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94CC7182-2C43-4AFB-B4ED-6AC94176152F}"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Compiled'!$B$4:$N$334</definedName>
    <definedName name="_xlnm._FilterDatabase" localSheetId="4" hidden="1">Foundation!$B$26:$Z$391</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3" l="1"/>
  <c r="H23" i="3"/>
  <c r="L330" i="2"/>
  <c r="L328" i="2"/>
  <c r="L329" i="2"/>
  <c r="F331" i="2" l="1"/>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J385" i="5" s="1"/>
  <c r="H384" i="5"/>
  <c r="H383" i="5"/>
  <c r="H382" i="5"/>
  <c r="J382" i="5" s="1"/>
  <c r="H373" i="5"/>
  <c r="J373" i="5" s="1"/>
  <c r="H365" i="5"/>
  <c r="J365" i="5" s="1"/>
  <c r="H334" i="5"/>
  <c r="J334" i="5" s="1"/>
  <c r="H254" i="5"/>
  <c r="J254" i="5" s="1"/>
  <c r="H253" i="5"/>
  <c r="J253" i="5" s="1"/>
  <c r="H252" i="5"/>
  <c r="H251" i="5"/>
  <c r="J251" i="5" s="1"/>
  <c r="H250" i="5"/>
  <c r="J250" i="5" s="1"/>
  <c r="H249" i="5"/>
  <c r="J249" i="5" s="1"/>
  <c r="H228" i="5"/>
  <c r="H180" i="5"/>
  <c r="H179" i="5"/>
  <c r="J179" i="5" s="1"/>
  <c r="H178" i="5"/>
  <c r="J178" i="5" s="1"/>
  <c r="H177" i="5"/>
  <c r="J177" i="5" s="1"/>
  <c r="H176" i="5"/>
  <c r="J176" i="5" s="1"/>
  <c r="H175" i="5"/>
  <c r="J175" i="5" s="1"/>
  <c r="H163" i="5"/>
  <c r="J163" i="5" s="1"/>
  <c r="H153" i="5"/>
  <c r="H152" i="5"/>
  <c r="H151" i="5"/>
  <c r="J151" i="5" s="1"/>
  <c r="H150" i="5"/>
  <c r="J150" i="5" s="1"/>
  <c r="H120" i="5"/>
  <c r="I119" i="5"/>
  <c r="H119" i="5"/>
  <c r="L321" i="2"/>
  <c r="L318" i="2"/>
  <c r="L326" i="2"/>
  <c r="F327" i="2"/>
  <c r="L324" i="2"/>
  <c r="F326" i="2"/>
  <c r="F325" i="2"/>
  <c r="L322" i="2"/>
  <c r="L323" i="2"/>
  <c r="AK36" i="8"/>
  <c r="F324" i="2"/>
  <c r="L317" i="2"/>
  <c r="F323" i="2"/>
  <c r="L315" i="2"/>
  <c r="J119" i="5" l="1"/>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<sst xmlns="http://schemas.openxmlformats.org/spreadsheetml/2006/main" count="10854" uniqueCount="919">
  <si>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</si>
  <si>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</si>
  <si>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</si>
  <si>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</si>
  <si>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</si>
  <si>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</si>
  <si>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</si>
  <si>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</si>
  <si>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</si>
  <si>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</si>
  <si>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</si>
  <si>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</si>
  <si>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</si>
  <si>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</si>
  <si>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</si>
  <si>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</si>
  <si>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</si>
  <si>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</si>
  <si>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</si>
  <si>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</si>
  <si>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</si>
  <si>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</si>
  <si>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</si>
  <si>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</si>
  <si>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</si>
  <si>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</si>
  <si>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</si>
  <si>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</si>
  <si>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</si>
  <si>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</si>
  <si>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</si>
  <si>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</si>
  <si>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</si>
  <si>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</si>
  <si>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</si>
  <si>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</si>
  <si>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</si>
  <si>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</si>
  <si>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</si>
  <si>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</si>
  <si>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</si>
  <si>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</si>
  <si>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</si>
  <si>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</si>
  <si>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</si>
  <si>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</si>
  <si>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</si>
  <si>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</si>
  <si>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</si>
  <si>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</si>
  <si>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</si>
  <si>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</si>
  <si>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</si>
  <si>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</si>
  <si>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</si>
  <si>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</si>
  <si>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</si>
  <si>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</si>
  <si>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</si>
  <si>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</si>
  <si>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</si>
  <si>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</si>
  <si>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</si>
  <si>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</si>
  <si>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</si>
  <si>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</si>
  <si>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</si>
  <si>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</si>
  <si>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</si>
  <si>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</si>
  <si>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</si>
  <si>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</si>
  <si>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</si>
  <si>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</si>
  <si>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</si>
  <si>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</si>
  <si>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</si>
  <si>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</si>
  <si>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</si>
  <si>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</si>
  <si>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</si>
  <si>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</si>
  <si>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</si>
  <si>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</si>
  <si>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</si>
  <si>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</si>
  <si>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</si>
  <si>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</si>
  <si>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</si>
  <si>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</si>
  <si>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</si>
  <si>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</si>
  <si>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</si>
  <si>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</si>
  <si>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</si>
  <si>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</si>
  <si>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</si>
  <si>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</si>
  <si>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</si>
  <si>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</si>
  <si>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</si>
  <si>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</si>
  <si>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</si>
  <si>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</si>
  <si>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</si>
  <si>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</si>
  <si>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</si>
  <si>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</si>
  <si>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</si>
  <si>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</si>
  <si>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</si>
  <si>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</si>
  <si>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</si>
  <si>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</si>
  <si>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</si>
  <si>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</si>
  <si>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</si>
  <si>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</si>
  <si>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</si>
  <si>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</si>
  <si>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</si>
  <si>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</si>
  <si>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</si>
  <si>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</si>
  <si>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</si>
  <si>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</si>
  <si>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</si>
  <si>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</si>
  <si>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</si>
  <si>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</si>
  <si>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</si>
  <si>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</si>
  <si>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</si>
  <si>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</si>
  <si>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</si>
  <si>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</si>
  <si>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</si>
  <si>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</si>
  <si>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</si>
  <si>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</si>
  <si>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</si>
  <si>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</si>
  <si>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</si>
  <si>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</si>
  <si>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</si>
  <si>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</si>
  <si>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</si>
  <si>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</si>
  <si>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</si>
  <si>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</si>
  <si>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</si>
  <si>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</si>
  <si>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</si>
  <si>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</si>
  <si>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</si>
  <si>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</si>
  <si>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</si>
  <si>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</si>
  <si>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</si>
  <si>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</si>
  <si>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</si>
  <si>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</si>
  <si>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</si>
  <si>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</si>
  <si>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</si>
  <si>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</si>
  <si>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</si>
  <si>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</si>
  <si>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</si>
  <si>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</si>
  <si>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</si>
  <si>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</si>
  <si>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</si>
  <si>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</si>
  <si>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</si>
  <si>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</si>
  <si>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</si>
  <si>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</si>
  <si>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</si>
  <si>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</si>
  <si>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</si>
  <si>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</si>
  <si>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</si>
  <si>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</si>
  <si>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</si>
  <si>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</si>
  <si>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</si>
  <si>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</si>
  <si>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</si>
  <si>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</si>
  <si>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</si>
  <si>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</si>
  <si>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</si>
  <si>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</si>
  <si>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</si>
  <si>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</si>
  <si>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</si>
  <si>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</si>
  <si>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</si>
  <si>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</si>
  <si>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</si>
  <si>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</si>
  <si>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</si>
  <si>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</si>
  <si>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</si>
  <si>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</si>
  <si>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</si>
  <si>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</si>
  <si>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</si>
  <si>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</si>
  <si>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</si>
  <si>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</si>
  <si>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</si>
  <si>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</si>
  <si>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</si>
  <si>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</si>
  <si>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</si>
  <si>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</si>
  <si>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</si>
  <si>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</si>
  <si>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</si>
  <si>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</si>
  <si>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</si>
  <si>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</si>
  <si>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</si>
  <si>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</si>
  <si>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</si>
  <si>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</si>
  <si>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</si>
  <si>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</si>
  <si>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</si>
  <si>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</si>
  <si>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</si>
  <si>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</si>
  <si>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</si>
  <si>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</si>
  <si>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</si>
  <si>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</si>
  <si>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</si>
  <si>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</si>
  <si>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</si>
  <si>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</si>
  <si>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</si>
  <si>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</si>
  <si>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</si>
  <si>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</si>
  <si>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</si>
  <si>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</si>
  <si>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</si>
  <si>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</si>
  <si>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</si>
  <si>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</si>
  <si>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</si>
  <si>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</si>
  <si>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</si>
  <si>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</si>
  <si>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</si>
  <si>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</si>
  <si>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</si>
  <si>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</si>
  <si>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</si>
  <si>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</si>
  <si>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</si>
  <si>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</si>
  <si>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</si>
  <si>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</si>
  <si>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</si>
  <si>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</si>
  <si>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</si>
  <si>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</si>
  <si>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</si>
  <si>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</si>
  <si>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</si>
  <si>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</si>
  <si>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</si>
  <si>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</si>
  <si>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</si>
  <si>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</si>
  <si>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</si>
  <si>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</si>
  <si>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</si>
  <si>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</si>
  <si>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</si>
  <si>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</si>
  <si>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</si>
  <si>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</si>
  <si>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</si>
  <si>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</si>
  <si>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</si>
  <si>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</si>
  <si>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</si>
  <si>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</si>
  <si>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</si>
  <si>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</si>
  <si>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</si>
  <si>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</si>
  <si>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</si>
  <si>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</si>
  <si>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</si>
  <si>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</si>
  <si>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</si>
  <si>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</si>
  <si>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</si>
  <si>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</si>
  <si>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</si>
  <si>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</si>
  <si>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</si>
  <si>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</si>
  <si>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</si>
  <si>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</si>
  <si>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</si>
  <si>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</si>
  <si>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</si>
  <si>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</si>
  <si>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</si>
  <si>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</si>
  <si>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</si>
  <si>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</si>
  <si>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</si>
  <si>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</si>
  <si>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</si>
  <si>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</si>
  <si>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</si>
  <si>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</si>
  <si>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</si>
  <si>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</si>
  <si>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</si>
  <si>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</si>
  <si>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</si>
  <si>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</si>
  <si>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</si>
  <si>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</si>
  <si>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</si>
  <si>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</si>
  <si>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</si>
  <si>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</si>
  <si>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</si>
  <si>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</si>
  <si>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</si>
  <si>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</si>
  <si>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</si>
  <si>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</si>
  <si>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</si>
  <si>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</si>
  <si>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</si>
  <si>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</si>
  <si>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</si>
  <si>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</si>
  <si>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</si>
  <si>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</si>
  <si>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</si>
  <si>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</si>
  <si>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</si>
  <si>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</si>
  <si>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</si>
  <si>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</si>
  <si>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</si>
  <si>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</si>
  <si>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</si>
  <si>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</si>
  <si>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</si>
  <si>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</si>
  <si>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</si>
  <si>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</si>
  <si>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</si>
  <si>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</si>
  <si>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</si>
  <si>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</si>
  <si>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</si>
  <si>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</si>
  <si>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</si>
  <si>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</si>
  <si>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</si>
  <si>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</si>
  <si>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</si>
  <si>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</si>
  <si>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</si>
  <si>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</si>
  <si>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</si>
  <si>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</si>
  <si>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</si>
  <si>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</si>
  <si>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</si>
  <si>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</si>
  <si>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</si>
  <si>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</si>
  <si>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</si>
  <si>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</si>
  <si>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</si>
  <si>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</si>
  <si>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</si>
  <si>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</si>
  <si>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</si>
  <si>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</si>
  <si>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</si>
  <si>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</si>
  <si>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</si>
  <si>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</si>
  <si>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</si>
  <si>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</si>
  <si>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</si>
  <si>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</si>
  <si>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</si>
  <si>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</si>
  <si>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</si>
  <si>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</si>
  <si>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</si>
  <si>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</si>
  <si>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</si>
  <si>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</si>
  <si>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</si>
  <si>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</si>
  <si>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</si>
  <si>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</si>
  <si>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</si>
  <si>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</si>
  <si>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</si>
  <si>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</si>
  <si>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</si>
  <si>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</si>
  <si>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</si>
  <si>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</si>
  <si>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</si>
  <si>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</si>
  <si>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</si>
  <si>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</si>
  <si>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</si>
  <si>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</si>
  <si>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</si>
  <si>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</si>
  <si>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</si>
  <si>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</si>
  <si>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</si>
  <si>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</si>
  <si>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</si>
  <si>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</si>
  <si>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</si>
  <si>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</si>
  <si>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</si>
  <si>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</si>
  <si>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</si>
  <si>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</si>
  <si>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</si>
  <si>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</si>
  <si>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</si>
  <si>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</si>
  <si>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</si>
  <si>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</si>
  <si>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</si>
  <si>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</si>
  <si>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</si>
  <si>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</si>
  <si>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</si>
  <si>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</si>
  <si>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</si>
  <si>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</si>
  <si>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</si>
  <si>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</si>
  <si>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</si>
  <si>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</si>
  <si>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</si>
  <si>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</si>
  <si>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</si>
  <si>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</si>
  <si>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</si>
  <si>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</si>
  <si>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</si>
  <si>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</si>
  <si>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</si>
  <si>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</si>
  <si>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</si>
  <si>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</si>
  <si>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</si>
  <si>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</si>
  <si>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</si>
  <si>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</si>
  <si>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</si>
  <si>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</si>
  <si>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</si>
  <si>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</si>
  <si>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</si>
  <si>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</si>
  <si>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</si>
  <si>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</si>
  <si>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</si>
  <si>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</si>
  <si>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</si>
  <si>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</si>
  <si>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</si>
  <si>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</si>
  <si>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</si>
  <si>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</si>
  <si>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</si>
  <si>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</si>
  <si>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</si>
  <si>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</si>
  <si>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</si>
  <si>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</si>
  <si>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</si>
  <si>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</si>
  <si>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</si>
  <si>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</si>
  <si>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</si>
  <si>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</si>
  <si>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</si>
  <si>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</si>
  <si>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</si>
  <si>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</si>
  <si>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</si>
  <si>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</si>
  <si>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</si>
  <si>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</si>
  <si>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</si>
  <si>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</si>
  <si>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</si>
  <si>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</si>
  <si>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</si>
  <si>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</si>
  <si>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</si>
  <si>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</si>
  <si>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</si>
  <si>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</si>
  <si>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</si>
  <si>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</si>
  <si>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</si>
  <si>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</si>
  <si>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</si>
  <si>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</si>
  <si>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</si>
  <si>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</si>
  <si>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</si>
  <si>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</si>
  <si>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</si>
  <si>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</si>
  <si>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</si>
  <si>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</si>
  <si>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</si>
  <si>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</si>
  <si>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</si>
  <si>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</si>
  <si>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</si>
  <si>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</si>
  <si>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</si>
  <si>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</si>
  <si>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</si>
  <si>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</si>
  <si>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</si>
  <si>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</si>
  <si>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</si>
  <si>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</si>
  <si>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</si>
  <si>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</si>
  <si>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</si>
  <si>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</si>
  <si>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</si>
  <si>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</si>
  <si>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</si>
  <si>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</si>
  <si>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</si>
  <si>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</si>
  <si>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</si>
  <si>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</si>
  <si>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</si>
  <si>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</si>
  <si>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</si>
  <si>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</si>
  <si>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</si>
  <si>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</si>
  <si>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</si>
  <si>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</si>
  <si>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</si>
  <si>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</si>
  <si>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</si>
  <si>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</si>
  <si>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</si>
  <si>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</si>
  <si>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</si>
  <si>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</si>
  <si>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</si>
  <si>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</si>
  <si>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</si>
  <si>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</si>
  <si>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</si>
  <si>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</si>
  <si>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</si>
  <si>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</si>
  <si>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</si>
  <si>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</si>
  <si>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</si>
  <si>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</si>
  <si>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</si>
  <si>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</si>
  <si>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</si>
  <si>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</si>
  <si>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</si>
  <si>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</si>
  <si>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</si>
  <si>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</si>
  <si>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</si>
  <si>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</si>
  <si>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</si>
  <si>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</si>
  <si>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</si>
  <si>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</si>
  <si>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</si>
  <si>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</si>
  <si>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</si>
  <si>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</si>
  <si>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</si>
  <si>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</si>
  <si>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</si>
  <si>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</si>
  <si>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</si>
  <si>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</si>
  <si>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</si>
  <si>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</si>
  <si>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</si>
  <si>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</si>
  <si>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</si>
  <si>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</si>
  <si>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</si>
  <si>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</si>
  <si>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</si>
  <si>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</si>
  <si>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</si>
  <si>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</si>
  <si>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</si>
  <si>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</si>
  <si>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</si>
  <si>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</si>
  <si>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</si>
  <si>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</si>
  <si>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</si>
  <si>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</si>
  <si>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</si>
  <si>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</si>
  <si>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</si>
  <si>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</si>
  <si>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</si>
  <si>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</si>
  <si>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</si>
  <si>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</si>
  <si>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</si>
  <si>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</si>
  <si>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</si>
  <si>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</si>
  <si>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</si>
  <si>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</si>
  <si>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</si>
  <si>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</si>
  <si>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</si>
  <si>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</si>
  <si>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</si>
  <si>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</si>
  <si>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</si>
  <si>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</si>
  <si>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</si>
  <si>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</si>
  <si>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</si>
  <si>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</si>
  <si>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</si>
  <si>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</si>
  <si>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</si>
  <si>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</si>
  <si>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</si>
  <si>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</si>
  <si>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</si>
  <si>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</si>
  <si>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</si>
  <si>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</si>
  <si>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</si>
  <si>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</si>
  <si>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</si>
  <si>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</si>
  <si>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</si>
  <si>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</si>
  <si>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</si>
  <si>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</si>
  <si>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</si>
  <si>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</si>
  <si>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</si>
  <si>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</si>
  <si>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</si>
  <si>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</si>
  <si>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</si>
  <si>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</si>
  <si>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</si>
  <si>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</si>
  <si>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</si>
  <si>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</si>
  <si>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</si>
  <si>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</si>
  <si>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</si>
  <si>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</si>
  <si>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</si>
  <si>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</si>
  <si>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</si>
  <si>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</si>
  <si>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</si>
  <si>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</si>
  <si>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</si>
  <si>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</si>
  <si>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</si>
  <si>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</si>
  <si>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</si>
  <si>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</si>
  <si>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</si>
  <si>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</si>
  <si>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</si>
  <si>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</si>
  <si>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</si>
  <si>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</si>
  <si>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</si>
  <si>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</si>
  <si>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</si>
  <si>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</si>
  <si>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</si>
  <si>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</si>
  <si>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</si>
  <si>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</si>
  <si>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</si>
  <si>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</si>
  <si>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</si>
  <si>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</si>
  <si>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</si>
  <si>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</si>
  <si>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</si>
  <si>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</si>
  <si>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</si>
  <si>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</si>
  <si>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</si>
  <si>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</si>
  <si>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</si>
  <si>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</si>
  <si>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</si>
  <si>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</si>
  <si>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</si>
  <si>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</si>
  <si>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</si>
  <si>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</si>
  <si>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</si>
  <si>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</si>
  <si>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</si>
  <si>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</si>
  <si>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</si>
  <si>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</si>
  <si>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</si>
  <si>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</si>
  <si>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</si>
  <si>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</si>
  <si>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</si>
  <si>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</si>
  <si>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</si>
  <si>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</si>
  <si>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</si>
  <si>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</si>
  <si>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</si>
  <si>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</si>
  <si>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</si>
  <si>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</si>
  <si>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</si>
  <si>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</si>
  <si>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</si>
  <si>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</si>
  <si>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</si>
  <si>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</si>
  <si>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</si>
  <si>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</si>
  <si>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</si>
  <si>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</si>
  <si>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</si>
  <si>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</si>
  <si>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</si>
  <si>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</si>
  <si>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</si>
  <si>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</si>
  <si>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</si>
  <si>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</si>
  <si>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</si>
  <si>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</si>
  <si>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</si>
  <si>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</si>
  <si>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</si>
  <si>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</si>
  <si>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</si>
  <si>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</si>
  <si>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</si>
  <si>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</si>
  <si>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</si>
  <si>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</si>
  <si>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</si>
  <si>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</si>
  <si>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</si>
  <si>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</si>
  <si>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</si>
  <si>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</si>
  <si>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</si>
  <si>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</si>
  <si>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</si>
  <si>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</si>
  <si>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</si>
  <si>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</si>
  <si>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</si>
  <si>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</si>
  <si>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</si>
  <si>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</si>
  <si>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</si>
  <si>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</si>
  <si>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</si>
  <si>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</si>
  <si>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</si>
  <si>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</si>
  <si>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</si>
  <si>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</si>
  <si>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</si>
  <si>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</si>
  <si>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</si>
  <si>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</si>
  <si>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</si>
  <si>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</si>
  <si>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</si>
  <si>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</si>
  <si>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</si>
  <si>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</si>
  <si>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</si>
  <si>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</si>
  <si>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</si>
  <si>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</si>
  <si>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</si>
  <si>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</si>
  <si>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</si>
  <si>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</si>
  <si>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</si>
  <si>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</si>
  <si>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</si>
  <si>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</si>
  <si>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</si>
  <si>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</si>
  <si>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</si>
  <si>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</si>
  <si>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</si>
  <si>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</si>
  <si>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</si>
  <si>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</si>
  <si>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</si>
  <si>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</si>
  <si>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</si>
  <si>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</si>
  <si>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</si>
  <si>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</si>
  <si>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</si>
  <si>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</si>
  <si>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</si>
  <si>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</si>
  <si>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</si>
  <si>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</si>
  <si>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</si>
  <si>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</si>
  <si>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</si>
  <si>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</si>
  <si>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</si>
  <si>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</si>
  <si>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</si>
  <si>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</si>
  <si>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</si>
  <si>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</si>
  <si>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</si>
  <si>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</si>
  <si>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</si>
  <si>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</si>
  <si>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</si>
  <si>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</si>
  <si>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</si>
  <si>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</si>
  <si>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</si>
  <si>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</si>
  <si>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</si>
  <si>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</si>
  <si>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</si>
  <si>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</si>
  <si>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</si>
  <si>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</si>
  <si>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</si>
  <si>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</si>
  <si>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</si>
  <si>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</si>
  <si>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</si>
  <si>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</si>
  <si>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</si>
  <si>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</si>
  <si>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</si>
  <si>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</si>
  <si>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</si>
  <si>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</si>
  <si>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</si>
  <si>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</si>
  <si>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</si>
  <si>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</si>
  <si>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</si>
  <si>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</si>
  <si>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</si>
  <si>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</si>
  <si>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</si>
  <si>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</si>
  <si>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</si>
  <si>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</si>
  <si>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</si>
  <si>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</si>
  <si>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</si>
  <si>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</si>
  <si>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</si>
  <si>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</si>
  <si>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</si>
  <si>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</si>
  <si>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114/0 To 115/0</t>
  </si>
  <si>
    <t>103/6A To 104/0</t>
  </si>
  <si>
    <t>111/0 To 112/0</t>
  </si>
  <si>
    <t>Date : 24-03-2026</t>
  </si>
  <si>
    <t>Date:- 31th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</si>
</sst>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7">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M22" sqref="M22"/>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83"/>
      <c r="C1" s="683"/>
      <c r="D1" s="683"/>
      <c r="E1" s="683"/>
      <c r="F1" s="683"/>
      <c r="G1" s="683"/>
      <c r="H1" s="683"/>
      <c r="I1" s="683"/>
      <c r="J1" s="683"/>
      <c r="K1" s="683"/>
      <c r="L1" s="683"/>
      <c r="M1" s="683"/>
    </row>
    <row r="2" spans="2:14" ht="20" customHeight="1" x14ac:dyDescent="0.35">
      <c r="B2" s="687" t="s">
        <v>312</v>
      </c>
      <c r="C2" s="688"/>
      <c r="D2" s="689"/>
      <c r="E2" s="689"/>
      <c r="F2" s="689"/>
      <c r="G2" s="689"/>
      <c r="H2" s="689"/>
      <c r="I2" s="689"/>
      <c r="J2" s="689"/>
      <c r="K2" s="690"/>
      <c r="L2" s="690"/>
      <c r="M2" s="691"/>
    </row>
    <row r="3" spans="2:14" ht="19.5" customHeight="1" x14ac:dyDescent="0.35">
      <c r="B3" s="701" t="s">
        <v>311</v>
      </c>
      <c r="C3" s="702"/>
      <c r="D3" s="702"/>
      <c r="E3" s="702"/>
      <c r="F3" s="702"/>
      <c r="G3" s="702"/>
      <c r="H3" s="702"/>
      <c r="I3" s="702"/>
      <c r="J3" s="702"/>
      <c r="K3" s="702"/>
      <c r="L3" s="702"/>
      <c r="M3" s="703"/>
    </row>
    <row r="4" spans="2:14" ht="18.5" x14ac:dyDescent="0.45">
      <c r="B4" s="692" t="s">
        <v>313</v>
      </c>
      <c r="C4" s="693"/>
      <c r="D4" s="694"/>
      <c r="E4" s="694"/>
      <c r="F4" s="695"/>
      <c r="G4" s="695"/>
      <c r="H4" s="695"/>
      <c r="I4" s="695"/>
      <c r="J4" s="694"/>
      <c r="K4" s="696"/>
      <c r="L4" s="696"/>
      <c r="M4" s="697"/>
    </row>
    <row r="5" spans="2:14" x14ac:dyDescent="0.35">
      <c r="B5" s="676" t="s">
        <v>310</v>
      </c>
      <c r="C5" s="677"/>
      <c r="D5" s="677"/>
      <c r="E5" s="698"/>
      <c r="F5" s="673" t="s">
        <v>309</v>
      </c>
      <c r="G5" s="674"/>
      <c r="H5" s="674"/>
      <c r="I5" s="674"/>
      <c r="J5" s="675"/>
      <c r="K5" s="678" t="s">
        <v>918</v>
      </c>
      <c r="L5" s="679"/>
      <c r="M5" s="680"/>
    </row>
    <row r="6" spans="2:14" x14ac:dyDescent="0.35">
      <c r="B6" s="676" t="s">
        <v>533</v>
      </c>
      <c r="C6" s="677"/>
      <c r="D6" s="677"/>
      <c r="E6" s="677"/>
      <c r="F6" s="673" t="s">
        <v>5</v>
      </c>
      <c r="G6" s="674"/>
      <c r="H6" s="674"/>
      <c r="I6" s="674"/>
      <c r="J6" s="675"/>
      <c r="K6" s="678" t="s">
        <v>6</v>
      </c>
      <c r="L6" s="679"/>
      <c r="M6" s="680"/>
    </row>
    <row r="7" spans="2:14" x14ac:dyDescent="0.35">
      <c r="B7" s="699" t="s">
        <v>289</v>
      </c>
      <c r="C7" s="670" t="s">
        <v>9</v>
      </c>
      <c r="D7" s="135" t="s">
        <v>290</v>
      </c>
      <c r="E7" s="135" t="s">
        <v>292</v>
      </c>
      <c r="F7" s="135" t="s">
        <v>13</v>
      </c>
      <c r="G7" s="686" t="s">
        <v>845</v>
      </c>
      <c r="H7" s="686"/>
      <c r="I7" s="686" t="s">
        <v>15</v>
      </c>
      <c r="J7" s="686" t="s">
        <v>308</v>
      </c>
      <c r="K7" s="136" t="s">
        <v>887</v>
      </c>
      <c r="L7" s="136" t="s">
        <v>912</v>
      </c>
      <c r="M7" s="700" t="s">
        <v>16</v>
      </c>
    </row>
    <row r="8" spans="2:14" x14ac:dyDescent="0.35">
      <c r="B8" s="699"/>
      <c r="C8" s="671"/>
      <c r="D8" s="135" t="s">
        <v>291</v>
      </c>
      <c r="E8" s="135" t="s">
        <v>293</v>
      </c>
      <c r="F8" s="135" t="s">
        <v>294</v>
      </c>
      <c r="G8" s="686" t="s">
        <v>295</v>
      </c>
      <c r="H8" s="686" t="s">
        <v>296</v>
      </c>
      <c r="I8" s="686"/>
      <c r="J8" s="686"/>
      <c r="K8" s="670" t="s">
        <v>295</v>
      </c>
      <c r="L8" s="670" t="s">
        <v>295</v>
      </c>
      <c r="M8" s="700"/>
    </row>
    <row r="9" spans="2:14" x14ac:dyDescent="0.35">
      <c r="B9" s="699"/>
      <c r="C9" s="672"/>
      <c r="D9" s="137"/>
      <c r="E9" s="151">
        <v>46054</v>
      </c>
      <c r="F9" s="135" t="s">
        <v>886</v>
      </c>
      <c r="G9" s="686"/>
      <c r="H9" s="686"/>
      <c r="I9" s="686"/>
      <c r="J9" s="686"/>
      <c r="K9" s="672"/>
      <c r="L9" s="672"/>
      <c r="M9" s="700"/>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8</v>
      </c>
      <c r="I13" s="74">
        <v>7</v>
      </c>
      <c r="J13" s="74">
        <f>Foundation!I9</f>
        <v>364</v>
      </c>
      <c r="K13" s="108">
        <v>8</v>
      </c>
      <c r="L13" s="108"/>
      <c r="M13" s="88" t="s">
        <v>911</v>
      </c>
      <c r="N13" s="150"/>
    </row>
    <row r="14" spans="2:14" x14ac:dyDescent="0.35">
      <c r="B14" s="87" t="s">
        <v>299</v>
      </c>
      <c r="C14" s="129"/>
      <c r="D14" s="75"/>
      <c r="E14" s="75"/>
      <c r="F14" s="75"/>
      <c r="G14" s="684">
        <v>2</v>
      </c>
      <c r="H14" s="684"/>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21</v>
      </c>
      <c r="I16" s="77">
        <v>7</v>
      </c>
      <c r="J16" s="105">
        <f>Foundation!I13</f>
        <v>321</v>
      </c>
      <c r="K16" s="111">
        <v>50</v>
      </c>
      <c r="L16" s="111"/>
      <c r="M16" s="91"/>
      <c r="N16" s="150"/>
    </row>
    <row r="17" spans="2:14" x14ac:dyDescent="0.35">
      <c r="B17" s="92" t="s">
        <v>299</v>
      </c>
      <c r="C17" s="130"/>
      <c r="D17" s="78"/>
      <c r="E17" s="78"/>
      <c r="F17" s="78"/>
      <c r="G17" s="685">
        <v>7</v>
      </c>
      <c r="H17" s="685"/>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f>'Stringing Compiled'!Q236-'DPR-Summary'!E22</f>
        <v>6.4889999999999999</v>
      </c>
      <c r="I22" s="610"/>
      <c r="J22" s="610">
        <f>E22+H22</f>
        <v>13.039</v>
      </c>
      <c r="K22" s="114">
        <v>30</v>
      </c>
      <c r="L22" s="114"/>
      <c r="M22" s="97"/>
      <c r="N22" s="150"/>
    </row>
    <row r="23" spans="2:14" x14ac:dyDescent="0.35">
      <c r="B23" s="96" t="s">
        <v>897</v>
      </c>
      <c r="C23" s="564" t="s">
        <v>315</v>
      </c>
      <c r="D23" s="656">
        <v>139.6</v>
      </c>
      <c r="E23" s="80">
        <v>6.55</v>
      </c>
      <c r="F23" s="656">
        <f>D23-E23</f>
        <v>133.04999999999998</v>
      </c>
      <c r="G23" s="80">
        <v>20</v>
      </c>
      <c r="H23" s="649">
        <f>H22+0.967</f>
        <v>7.4559999999999995</v>
      </c>
      <c r="I23" s="610"/>
      <c r="J23" s="610">
        <f>J22+0.967</f>
        <v>14.006</v>
      </c>
      <c r="K23" s="114">
        <v>30</v>
      </c>
      <c r="L23" s="114"/>
      <c r="M23" s="97"/>
      <c r="N23" s="150"/>
    </row>
    <row r="24" spans="2:14" x14ac:dyDescent="0.35">
      <c r="B24" s="98" t="s">
        <v>305</v>
      </c>
      <c r="C24" s="131"/>
      <c r="D24" s="81"/>
      <c r="E24" s="81"/>
      <c r="F24" s="81"/>
      <c r="G24" s="681">
        <v>1</v>
      </c>
      <c r="H24" s="682"/>
      <c r="I24" s="81"/>
      <c r="J24" s="81"/>
      <c r="K24" s="115"/>
      <c r="L24" s="115"/>
      <c r="M24" s="99"/>
      <c r="N24" s="150"/>
    </row>
    <row r="25" spans="2:14" x14ac:dyDescent="0.35">
      <c r="B25" s="98" t="s">
        <v>306</v>
      </c>
      <c r="C25" s="131"/>
      <c r="D25" s="81"/>
      <c r="E25" s="81"/>
      <c r="F25" s="81"/>
      <c r="G25" s="681">
        <v>1</v>
      </c>
      <c r="H25" s="682"/>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H2" sqref="H2"/>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4234" priority="146"/>
  </conditionalFormatting>
  <conditionalFormatting sqref="A2:A83">
    <cfRule type="duplicateValues" dxfId="4233" priority="150"/>
    <cfRule type="duplicateValues" dxfId="4232" priority="149"/>
    <cfRule type="duplicateValues" dxfId="4231" priority="148"/>
  </conditionalFormatting>
  <conditionalFormatting sqref="A4">
    <cfRule type="duplicateValues" dxfId="4230" priority="147"/>
  </conditionalFormatting>
  <conditionalFormatting sqref="A5">
    <cfRule type="duplicateValues" dxfId="4229" priority="142"/>
    <cfRule type="duplicateValues" dxfId="4228" priority="141"/>
  </conditionalFormatting>
  <conditionalFormatting sqref="A6">
    <cfRule type="duplicateValues" dxfId="4227" priority="145"/>
    <cfRule type="duplicateValues" dxfId="4226" priority="144"/>
  </conditionalFormatting>
  <conditionalFormatting sqref="A9">
    <cfRule type="duplicateValues" dxfId="4225" priority="143"/>
  </conditionalFormatting>
  <conditionalFormatting sqref="A10:A13">
    <cfRule type="duplicateValues" dxfId="4224" priority="140"/>
    <cfRule type="duplicateValues" dxfId="4223" priority="139"/>
    <cfRule type="duplicateValues" dxfId="4222" priority="138"/>
  </conditionalFormatting>
  <conditionalFormatting sqref="A14">
    <cfRule type="duplicateValues" dxfId="4221" priority="135"/>
    <cfRule type="duplicateValues" dxfId="4220" priority="137"/>
    <cfRule type="duplicateValues" dxfId="4219" priority="136"/>
  </conditionalFormatting>
  <conditionalFormatting sqref="A15:A16">
    <cfRule type="duplicateValues" dxfId="4218" priority="132"/>
    <cfRule type="duplicateValues" dxfId="4217" priority="133"/>
    <cfRule type="duplicateValues" dxfId="4216" priority="134"/>
  </conditionalFormatting>
  <conditionalFormatting sqref="A17 A19">
    <cfRule type="duplicateValues" dxfId="4215" priority="130"/>
  </conditionalFormatting>
  <conditionalFormatting sqref="A17">
    <cfRule type="duplicateValues" dxfId="4214" priority="131"/>
    <cfRule type="duplicateValues" dxfId="4213" priority="129"/>
  </conditionalFormatting>
  <conditionalFormatting sqref="A18">
    <cfRule type="duplicateValues" dxfId="4212" priority="128"/>
    <cfRule type="duplicateValues" dxfId="4211" priority="127"/>
    <cfRule type="duplicateValues" dxfId="4210" priority="126"/>
  </conditionalFormatting>
  <conditionalFormatting sqref="A20">
    <cfRule type="duplicateValues" dxfId="4209" priority="125"/>
    <cfRule type="duplicateValues" dxfId="4208" priority="124"/>
    <cfRule type="duplicateValues" dxfId="4207" priority="123"/>
  </conditionalFormatting>
  <conditionalFormatting sqref="A21">
    <cfRule type="duplicateValues" dxfId="4206" priority="122"/>
    <cfRule type="duplicateValues" dxfId="4205" priority="121"/>
    <cfRule type="duplicateValues" dxfId="4204" priority="120"/>
  </conditionalFormatting>
  <conditionalFormatting sqref="A22">
    <cfRule type="duplicateValues" dxfId="4203" priority="119"/>
    <cfRule type="duplicateValues" dxfId="4202" priority="118"/>
    <cfRule type="duplicateValues" dxfId="4201" priority="117"/>
  </conditionalFormatting>
  <conditionalFormatting sqref="A23">
    <cfRule type="duplicateValues" dxfId="4200" priority="115"/>
    <cfRule type="duplicateValues" dxfId="4199" priority="116"/>
    <cfRule type="duplicateValues" dxfId="4198" priority="114"/>
  </conditionalFormatting>
  <conditionalFormatting sqref="A24">
    <cfRule type="duplicateValues" dxfId="4197" priority="111"/>
    <cfRule type="duplicateValues" dxfId="4196" priority="113"/>
    <cfRule type="duplicateValues" dxfId="4195" priority="112"/>
  </conditionalFormatting>
  <conditionalFormatting sqref="A25">
    <cfRule type="duplicateValues" dxfId="4194" priority="110"/>
    <cfRule type="duplicateValues" dxfId="4193" priority="109"/>
    <cfRule type="duplicateValues" dxfId="4192" priority="108"/>
  </conditionalFormatting>
  <conditionalFormatting sqref="A26">
    <cfRule type="duplicateValues" dxfId="4191" priority="107"/>
    <cfRule type="duplicateValues" dxfId="4190" priority="106"/>
    <cfRule type="duplicateValues" dxfId="4189" priority="105"/>
  </conditionalFormatting>
  <conditionalFormatting sqref="A27:A28">
    <cfRule type="duplicateValues" dxfId="4188" priority="104"/>
    <cfRule type="duplicateValues" dxfId="4187" priority="103"/>
    <cfRule type="duplicateValues" dxfId="4186" priority="102"/>
  </conditionalFormatting>
  <conditionalFormatting sqref="A29:A30 A7:A9 A2:A3 A35 A58:A60 A62:A65 A67:A69 A74 A81:A83">
    <cfRule type="duplicateValues" dxfId="4185" priority="151"/>
  </conditionalFormatting>
  <conditionalFormatting sqref="A29:A30 A7:A9 A2:A4 A35 A58:A60 A62:A65 A67:A69 A74 A81:A83">
    <cfRule type="duplicateValues" dxfId="4184" priority="152"/>
  </conditionalFormatting>
  <conditionalFormatting sqref="A29:A30 A7:A9 A35 A58:A60 A62:A65 A67:A69 A74 A81:A83">
    <cfRule type="duplicateValues" dxfId="4183" priority="153"/>
  </conditionalFormatting>
  <conditionalFormatting sqref="A31">
    <cfRule type="duplicateValues" dxfId="4182" priority="101"/>
    <cfRule type="duplicateValues" dxfId="4181" priority="100"/>
    <cfRule type="duplicateValues" dxfId="4180" priority="99"/>
  </conditionalFormatting>
  <conditionalFormatting sqref="A32">
    <cfRule type="duplicateValues" dxfId="4179" priority="98"/>
    <cfRule type="duplicateValues" dxfId="4178" priority="97"/>
    <cfRule type="duplicateValues" dxfId="4177" priority="96"/>
  </conditionalFormatting>
  <conditionalFormatting sqref="A33">
    <cfRule type="duplicateValues" dxfId="4176" priority="93"/>
    <cfRule type="duplicateValues" dxfId="4175" priority="95"/>
    <cfRule type="duplicateValues" dxfId="4174" priority="94"/>
  </conditionalFormatting>
  <conditionalFormatting sqref="A34">
    <cfRule type="duplicateValues" dxfId="4173" priority="90"/>
    <cfRule type="duplicateValues" dxfId="4172" priority="92"/>
    <cfRule type="duplicateValues" dxfId="4171" priority="91"/>
  </conditionalFormatting>
  <conditionalFormatting sqref="A36">
    <cfRule type="duplicateValues" dxfId="4170" priority="89"/>
    <cfRule type="duplicateValues" dxfId="4169" priority="88"/>
    <cfRule type="duplicateValues" dxfId="4168" priority="87"/>
  </conditionalFormatting>
  <conditionalFormatting sqref="A37">
    <cfRule type="duplicateValues" dxfId="4167" priority="86"/>
    <cfRule type="duplicateValues" dxfId="4166" priority="84"/>
    <cfRule type="duplicateValues" dxfId="4165" priority="85"/>
  </conditionalFormatting>
  <conditionalFormatting sqref="A38">
    <cfRule type="duplicateValues" dxfId="4164" priority="83"/>
    <cfRule type="duplicateValues" dxfId="4163" priority="82"/>
    <cfRule type="duplicateValues" dxfId="4162" priority="81"/>
  </conditionalFormatting>
  <conditionalFormatting sqref="A39:A40">
    <cfRule type="duplicateValues" dxfId="4161" priority="80"/>
    <cfRule type="duplicateValues" dxfId="4160" priority="79"/>
    <cfRule type="duplicateValues" dxfId="4159" priority="78"/>
  </conditionalFormatting>
  <conditionalFormatting sqref="A41">
    <cfRule type="duplicateValues" dxfId="4158" priority="77"/>
    <cfRule type="duplicateValues" dxfId="4157" priority="75"/>
    <cfRule type="duplicateValues" dxfId="4156" priority="76"/>
  </conditionalFormatting>
  <conditionalFormatting sqref="A42">
    <cfRule type="duplicateValues" dxfId="4155" priority="72"/>
    <cfRule type="duplicateValues" dxfId="4154" priority="71"/>
    <cfRule type="duplicateValues" dxfId="4153" priority="74"/>
    <cfRule type="duplicateValues" dxfId="4152" priority="73"/>
  </conditionalFormatting>
  <conditionalFormatting sqref="A43">
    <cfRule type="duplicateValues" dxfId="4151" priority="70"/>
    <cfRule type="duplicateValues" dxfId="4150" priority="69"/>
    <cfRule type="duplicateValues" dxfId="4149" priority="68"/>
    <cfRule type="duplicateValues" dxfId="4148" priority="67"/>
  </conditionalFormatting>
  <conditionalFormatting sqref="A44">
    <cfRule type="duplicateValues" dxfId="4147" priority="66"/>
    <cfRule type="duplicateValues" dxfId="4146" priority="65"/>
    <cfRule type="duplicateValues" dxfId="4145" priority="64"/>
    <cfRule type="duplicateValues" dxfId="4144" priority="63"/>
  </conditionalFormatting>
  <conditionalFormatting sqref="A45:A47">
    <cfRule type="duplicateValues" dxfId="4143" priority="62"/>
    <cfRule type="duplicateValues" dxfId="4142" priority="61"/>
    <cfRule type="duplicateValues" dxfId="4141" priority="60"/>
    <cfRule type="duplicateValues" dxfId="4140" priority="59"/>
  </conditionalFormatting>
  <conditionalFormatting sqref="A48:A51">
    <cfRule type="duplicateValues" dxfId="4139" priority="57"/>
    <cfRule type="duplicateValues" dxfId="4138" priority="56"/>
    <cfRule type="duplicateValues" dxfId="4137" priority="58"/>
    <cfRule type="duplicateValues" dxfId="4136" priority="55"/>
  </conditionalFormatting>
  <conditionalFormatting sqref="A52">
    <cfRule type="duplicateValues" dxfId="4135" priority="52"/>
    <cfRule type="duplicateValues" dxfId="4134" priority="51"/>
    <cfRule type="duplicateValues" dxfId="4133" priority="53"/>
    <cfRule type="duplicateValues" dxfId="4132" priority="54"/>
  </conditionalFormatting>
  <conditionalFormatting sqref="A53">
    <cfRule type="duplicateValues" dxfId="4131" priority="50"/>
    <cfRule type="duplicateValues" dxfId="4130" priority="49"/>
    <cfRule type="duplicateValues" dxfId="4129" priority="48"/>
    <cfRule type="duplicateValues" dxfId="4128" priority="47"/>
  </conditionalFormatting>
  <conditionalFormatting sqref="A54:A56">
    <cfRule type="duplicateValues" dxfId="4127" priority="46"/>
    <cfRule type="duplicateValues" dxfId="4126" priority="45"/>
    <cfRule type="duplicateValues" dxfId="4125" priority="44"/>
    <cfRule type="duplicateValues" dxfId="4124" priority="43"/>
  </conditionalFormatting>
  <conditionalFormatting sqref="A57">
    <cfRule type="duplicateValues" dxfId="4123" priority="42"/>
    <cfRule type="duplicateValues" dxfId="4122" priority="41"/>
    <cfRule type="duplicateValues" dxfId="4121" priority="40"/>
    <cfRule type="duplicateValues" dxfId="4120" priority="39"/>
  </conditionalFormatting>
  <conditionalFormatting sqref="A61">
    <cfRule type="duplicateValues" dxfId="4119" priority="36"/>
    <cfRule type="duplicateValues" dxfId="4118" priority="35"/>
    <cfRule type="duplicateValues" dxfId="4117" priority="38"/>
    <cfRule type="duplicateValues" dxfId="4116" priority="37"/>
  </conditionalFormatting>
  <conditionalFormatting sqref="A66">
    <cfRule type="duplicateValues" dxfId="4115" priority="32"/>
    <cfRule type="duplicateValues" dxfId="4114" priority="31"/>
    <cfRule type="duplicateValues" dxfId="4113" priority="34"/>
    <cfRule type="duplicateValues" dxfId="4112" priority="33"/>
  </conditionalFormatting>
  <conditionalFormatting sqref="A70:A72">
    <cfRule type="duplicateValues" dxfId="4111" priority="30"/>
    <cfRule type="duplicateValues" dxfId="4110" priority="29"/>
    <cfRule type="duplicateValues" dxfId="4109" priority="28"/>
    <cfRule type="duplicateValues" dxfId="4108" priority="27"/>
  </conditionalFormatting>
  <conditionalFormatting sqref="A73">
    <cfRule type="duplicateValues" dxfId="4107" priority="26"/>
    <cfRule type="duplicateValues" dxfId="4106" priority="25"/>
    <cfRule type="duplicateValues" dxfId="4105" priority="24"/>
    <cfRule type="duplicateValues" dxfId="4104" priority="23"/>
  </conditionalFormatting>
  <conditionalFormatting sqref="A75:A76">
    <cfRule type="duplicateValues" dxfId="4103" priority="22"/>
    <cfRule type="duplicateValues" dxfId="4102" priority="21"/>
    <cfRule type="duplicateValues" dxfId="4101" priority="19"/>
    <cfRule type="duplicateValues" dxfId="4100" priority="20"/>
  </conditionalFormatting>
  <conditionalFormatting sqref="A77:A78">
    <cfRule type="duplicateValues" dxfId="4099" priority="16"/>
    <cfRule type="duplicateValues" dxfId="4098" priority="15"/>
    <cfRule type="duplicateValues" dxfId="4097" priority="17"/>
    <cfRule type="duplicateValues" dxfId="4096" priority="18"/>
  </conditionalFormatting>
  <conditionalFormatting sqref="A79">
    <cfRule type="duplicateValues" dxfId="4095" priority="12"/>
    <cfRule type="duplicateValues" dxfId="4094" priority="11"/>
    <cfRule type="duplicateValues" dxfId="4093" priority="14"/>
    <cfRule type="duplicateValues" dxfId="4092" priority="13"/>
  </conditionalFormatting>
  <conditionalFormatting sqref="A80">
    <cfRule type="duplicateValues" dxfId="4091" priority="10"/>
    <cfRule type="duplicateValues" dxfId="4090" priority="9"/>
    <cfRule type="duplicateValues" dxfId="4089" priority="7"/>
    <cfRule type="duplicateValues" dxfId="4088" priority="8"/>
  </conditionalFormatting>
  <conditionalFormatting sqref="A84:A91">
    <cfRule type="duplicateValues" dxfId="4087" priority="6"/>
    <cfRule type="duplicateValues" dxfId="4086" priority="5"/>
    <cfRule type="duplicateValues" dxfId="4085" priority="4"/>
    <cfRule type="duplicateValues" dxfId="4084" priority="3"/>
    <cfRule type="duplicateValues" dxfId="4083" priority="2"/>
    <cfRule type="duplicateValues" dxfId="408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03"/>
  <sheetViews>
    <sheetView topLeftCell="A25" zoomScale="55" zoomScaleNormal="70" workbookViewId="0">
      <pane ySplit="3" topLeftCell="A225" activePane="bottomLeft" state="frozen"/>
      <selection activeCell="A22" sqref="A22"/>
      <selection pane="bottomLeft" activeCell="M404" sqref="M404"/>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84" t="s">
        <v>0</v>
      </c>
      <c r="C1" s="785"/>
      <c r="D1" s="785"/>
      <c r="E1" s="785"/>
      <c r="F1" s="785"/>
      <c r="G1" s="785"/>
      <c r="H1" s="785"/>
      <c r="I1" s="785"/>
      <c r="J1" s="785"/>
      <c r="K1" s="785"/>
      <c r="L1" s="785"/>
      <c r="M1" s="785"/>
      <c r="N1" s="785"/>
      <c r="O1" s="785"/>
      <c r="P1" s="785"/>
      <c r="Q1" s="786"/>
      <c r="R1" s="158"/>
      <c r="S1" s="159"/>
      <c r="T1" s="159"/>
      <c r="U1" s="159"/>
      <c r="V1" s="159"/>
      <c r="W1" s="159"/>
      <c r="X1" s="160"/>
    </row>
    <row r="2" spans="2:25" ht="19.5" hidden="1" customHeight="1" thickBot="1" x14ac:dyDescent="0.4">
      <c r="B2" s="781" t="s">
        <v>1</v>
      </c>
      <c r="C2" s="782"/>
      <c r="D2" s="782"/>
      <c r="E2" s="782"/>
      <c r="F2" s="782"/>
      <c r="G2" s="782"/>
      <c r="H2" s="782"/>
      <c r="I2" s="782"/>
      <c r="J2" s="782"/>
      <c r="K2" s="782"/>
      <c r="L2" s="782"/>
      <c r="M2" s="782"/>
      <c r="N2" s="782"/>
      <c r="O2" s="782"/>
      <c r="P2" s="782"/>
      <c r="Q2" s="783"/>
      <c r="R2" s="2"/>
      <c r="X2" s="161"/>
    </row>
    <row r="3" spans="2:25" ht="19.5" hidden="1" customHeight="1" thickBot="1" x14ac:dyDescent="0.4">
      <c r="B3" s="781" t="s">
        <v>2</v>
      </c>
      <c r="C3" s="782"/>
      <c r="D3" s="782"/>
      <c r="E3" s="782"/>
      <c r="F3" s="782"/>
      <c r="G3" s="782"/>
      <c r="H3" s="783"/>
      <c r="I3" s="781" t="s">
        <v>3</v>
      </c>
      <c r="J3" s="782"/>
      <c r="K3" s="782"/>
      <c r="L3" s="783"/>
      <c r="M3" s="782" t="s">
        <v>498</v>
      </c>
      <c r="N3" s="782"/>
      <c r="O3" s="782"/>
      <c r="P3" s="782"/>
      <c r="Q3" s="783"/>
      <c r="R3" s="4"/>
      <c r="X3" s="161"/>
    </row>
    <row r="4" spans="2:25" ht="19.5" hidden="1" customHeight="1" thickBot="1" x14ac:dyDescent="0.4">
      <c r="B4" s="778" t="s">
        <v>4</v>
      </c>
      <c r="C4" s="779"/>
      <c r="D4" s="779"/>
      <c r="E4" s="779"/>
      <c r="F4" s="779"/>
      <c r="G4" s="779"/>
      <c r="H4" s="780"/>
      <c r="I4" s="781" t="s">
        <v>5</v>
      </c>
      <c r="J4" s="782"/>
      <c r="K4" s="782"/>
      <c r="L4" s="783"/>
      <c r="M4" s="782" t="s">
        <v>6</v>
      </c>
      <c r="N4" s="782"/>
      <c r="O4" s="782"/>
      <c r="P4" s="782"/>
      <c r="Q4" s="783"/>
      <c r="R4" s="4"/>
      <c r="S4" s="2">
        <f>458+94.23+9.48</f>
        <v>561.71</v>
      </c>
      <c r="X4" s="161"/>
    </row>
    <row r="5" spans="2:25" s="9" customFormat="1" ht="22.5" hidden="1" customHeight="1" thickBot="1" x14ac:dyDescent="0.4">
      <c r="B5" s="6" t="s">
        <v>7</v>
      </c>
      <c r="C5" s="787" t="s">
        <v>8</v>
      </c>
      <c r="D5" s="787"/>
      <c r="E5" s="788" t="s">
        <v>9</v>
      </c>
      <c r="F5" s="789"/>
      <c r="G5" s="7" t="s">
        <v>10</v>
      </c>
      <c r="H5" s="7" t="s">
        <v>11</v>
      </c>
      <c r="I5" s="8" t="s">
        <v>12</v>
      </c>
      <c r="J5" s="8" t="s">
        <v>13</v>
      </c>
      <c r="K5" s="7" t="s">
        <v>14</v>
      </c>
      <c r="L5" s="8" t="s">
        <v>15</v>
      </c>
      <c r="M5" s="790" t="s">
        <v>16</v>
      </c>
      <c r="N5" s="791"/>
      <c r="O5" s="791"/>
      <c r="P5" s="791"/>
      <c r="Q5" s="792"/>
      <c r="R5" s="171"/>
      <c r="X5" s="162"/>
      <c r="Y5" s="10"/>
    </row>
    <row r="6" spans="2:25" s="15" customFormat="1" ht="24.75" hidden="1" customHeight="1" x14ac:dyDescent="0.35">
      <c r="B6" s="11">
        <v>1</v>
      </c>
      <c r="C6" s="730" t="s">
        <v>17</v>
      </c>
      <c r="D6" s="730"/>
      <c r="E6" s="731" t="s">
        <v>18</v>
      </c>
      <c r="F6" s="732"/>
      <c r="G6" s="12">
        <v>136.70500000000001</v>
      </c>
      <c r="H6" s="13">
        <v>126</v>
      </c>
      <c r="I6" s="14">
        <f>87.055+32.269+7</f>
        <v>126.32400000000001</v>
      </c>
      <c r="J6" s="70">
        <f>G6-I6</f>
        <v>10.381</v>
      </c>
      <c r="K6" s="13">
        <f>17.381-7</f>
        <v>10.381</v>
      </c>
      <c r="L6" s="14"/>
      <c r="M6" s="754"/>
      <c r="N6" s="755"/>
      <c r="O6" s="755"/>
      <c r="P6" s="755"/>
      <c r="Q6" s="756"/>
      <c r="R6" s="172"/>
      <c r="X6" s="163"/>
      <c r="Y6" s="16"/>
    </row>
    <row r="7" spans="2:25" s="15" customFormat="1" ht="22.5" hidden="1" customHeight="1" x14ac:dyDescent="0.35">
      <c r="B7" s="17">
        <v>2</v>
      </c>
      <c r="C7" s="793" t="s">
        <v>283</v>
      </c>
      <c r="D7" s="793"/>
      <c r="E7" s="763" t="s">
        <v>18</v>
      </c>
      <c r="F7" s="764"/>
      <c r="G7" s="18">
        <v>136.70500000000001</v>
      </c>
      <c r="H7" s="19">
        <v>126</v>
      </c>
      <c r="I7" s="71">
        <f>69.41+32.269+7</f>
        <v>108.679</v>
      </c>
      <c r="J7" s="71">
        <f>G7-I7</f>
        <v>28.02600000000001</v>
      </c>
      <c r="K7" s="19"/>
      <c r="L7" s="18"/>
      <c r="M7" s="765"/>
      <c r="N7" s="766"/>
      <c r="O7" s="766"/>
      <c r="P7" s="766"/>
      <c r="Q7" s="767"/>
      <c r="R7" s="172"/>
      <c r="X7" s="163"/>
      <c r="Y7" s="16"/>
    </row>
    <row r="8" spans="2:25" s="15" customFormat="1" ht="22.5" hidden="1" customHeight="1" thickBot="1" x14ac:dyDescent="0.4">
      <c r="B8" s="20">
        <v>3</v>
      </c>
      <c r="C8" s="768" t="s">
        <v>19</v>
      </c>
      <c r="D8" s="769"/>
      <c r="E8" s="770" t="s">
        <v>20</v>
      </c>
      <c r="F8" s="771"/>
      <c r="G8" s="21">
        <v>34</v>
      </c>
      <c r="H8" s="22">
        <v>34</v>
      </c>
      <c r="I8" s="21"/>
      <c r="J8" s="23"/>
      <c r="K8" s="22"/>
      <c r="L8" s="21"/>
      <c r="M8" s="772"/>
      <c r="N8" s="773"/>
      <c r="O8" s="773"/>
      <c r="P8" s="773"/>
      <c r="Q8" s="774"/>
      <c r="R8" s="172"/>
      <c r="X8" s="163"/>
      <c r="Y8" s="16"/>
    </row>
    <row r="9" spans="2:25" s="15" customFormat="1" ht="22.5" hidden="1" customHeight="1" x14ac:dyDescent="0.35">
      <c r="B9" s="727">
        <v>4</v>
      </c>
      <c r="C9" s="730" t="s">
        <v>21</v>
      </c>
      <c r="D9" s="730"/>
      <c r="E9" s="731" t="s">
        <v>20</v>
      </c>
      <c r="F9" s="732"/>
      <c r="G9" s="12">
        <v>371</v>
      </c>
      <c r="H9" s="13">
        <v>165</v>
      </c>
      <c r="I9" s="12">
        <f>S27</f>
        <v>364</v>
      </c>
      <c r="J9" s="12">
        <f>G9-I9</f>
        <v>7</v>
      </c>
      <c r="K9" s="13"/>
      <c r="L9" s="12">
        <f>COUNTIF($S$28:$S$1154, "WIP")</f>
        <v>0</v>
      </c>
      <c r="M9" s="754"/>
      <c r="N9" s="755"/>
      <c r="O9" s="755"/>
      <c r="P9" s="755"/>
      <c r="Q9" s="756"/>
      <c r="R9" s="172"/>
      <c r="S9" s="173"/>
      <c r="U9" s="173"/>
      <c r="X9" s="163"/>
      <c r="Y9" s="16"/>
    </row>
    <row r="10" spans="2:25" s="15" customFormat="1" ht="22.5" hidden="1" customHeight="1" x14ac:dyDescent="0.35">
      <c r="B10" s="728"/>
      <c r="C10" s="736" t="s">
        <v>22</v>
      </c>
      <c r="D10" s="736"/>
      <c r="E10" s="737" t="s">
        <v>20</v>
      </c>
      <c r="F10" s="738"/>
      <c r="G10" s="24"/>
      <c r="H10" s="19"/>
      <c r="I10" s="24">
        <v>13</v>
      </c>
      <c r="J10" s="24"/>
      <c r="K10" s="24"/>
      <c r="L10" s="24"/>
      <c r="M10" s="757"/>
      <c r="N10" s="758"/>
      <c r="O10" s="758"/>
      <c r="P10" s="758"/>
      <c r="Q10" s="759"/>
      <c r="R10" s="172"/>
      <c r="X10" s="163"/>
      <c r="Y10" s="16"/>
    </row>
    <row r="11" spans="2:25" s="15" customFormat="1" ht="22.5" hidden="1" customHeight="1" thickBot="1" x14ac:dyDescent="0.4">
      <c r="B11" s="729"/>
      <c r="C11" s="721" t="s">
        <v>23</v>
      </c>
      <c r="D11" s="721"/>
      <c r="E11" s="722" t="s">
        <v>20</v>
      </c>
      <c r="F11" s="723"/>
      <c r="G11" s="25"/>
      <c r="H11" s="22"/>
      <c r="I11" s="25"/>
      <c r="J11" s="25"/>
      <c r="K11" s="25"/>
      <c r="L11" s="25"/>
      <c r="M11" s="760"/>
      <c r="N11" s="761"/>
      <c r="O11" s="761"/>
      <c r="P11" s="761"/>
      <c r="Q11" s="762"/>
      <c r="R11" s="172"/>
      <c r="X11" s="163"/>
      <c r="Y11" s="16"/>
    </row>
    <row r="12" spans="2:25" s="15" customFormat="1" ht="22.5" hidden="1" customHeight="1" thickBot="1" x14ac:dyDescent="0.4">
      <c r="B12" s="26">
        <v>5</v>
      </c>
      <c r="C12" s="748" t="s">
        <v>24</v>
      </c>
      <c r="D12" s="748"/>
      <c r="E12" s="749" t="s">
        <v>20</v>
      </c>
      <c r="F12" s="750"/>
      <c r="G12" s="27">
        <v>346</v>
      </c>
      <c r="H12" s="28"/>
      <c r="I12" s="29">
        <v>94</v>
      </c>
      <c r="J12" s="27">
        <f>G12-I12</f>
        <v>252</v>
      </c>
      <c r="K12" s="28"/>
      <c r="L12" s="27"/>
      <c r="M12" s="751"/>
      <c r="N12" s="752"/>
      <c r="O12" s="752"/>
      <c r="P12" s="752"/>
      <c r="Q12" s="753"/>
      <c r="R12" s="172"/>
      <c r="X12" s="163"/>
      <c r="Y12" s="16"/>
    </row>
    <row r="13" spans="2:25" s="15" customFormat="1" ht="22.5" hidden="1" customHeight="1" x14ac:dyDescent="0.35">
      <c r="B13" s="727">
        <v>6</v>
      </c>
      <c r="C13" s="730" t="s">
        <v>25</v>
      </c>
      <c r="D13" s="730"/>
      <c r="E13" s="731" t="s">
        <v>20</v>
      </c>
      <c r="F13" s="732"/>
      <c r="G13" s="30">
        <f>G9</f>
        <v>371</v>
      </c>
      <c r="H13" s="13">
        <v>98</v>
      </c>
      <c r="I13" s="31">
        <f>'Erection Compiled'!I5</f>
        <v>321</v>
      </c>
      <c r="J13" s="13">
        <f>G13-I13</f>
        <v>50</v>
      </c>
      <c r="K13" s="13"/>
      <c r="L13" s="12">
        <f>COUNTIF('Erection Compiled'!I6:I393,"WIP")</f>
        <v>0</v>
      </c>
      <c r="M13" s="733"/>
      <c r="N13" s="734"/>
      <c r="O13" s="734"/>
      <c r="P13" s="734"/>
      <c r="Q13" s="735"/>
      <c r="R13" s="16"/>
      <c r="S13" s="172"/>
      <c r="T13" s="172"/>
      <c r="U13" s="172"/>
      <c r="V13" s="172"/>
      <c r="W13" s="172"/>
      <c r="X13" s="163"/>
      <c r="Y13" s="16"/>
    </row>
    <row r="14" spans="2:25" s="15" customFormat="1" ht="22.5" hidden="1" customHeight="1" x14ac:dyDescent="0.35">
      <c r="B14" s="728"/>
      <c r="C14" s="736" t="s">
        <v>22</v>
      </c>
      <c r="D14" s="736"/>
      <c r="E14" s="737" t="s">
        <v>20</v>
      </c>
      <c r="F14" s="738"/>
      <c r="G14" s="32"/>
      <c r="H14" s="19"/>
      <c r="I14" s="33">
        <v>4</v>
      </c>
      <c r="J14" s="34"/>
      <c r="K14" s="34"/>
      <c r="L14" s="24"/>
      <c r="M14" s="739"/>
      <c r="N14" s="740"/>
      <c r="O14" s="740"/>
      <c r="P14" s="740"/>
      <c r="Q14" s="741"/>
      <c r="R14" s="16"/>
      <c r="S14" s="172"/>
      <c r="T14" s="172"/>
      <c r="U14" s="172"/>
      <c r="V14" s="172"/>
      <c r="W14" s="172"/>
      <c r="X14" s="163"/>
      <c r="Y14" s="16"/>
    </row>
    <row r="15" spans="2:25" s="15" customFormat="1" ht="22.5" hidden="1" customHeight="1" thickBot="1" x14ac:dyDescent="0.4">
      <c r="B15" s="729"/>
      <c r="C15" s="721" t="s">
        <v>23</v>
      </c>
      <c r="D15" s="721"/>
      <c r="E15" s="722" t="s">
        <v>20</v>
      </c>
      <c r="F15" s="723"/>
      <c r="G15" s="35"/>
      <c r="H15" s="22"/>
      <c r="I15" s="36"/>
      <c r="J15" s="37"/>
      <c r="K15" s="37"/>
      <c r="L15" s="25"/>
      <c r="M15" s="724"/>
      <c r="N15" s="725"/>
      <c r="O15" s="725"/>
      <c r="P15" s="725"/>
      <c r="Q15" s="726"/>
      <c r="R15" s="16"/>
      <c r="S15" s="172"/>
      <c r="T15" s="172"/>
      <c r="U15" s="172"/>
      <c r="V15" s="172"/>
      <c r="W15" s="172"/>
      <c r="X15" s="163"/>
      <c r="Y15" s="16"/>
    </row>
    <row r="16" spans="2:25" s="15" customFormat="1" ht="22.5" hidden="1" customHeight="1" x14ac:dyDescent="0.35">
      <c r="B16" s="727">
        <v>7</v>
      </c>
      <c r="C16" s="730" t="s">
        <v>26</v>
      </c>
      <c r="D16" s="730"/>
      <c r="E16" s="731" t="s">
        <v>20</v>
      </c>
      <c r="F16" s="732"/>
      <c r="G16" s="30">
        <f>G7</f>
        <v>136.70500000000001</v>
      </c>
      <c r="H16" s="13">
        <v>0</v>
      </c>
      <c r="I16" s="13">
        <v>0</v>
      </c>
      <c r="J16" s="13">
        <f>G16-I16</f>
        <v>136.70500000000001</v>
      </c>
      <c r="K16" s="13"/>
      <c r="L16" s="12"/>
      <c r="M16" s="733"/>
      <c r="N16" s="734"/>
      <c r="O16" s="734"/>
      <c r="P16" s="734"/>
      <c r="Q16" s="735"/>
      <c r="R16" s="16"/>
      <c r="S16" s="172"/>
      <c r="T16" s="172"/>
      <c r="U16" s="172"/>
      <c r="V16" s="172"/>
      <c r="W16" s="172"/>
      <c r="X16" s="163"/>
      <c r="Y16" s="16"/>
    </row>
    <row r="17" spans="2:26" s="15" customFormat="1" ht="22.5" hidden="1" customHeight="1" x14ac:dyDescent="0.35">
      <c r="B17" s="728"/>
      <c r="C17" s="736" t="s">
        <v>22</v>
      </c>
      <c r="D17" s="736"/>
      <c r="E17" s="737" t="s">
        <v>20</v>
      </c>
      <c r="F17" s="738"/>
      <c r="G17" s="32"/>
      <c r="H17" s="19"/>
      <c r="I17" s="34"/>
      <c r="J17" s="34"/>
      <c r="K17" s="34"/>
      <c r="L17" s="24"/>
      <c r="M17" s="739"/>
      <c r="N17" s="740"/>
      <c r="O17" s="740"/>
      <c r="P17" s="740"/>
      <c r="Q17" s="741"/>
      <c r="R17" s="16"/>
      <c r="S17" s="172"/>
      <c r="T17" s="172"/>
      <c r="U17" s="172"/>
      <c r="V17" s="172"/>
      <c r="W17" s="172"/>
      <c r="X17" s="163"/>
      <c r="Y17" s="16"/>
    </row>
    <row r="18" spans="2:26" s="15" customFormat="1" ht="22.5" hidden="1" customHeight="1" thickBot="1" x14ac:dyDescent="0.4">
      <c r="B18" s="729"/>
      <c r="C18" s="721" t="s">
        <v>23</v>
      </c>
      <c r="D18" s="721"/>
      <c r="E18" s="722" t="s">
        <v>20</v>
      </c>
      <c r="F18" s="723"/>
      <c r="G18" s="35"/>
      <c r="H18" s="22"/>
      <c r="I18" s="37"/>
      <c r="J18" s="37"/>
      <c r="K18" s="37"/>
      <c r="L18" s="37"/>
      <c r="M18" s="724"/>
      <c r="N18" s="725"/>
      <c r="O18" s="725"/>
      <c r="P18" s="725"/>
      <c r="Q18" s="726"/>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42" t="s">
        <v>417</v>
      </c>
      <c r="C20" s="743"/>
      <c r="D20" s="743"/>
      <c r="E20" s="743"/>
      <c r="F20" s="743"/>
      <c r="G20" s="743"/>
      <c r="H20" s="743"/>
      <c r="I20" s="743"/>
      <c r="J20" s="743"/>
      <c r="K20" s="743"/>
      <c r="L20" s="743"/>
      <c r="M20" s="743"/>
      <c r="N20" s="743"/>
      <c r="O20" s="743"/>
      <c r="P20" s="743"/>
      <c r="Q20" s="744"/>
      <c r="X20" s="161"/>
    </row>
    <row r="21" spans="2:26" ht="79.5" hidden="1" customHeight="1" thickBot="1" x14ac:dyDescent="0.35">
      <c r="B21" s="745" t="s">
        <v>282</v>
      </c>
      <c r="C21" s="746"/>
      <c r="D21" s="746"/>
      <c r="E21" s="746"/>
      <c r="F21" s="746"/>
      <c r="G21" s="746"/>
      <c r="H21" s="746"/>
      <c r="I21" s="746"/>
      <c r="J21" s="746"/>
      <c r="K21" s="746"/>
      <c r="L21" s="746"/>
      <c r="M21" s="746"/>
      <c r="N21" s="746"/>
      <c r="O21" s="746"/>
      <c r="P21" s="746"/>
      <c r="Q21" s="747"/>
      <c r="T21" s="174"/>
      <c r="U21" s="175"/>
      <c r="V21" s="175"/>
      <c r="W21" s="176"/>
      <c r="X21" s="161"/>
    </row>
    <row r="22" spans="2:26" hidden="1" x14ac:dyDescent="0.35">
      <c r="B22" s="775"/>
      <c r="C22" s="776"/>
      <c r="D22" s="776"/>
      <c r="E22" s="776"/>
      <c r="F22" s="776"/>
      <c r="G22" s="776"/>
      <c r="H22" s="776"/>
      <c r="I22" s="776"/>
      <c r="J22" s="776"/>
      <c r="K22" s="776"/>
      <c r="L22" s="776"/>
      <c r="M22" s="776"/>
      <c r="N22" s="776"/>
      <c r="O22" s="776"/>
      <c r="P22" s="776"/>
      <c r="Q22" s="776"/>
      <c r="R22" s="776"/>
      <c r="S22" s="776"/>
      <c r="T22" s="776"/>
      <c r="U22" s="776"/>
      <c r="V22" s="776"/>
      <c r="W22" s="777"/>
      <c r="X22" s="516"/>
    </row>
    <row r="23" spans="2:26" ht="18.5" hidden="1" x14ac:dyDescent="0.35">
      <c r="B23" s="709" t="s">
        <v>29</v>
      </c>
      <c r="C23" s="709"/>
      <c r="D23" s="709"/>
      <c r="E23" s="709"/>
      <c r="F23" s="709"/>
      <c r="G23" s="709"/>
      <c r="H23" s="709"/>
      <c r="I23" s="709"/>
      <c r="J23" s="709"/>
      <c r="K23" s="709"/>
      <c r="L23" s="709"/>
      <c r="M23" s="709"/>
      <c r="N23" s="709"/>
      <c r="O23" s="709"/>
      <c r="P23" s="709"/>
      <c r="Q23" s="709"/>
      <c r="R23" s="709"/>
      <c r="S23" s="709"/>
      <c r="T23" s="709"/>
      <c r="U23" s="709"/>
      <c r="V23" s="709"/>
      <c r="W23" s="709"/>
      <c r="X23" s="517"/>
    </row>
    <row r="24" spans="2:26" ht="18.5" hidden="1" x14ac:dyDescent="0.35">
      <c r="B24" s="709" t="s">
        <v>509</v>
      </c>
      <c r="C24" s="709"/>
      <c r="D24" s="709"/>
      <c r="E24" s="709"/>
      <c r="F24" s="709"/>
      <c r="G24" s="709"/>
      <c r="H24" s="709"/>
      <c r="I24" s="709"/>
      <c r="J24" s="709"/>
      <c r="K24" s="710"/>
      <c r="L24" s="710"/>
      <c r="M24" s="710"/>
      <c r="N24" s="710"/>
      <c r="O24" s="710"/>
      <c r="P24" s="710"/>
      <c r="Q24" s="710"/>
      <c r="R24" s="710"/>
      <c r="S24" s="709"/>
      <c r="T24" s="709"/>
      <c r="U24" s="709"/>
      <c r="V24" s="709"/>
      <c r="W24" s="709"/>
      <c r="X24" s="711"/>
    </row>
    <row r="25" spans="2:26" s="15" customFormat="1" ht="32" customHeight="1" x14ac:dyDescent="0.35">
      <c r="B25" s="712" t="s">
        <v>30</v>
      </c>
      <c r="C25" s="713" t="s">
        <v>31</v>
      </c>
      <c r="D25" s="714" t="s">
        <v>32</v>
      </c>
      <c r="E25" s="712" t="s">
        <v>33</v>
      </c>
      <c r="F25" s="712" t="s">
        <v>34</v>
      </c>
      <c r="G25" s="712" t="s">
        <v>35</v>
      </c>
      <c r="H25" s="706" t="s">
        <v>36</v>
      </c>
      <c r="I25" s="706"/>
      <c r="J25" s="706"/>
      <c r="K25" s="715" t="s">
        <v>37</v>
      </c>
      <c r="L25" s="715"/>
      <c r="M25" s="706" t="s">
        <v>38</v>
      </c>
      <c r="N25" s="705" t="s">
        <v>39</v>
      </c>
      <c r="O25" s="706" t="s">
        <v>40</v>
      </c>
      <c r="P25" s="707" t="s">
        <v>41</v>
      </c>
      <c r="Q25" s="708" t="s">
        <v>42</v>
      </c>
      <c r="R25" s="714" t="s">
        <v>43</v>
      </c>
      <c r="S25" s="714" t="s">
        <v>44</v>
      </c>
      <c r="T25" s="716" t="s">
        <v>45</v>
      </c>
      <c r="U25" s="717"/>
      <c r="V25" s="718" t="s">
        <v>46</v>
      </c>
      <c r="W25" s="714"/>
      <c r="X25" s="719" t="s">
        <v>47</v>
      </c>
      <c r="Y25" s="16"/>
    </row>
    <row r="26" spans="2:26" s="15" customFormat="1" ht="33" customHeight="1" thickBot="1" x14ac:dyDescent="0.4">
      <c r="B26" s="712"/>
      <c r="C26" s="713"/>
      <c r="D26" s="714"/>
      <c r="E26" s="712"/>
      <c r="F26" s="712"/>
      <c r="G26" s="712"/>
      <c r="H26" s="178" t="s">
        <v>48</v>
      </c>
      <c r="I26" s="178" t="s">
        <v>49</v>
      </c>
      <c r="J26" s="178" t="s">
        <v>50</v>
      </c>
      <c r="K26" s="179" t="s">
        <v>51</v>
      </c>
      <c r="L26" s="179" t="s">
        <v>52</v>
      </c>
      <c r="M26" s="706"/>
      <c r="N26" s="705"/>
      <c r="O26" s="706"/>
      <c r="P26" s="707"/>
      <c r="Q26" s="708"/>
      <c r="R26" s="714"/>
      <c r="S26" s="714"/>
      <c r="T26" s="181" t="s">
        <v>53</v>
      </c>
      <c r="U26" s="42" t="s">
        <v>54</v>
      </c>
      <c r="V26" s="42" t="s">
        <v>53</v>
      </c>
      <c r="W26" s="177" t="s">
        <v>54</v>
      </c>
      <c r="X26" s="720"/>
      <c r="Y26" s="16"/>
    </row>
    <row r="27" spans="2:26" ht="27.75" hidden="1" customHeight="1" thickBot="1" x14ac:dyDescent="0.4">
      <c r="B27" s="704" t="s">
        <v>55</v>
      </c>
      <c r="C27" s="704"/>
      <c r="D27" s="704"/>
      <c r="E27" s="704"/>
      <c r="F27" s="704"/>
      <c r="G27" s="704"/>
      <c r="H27" s="660">
        <f t="shared" ref="H27:P27" si="0">SUM(H28:H432)</f>
        <v>140369.90400000001</v>
      </c>
      <c r="I27" s="660">
        <f t="shared" si="0"/>
        <v>7232.269200000007</v>
      </c>
      <c r="J27" s="660">
        <f t="shared" si="0"/>
        <v>115017.55440000002</v>
      </c>
      <c r="K27" s="660">
        <f t="shared" si="0"/>
        <v>17533.203000000056</v>
      </c>
      <c r="L27" s="660">
        <f t="shared" si="0"/>
        <v>1623.0629999999994</v>
      </c>
      <c r="M27" s="660">
        <f t="shared" si="0"/>
        <v>106606.56000000011</v>
      </c>
      <c r="N27" s="660">
        <f t="shared" si="0"/>
        <v>1168820.4399999997</v>
      </c>
      <c r="O27" s="660">
        <f t="shared" si="0"/>
        <v>440.96250600000309</v>
      </c>
      <c r="P27" s="661">
        <f t="shared" si="0"/>
        <v>307074973.86255628</v>
      </c>
      <c r="Q27" s="662"/>
      <c r="R27" s="663"/>
      <c r="S27" s="663">
        <f>COUNTIF(S28:S599,"Complete")</f>
        <v>364</v>
      </c>
      <c r="T27" s="169"/>
      <c r="U27" s="170"/>
      <c r="V27" s="170"/>
      <c r="W27" s="663"/>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f t="shared" si="3"/>
        <v>296.16000000000003</v>
      </c>
      <c r="I151" s="45">
        <f t="shared" si="4"/>
        <v>13.376000000000001</v>
      </c>
      <c r="J151" s="45">
        <f t="shared" si="5"/>
        <v>0</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f t="shared" si="3"/>
        <v>561.76</v>
      </c>
      <c r="I152" s="45">
        <f t="shared" si="4"/>
        <v>25.564</v>
      </c>
      <c r="J152" s="45">
        <f t="shared" si="5"/>
        <v>0</v>
      </c>
      <c r="K152" s="45">
        <v>70.22</v>
      </c>
      <c r="L152" s="45">
        <v>5.81</v>
      </c>
      <c r="M152" s="45">
        <v>352.73</v>
      </c>
      <c r="N152" s="45">
        <v>3400</v>
      </c>
      <c r="O152" s="45">
        <v>1.768</v>
      </c>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f t="shared" si="3"/>
        <v>470.72</v>
      </c>
      <c r="I153" s="45">
        <f t="shared" si="4"/>
        <v>21.736000000000004</v>
      </c>
      <c r="J153" s="45">
        <f t="shared" si="5"/>
        <v>0</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f>K163*8</f>
        <v>251.2</v>
      </c>
      <c r="I163" s="45">
        <f>L163*4.4</f>
        <v>12.716000000000001</v>
      </c>
      <c r="J163" s="45">
        <f>SUBTOTAL(9,H163:I163)</f>
        <v>0</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f t="shared" si="6"/>
        <v>251.2</v>
      </c>
      <c r="I176" s="45">
        <f t="shared" si="7"/>
        <v>12.716000000000001</v>
      </c>
      <c r="J176" s="45">
        <f t="shared" si="8"/>
        <v>0</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f t="shared" si="6"/>
        <v>755.68</v>
      </c>
      <c r="I177" s="45">
        <f t="shared" si="7"/>
        <v>41.052000000000007</v>
      </c>
      <c r="J177" s="45">
        <f t="shared" si="8"/>
        <v>0</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f t="shared" si="6"/>
        <v>251.2</v>
      </c>
      <c r="I178" s="45">
        <f t="shared" si="7"/>
        <v>12.716000000000001</v>
      </c>
      <c r="J178" s="45">
        <f t="shared" si="8"/>
        <v>0</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f t="shared" si="6"/>
        <v>251.2</v>
      </c>
      <c r="I179" s="45">
        <f t="shared" si="7"/>
        <v>12.716000000000001</v>
      </c>
      <c r="J179" s="45">
        <f t="shared" si="8"/>
        <v>0</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f t="shared" si="6"/>
        <v>784.48</v>
      </c>
      <c r="I180" s="45">
        <f t="shared" si="7"/>
        <v>33.836000000000006</v>
      </c>
      <c r="J180" s="45">
        <f t="shared" si="8"/>
        <v>0</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25" customHeight="1" x14ac:dyDescent="0.35">
      <c r="B225" s="43"/>
      <c r="C225" s="48" t="s">
        <v>704</v>
      </c>
      <c r="D225" s="44" t="s">
        <v>77</v>
      </c>
      <c r="E225" s="43" t="s">
        <v>74</v>
      </c>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58">
        <v>46091</v>
      </c>
      <c r="X225" s="161"/>
    </row>
    <row r="226" spans="2:25" ht="15.5" hidden="1"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f>K228*8</f>
        <v>220.88</v>
      </c>
      <c r="I228" s="45">
        <f>L228*4.4</f>
        <v>11.484</v>
      </c>
      <c r="J228" s="45">
        <f>SUBTOTAL(9,H228:I228)</f>
        <v>0</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5" si="15">K374*8</f>
        <v>251.2</v>
      </c>
      <c r="I374" s="19">
        <f t="shared" ref="I374:I385"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f t="shared" si="15"/>
        <v>441.04</v>
      </c>
      <c r="I383" s="45">
        <f t="shared" si="16"/>
        <v>23.056000000000004</v>
      </c>
      <c r="J383" s="45">
        <f t="shared" si="18"/>
        <v>0</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customHeight="1" x14ac:dyDescent="0.35">
      <c r="B386" s="43"/>
      <c r="C386" s="551" t="s">
        <v>705</v>
      </c>
      <c r="D386" s="43" t="s">
        <v>65</v>
      </c>
      <c r="E386" s="43" t="s">
        <v>74</v>
      </c>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43"/>
      <c r="C387" s="551" t="s">
        <v>722</v>
      </c>
      <c r="D387" s="43" t="s">
        <v>65</v>
      </c>
      <c r="E387" s="43" t="s">
        <v>74</v>
      </c>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t="s">
        <v>74</v>
      </c>
      <c r="F388" s="44" t="s">
        <v>882</v>
      </c>
      <c r="G388" s="43"/>
      <c r="H388" s="45"/>
      <c r="I388" s="45"/>
      <c r="J388" s="45"/>
      <c r="K388" s="45"/>
      <c r="L388" s="45"/>
      <c r="M388" s="45"/>
      <c r="N388" s="45"/>
      <c r="O388" s="45"/>
      <c r="P388" s="514"/>
      <c r="Q388" s="49">
        <v>46095</v>
      </c>
      <c r="R388" s="52" t="s">
        <v>548</v>
      </c>
      <c r="S388" s="51" t="s">
        <v>61</v>
      </c>
      <c r="T388" s="143"/>
      <c r="U388" s="138"/>
      <c r="V388" s="138"/>
      <c r="W388" s="138">
        <v>46091</v>
      </c>
    </row>
    <row r="389" spans="2:23" ht="25.5" customHeight="1" x14ac:dyDescent="0.35">
      <c r="B389" s="43"/>
      <c r="C389" s="551" t="s">
        <v>670</v>
      </c>
      <c r="D389" s="43" t="s">
        <v>659</v>
      </c>
      <c r="E389" s="43" t="s">
        <v>74</v>
      </c>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ht="26" customHeight="1" x14ac:dyDescent="0.35">
      <c r="B390" s="43"/>
      <c r="C390" s="551" t="s">
        <v>678</v>
      </c>
      <c r="D390" s="43" t="s">
        <v>132</v>
      </c>
      <c r="E390" s="43" t="s">
        <v>74</v>
      </c>
      <c r="F390" s="44" t="s">
        <v>882</v>
      </c>
      <c r="G390" s="43"/>
      <c r="H390" s="45"/>
      <c r="I390" s="45"/>
      <c r="J390" s="45"/>
      <c r="K390" s="45"/>
      <c r="L390" s="45"/>
      <c r="M390" s="45"/>
      <c r="N390" s="45"/>
      <c r="O390" s="45"/>
      <c r="P390" s="514"/>
      <c r="Q390" s="49">
        <v>46095</v>
      </c>
      <c r="R390" s="52" t="s">
        <v>60</v>
      </c>
      <c r="S390" s="51" t="s">
        <v>61</v>
      </c>
      <c r="T390" s="143">
        <v>46092</v>
      </c>
      <c r="U390" s="58"/>
      <c r="V390" s="58"/>
      <c r="W390" s="138">
        <v>46102</v>
      </c>
    </row>
    <row r="391" spans="2:23" ht="29" customHeight="1" x14ac:dyDescent="0.35">
      <c r="B391" s="43"/>
      <c r="C391" s="551" t="s">
        <v>725</v>
      </c>
      <c r="D391" s="43" t="s">
        <v>65</v>
      </c>
      <c r="E391" s="43" t="s">
        <v>74</v>
      </c>
      <c r="F391" s="43" t="s">
        <v>279</v>
      </c>
      <c r="G391" s="43"/>
      <c r="H391" s="45"/>
      <c r="I391" s="45"/>
      <c r="J391" s="45"/>
      <c r="K391" s="45"/>
      <c r="L391" s="45"/>
      <c r="M391" s="45"/>
      <c r="N391" s="45"/>
      <c r="O391" s="45"/>
      <c r="P391" s="514"/>
      <c r="Q391" s="49">
        <v>46095</v>
      </c>
      <c r="R391" s="50" t="s">
        <v>284</v>
      </c>
      <c r="S391" s="51" t="s">
        <v>61</v>
      </c>
      <c r="T391" s="58"/>
      <c r="U391" s="58"/>
      <c r="V391" s="58"/>
      <c r="W391" s="138">
        <v>46102</v>
      </c>
    </row>
    <row r="392" spans="2:23" ht="25.5" customHeight="1" x14ac:dyDescent="0.35">
      <c r="B392" s="43"/>
      <c r="C392" s="551" t="s">
        <v>677</v>
      </c>
      <c r="D392" s="43" t="s">
        <v>181</v>
      </c>
      <c r="E392" s="43" t="s">
        <v>74</v>
      </c>
      <c r="F392" s="44" t="s">
        <v>882</v>
      </c>
      <c r="G392" s="43"/>
      <c r="H392" s="45"/>
      <c r="I392" s="45"/>
      <c r="J392" s="45"/>
      <c r="K392" s="45"/>
      <c r="L392" s="45"/>
      <c r="M392" s="45"/>
      <c r="N392" s="45"/>
      <c r="O392" s="45"/>
      <c r="P392" s="514"/>
      <c r="Q392" s="49">
        <v>46095</v>
      </c>
      <c r="R392" s="52" t="s">
        <v>60</v>
      </c>
      <c r="S392" s="51" t="s">
        <v>61</v>
      </c>
      <c r="T392" s="58"/>
      <c r="U392" s="58"/>
      <c r="V392" s="58"/>
      <c r="W392" s="138">
        <v>46112</v>
      </c>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Z391" xr:uid="{D046FCDF-79A8-488B-A1EB-33662C848DF5}">
    <filterColumn colId="15">
      <filters>
        <dateGroupItem year="2026" month="3" dateTimeGrouping="month"/>
      </filters>
    </filterColumn>
    <filterColumn colId="17">
      <customFilters>
        <customFilter operator="notEqual" val=" "/>
      </custom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081" priority="1771"/>
  </conditionalFormatting>
  <conditionalFormatting sqref="C28:C29">
    <cfRule type="duplicateValues" dxfId="4080" priority="401"/>
  </conditionalFormatting>
  <conditionalFormatting sqref="C30">
    <cfRule type="duplicateValues" dxfId="4079" priority="402"/>
  </conditionalFormatting>
  <conditionalFormatting sqref="C31">
    <cfRule type="duplicateValues" dxfId="4078" priority="394"/>
    <cfRule type="duplicateValues" dxfId="4077" priority="393"/>
  </conditionalFormatting>
  <conditionalFormatting sqref="C32">
    <cfRule type="duplicateValues" dxfId="4076" priority="396"/>
    <cfRule type="duplicateValues" dxfId="4075" priority="397"/>
  </conditionalFormatting>
  <conditionalFormatting sqref="C35">
    <cfRule type="duplicateValues" dxfId="4074" priority="395"/>
  </conditionalFormatting>
  <conditionalFormatting sqref="C36:C39">
    <cfRule type="duplicateValues" dxfId="4073" priority="391"/>
    <cfRule type="duplicateValues" dxfId="4072" priority="390"/>
    <cfRule type="duplicateValues" dxfId="4071" priority="392"/>
  </conditionalFormatting>
  <conditionalFormatting sqref="C40">
    <cfRule type="duplicateValues" dxfId="4070" priority="389"/>
    <cfRule type="duplicateValues" dxfId="4069" priority="388"/>
    <cfRule type="duplicateValues" dxfId="4068" priority="387"/>
  </conditionalFormatting>
  <conditionalFormatting sqref="C41:C42">
    <cfRule type="duplicateValues" dxfId="4067" priority="386"/>
    <cfRule type="duplicateValues" dxfId="4066" priority="385"/>
    <cfRule type="duplicateValues" dxfId="4065" priority="384"/>
  </conditionalFormatting>
  <conditionalFormatting sqref="C43 C45">
    <cfRule type="duplicateValues" dxfId="4064" priority="382"/>
  </conditionalFormatting>
  <conditionalFormatting sqref="C43">
    <cfRule type="duplicateValues" dxfId="4063" priority="383"/>
    <cfRule type="duplicateValues" dxfId="4062" priority="381"/>
  </conditionalFormatting>
  <conditionalFormatting sqref="C44">
    <cfRule type="duplicateValues" dxfId="4061" priority="380"/>
    <cfRule type="duplicateValues" dxfId="4060" priority="379"/>
    <cfRule type="duplicateValues" dxfId="4059" priority="378"/>
  </conditionalFormatting>
  <conditionalFormatting sqref="C46">
    <cfRule type="duplicateValues" dxfId="4058" priority="376"/>
    <cfRule type="duplicateValues" dxfId="4057" priority="375"/>
    <cfRule type="duplicateValues" dxfId="4056" priority="377"/>
  </conditionalFormatting>
  <conditionalFormatting sqref="C47">
    <cfRule type="duplicateValues" dxfId="4055" priority="374"/>
    <cfRule type="duplicateValues" dxfId="4054" priority="373"/>
    <cfRule type="duplicateValues" dxfId="4053" priority="372"/>
  </conditionalFormatting>
  <conditionalFormatting sqref="C48">
    <cfRule type="duplicateValues" dxfId="4052" priority="370"/>
    <cfRule type="duplicateValues" dxfId="4051" priority="371"/>
    <cfRule type="duplicateValues" dxfId="4050" priority="369"/>
  </conditionalFormatting>
  <conditionalFormatting sqref="C49">
    <cfRule type="duplicateValues" dxfId="4049" priority="367"/>
    <cfRule type="duplicateValues" dxfId="4048" priority="368"/>
    <cfRule type="duplicateValues" dxfId="4047" priority="366"/>
  </conditionalFormatting>
  <conditionalFormatting sqref="C50">
    <cfRule type="duplicateValues" dxfId="4046" priority="363"/>
    <cfRule type="duplicateValues" dxfId="4045" priority="364"/>
    <cfRule type="duplicateValues" dxfId="4044" priority="365"/>
  </conditionalFormatting>
  <conditionalFormatting sqref="C51">
    <cfRule type="duplicateValues" dxfId="4043" priority="360"/>
    <cfRule type="duplicateValues" dxfId="4042" priority="361"/>
    <cfRule type="duplicateValues" dxfId="4041" priority="362"/>
  </conditionalFormatting>
  <conditionalFormatting sqref="C52">
    <cfRule type="duplicateValues" dxfId="4040" priority="358"/>
    <cfRule type="duplicateValues" dxfId="4039" priority="357"/>
    <cfRule type="duplicateValues" dxfId="4038" priority="359"/>
  </conditionalFormatting>
  <conditionalFormatting sqref="C53:C54">
    <cfRule type="duplicateValues" dxfId="4037" priority="354"/>
    <cfRule type="duplicateValues" dxfId="4036" priority="355"/>
    <cfRule type="duplicateValues" dxfId="4035" priority="356"/>
  </conditionalFormatting>
  <conditionalFormatting sqref="C57">
    <cfRule type="duplicateValues" dxfId="4034" priority="351"/>
    <cfRule type="duplicateValues" dxfId="4033" priority="352"/>
    <cfRule type="duplicateValues" dxfId="4032" priority="353"/>
  </conditionalFormatting>
  <conditionalFormatting sqref="C58">
    <cfRule type="duplicateValues" dxfId="4031" priority="350"/>
    <cfRule type="duplicateValues" dxfId="4030" priority="349"/>
    <cfRule type="duplicateValues" dxfId="4029" priority="348"/>
  </conditionalFormatting>
  <conditionalFormatting sqref="C59">
    <cfRule type="duplicateValues" dxfId="4028" priority="347"/>
    <cfRule type="duplicateValues" dxfId="4027" priority="346"/>
    <cfRule type="duplicateValues" dxfId="4026" priority="345"/>
  </conditionalFormatting>
  <conditionalFormatting sqref="C60">
    <cfRule type="duplicateValues" dxfId="4025" priority="344"/>
    <cfRule type="duplicateValues" dxfId="4024" priority="343"/>
    <cfRule type="duplicateValues" dxfId="4023" priority="342"/>
  </conditionalFormatting>
  <conditionalFormatting sqref="C62">
    <cfRule type="duplicateValues" dxfId="4022" priority="339"/>
    <cfRule type="duplicateValues" dxfId="4021" priority="340"/>
    <cfRule type="duplicateValues" dxfId="4020" priority="341"/>
  </conditionalFormatting>
  <conditionalFormatting sqref="C63">
    <cfRule type="duplicateValues" dxfId="4019" priority="336"/>
    <cfRule type="duplicateValues" dxfId="4018" priority="337"/>
    <cfRule type="duplicateValues" dxfId="4017" priority="338"/>
  </conditionalFormatting>
  <conditionalFormatting sqref="C64">
    <cfRule type="duplicateValues" dxfId="4016" priority="333"/>
    <cfRule type="duplicateValues" dxfId="4015" priority="335"/>
    <cfRule type="duplicateValues" dxfId="4014" priority="334"/>
  </conditionalFormatting>
  <conditionalFormatting sqref="C65:C66">
    <cfRule type="duplicateValues" dxfId="4013" priority="332"/>
    <cfRule type="duplicateValues" dxfId="4012" priority="330"/>
    <cfRule type="duplicateValues" dxfId="4011" priority="331"/>
  </conditionalFormatting>
  <conditionalFormatting sqref="C67">
    <cfRule type="duplicateValues" dxfId="4010" priority="327"/>
    <cfRule type="duplicateValues" dxfId="4009" priority="328"/>
    <cfRule type="duplicateValues" dxfId="4008" priority="329"/>
  </conditionalFormatting>
  <conditionalFormatting sqref="C68">
    <cfRule type="duplicateValues" dxfId="4007" priority="324"/>
    <cfRule type="duplicateValues" dxfId="4006" priority="323"/>
    <cfRule type="duplicateValues" dxfId="4005" priority="326"/>
    <cfRule type="duplicateValues" dxfId="4004" priority="325"/>
  </conditionalFormatting>
  <conditionalFormatting sqref="C69">
    <cfRule type="duplicateValues" dxfId="4003" priority="322"/>
    <cfRule type="duplicateValues" dxfId="4002" priority="321"/>
    <cfRule type="duplicateValues" dxfId="4001" priority="320"/>
    <cfRule type="duplicateValues" dxfId="4000" priority="319"/>
  </conditionalFormatting>
  <conditionalFormatting sqref="C70">
    <cfRule type="duplicateValues" dxfId="3999" priority="316"/>
    <cfRule type="duplicateValues" dxfId="3998" priority="318"/>
    <cfRule type="duplicateValues" dxfId="3997" priority="317"/>
    <cfRule type="duplicateValues" dxfId="3996" priority="315"/>
  </conditionalFormatting>
  <conditionalFormatting sqref="C71:C73">
    <cfRule type="duplicateValues" dxfId="3995" priority="312"/>
    <cfRule type="duplicateValues" dxfId="3994" priority="311"/>
    <cfRule type="duplicateValues" dxfId="3993" priority="314"/>
    <cfRule type="duplicateValues" dxfId="3992" priority="313"/>
  </conditionalFormatting>
  <conditionalFormatting sqref="C74:C77">
    <cfRule type="duplicateValues" dxfId="3991" priority="309"/>
    <cfRule type="duplicateValues" dxfId="3990" priority="308"/>
    <cfRule type="duplicateValues" dxfId="3989" priority="307"/>
    <cfRule type="duplicateValues" dxfId="3988" priority="310"/>
  </conditionalFormatting>
  <conditionalFormatting sqref="C78">
    <cfRule type="duplicateValues" dxfId="3987" priority="306"/>
    <cfRule type="duplicateValues" dxfId="3986" priority="305"/>
    <cfRule type="duplicateValues" dxfId="3985" priority="304"/>
    <cfRule type="duplicateValues" dxfId="3984" priority="303"/>
  </conditionalFormatting>
  <conditionalFormatting sqref="C79">
    <cfRule type="duplicateValues" dxfId="3983" priority="299"/>
    <cfRule type="duplicateValues" dxfId="3982" priority="302"/>
    <cfRule type="duplicateValues" dxfId="3981" priority="301"/>
    <cfRule type="duplicateValues" dxfId="3980" priority="300"/>
  </conditionalFormatting>
  <conditionalFormatting sqref="C80:C82">
    <cfRule type="duplicateValues" dxfId="3979" priority="296"/>
    <cfRule type="duplicateValues" dxfId="3978" priority="295"/>
    <cfRule type="duplicateValues" dxfId="3977" priority="298"/>
    <cfRule type="duplicateValues" dxfId="3976" priority="297"/>
  </conditionalFormatting>
  <conditionalFormatting sqref="C83">
    <cfRule type="duplicateValues" dxfId="3975" priority="292"/>
    <cfRule type="duplicateValues" dxfId="3974" priority="291"/>
    <cfRule type="duplicateValues" dxfId="3973" priority="294"/>
    <cfRule type="duplicateValues" dxfId="3972" priority="293"/>
  </conditionalFormatting>
  <conditionalFormatting sqref="C87">
    <cfRule type="duplicateValues" dxfId="3971" priority="288"/>
    <cfRule type="duplicateValues" dxfId="3970" priority="290"/>
    <cfRule type="duplicateValues" dxfId="3969" priority="289"/>
    <cfRule type="duplicateValues" dxfId="3968" priority="287"/>
  </conditionalFormatting>
  <conditionalFormatting sqref="C92">
    <cfRule type="duplicateValues" dxfId="3967" priority="285"/>
    <cfRule type="duplicateValues" dxfId="3966" priority="286"/>
    <cfRule type="duplicateValues" dxfId="3965" priority="284"/>
    <cfRule type="duplicateValues" dxfId="3964" priority="283"/>
  </conditionalFormatting>
  <conditionalFormatting sqref="C96:C98">
    <cfRule type="duplicateValues" dxfId="3963" priority="279"/>
    <cfRule type="duplicateValues" dxfId="3962" priority="280"/>
    <cfRule type="duplicateValues" dxfId="3961" priority="281"/>
    <cfRule type="duplicateValues" dxfId="3960" priority="282"/>
  </conditionalFormatting>
  <conditionalFormatting sqref="C99">
    <cfRule type="duplicateValues" dxfId="3959" priority="278"/>
    <cfRule type="duplicateValues" dxfId="3958" priority="277"/>
    <cfRule type="duplicateValues" dxfId="3957" priority="276"/>
    <cfRule type="duplicateValues" dxfId="3956" priority="275"/>
  </conditionalFormatting>
  <conditionalFormatting sqref="C101:C102">
    <cfRule type="duplicateValues" dxfId="3955" priority="274"/>
    <cfRule type="duplicateValues" dxfId="3954" priority="271"/>
    <cfRule type="duplicateValues" dxfId="3953" priority="272"/>
    <cfRule type="duplicateValues" dxfId="3952" priority="273"/>
  </conditionalFormatting>
  <conditionalFormatting sqref="C103:C104">
    <cfRule type="duplicateValues" dxfId="3951" priority="269"/>
    <cfRule type="duplicateValues" dxfId="3950" priority="270"/>
    <cfRule type="duplicateValues" dxfId="3949" priority="268"/>
    <cfRule type="duplicateValues" dxfId="3948" priority="267"/>
  </conditionalFormatting>
  <conditionalFormatting sqref="C105">
    <cfRule type="duplicateValues" dxfId="3947" priority="266"/>
    <cfRule type="duplicateValues" dxfId="3946" priority="265"/>
    <cfRule type="duplicateValues" dxfId="3945" priority="264"/>
    <cfRule type="duplicateValues" dxfId="3944" priority="263"/>
  </conditionalFormatting>
  <conditionalFormatting sqref="C106">
    <cfRule type="duplicateValues" dxfId="3943" priority="262"/>
    <cfRule type="duplicateValues" dxfId="3942" priority="261"/>
    <cfRule type="duplicateValues" dxfId="3941" priority="260"/>
    <cfRule type="duplicateValues" dxfId="3940" priority="259"/>
  </conditionalFormatting>
  <conditionalFormatting sqref="C110">
    <cfRule type="duplicateValues" dxfId="3939" priority="258"/>
    <cfRule type="duplicateValues" dxfId="3938" priority="257"/>
    <cfRule type="duplicateValues" dxfId="3937" priority="256"/>
    <cfRule type="duplicateValues" dxfId="3936" priority="255"/>
  </conditionalFormatting>
  <conditionalFormatting sqref="C114:C117 C120 C122:C123 C125">
    <cfRule type="duplicateValues" dxfId="3935" priority="254"/>
    <cfRule type="duplicateValues" dxfId="3934" priority="253"/>
    <cfRule type="duplicateValues" dxfId="3933" priority="252"/>
  </conditionalFormatting>
  <conditionalFormatting sqref="C114:C117 C120 C122:C125">
    <cfRule type="expression" dxfId="3932" priority="1930" stopIfTrue="1">
      <formula>AND(COUNTIF($C$2:$C$65304, C114)+COUNTIF(#REF!, C114)&gt;1,NOT(ISBLANK(C114)))</formula>
    </cfRule>
    <cfRule type="expression" dxfId="3931"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30"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29" priority="1936" stopIfTrue="1">
      <formula>AND(COUNTIF($E$2:$E$65308, C116)+COUNTIF(#REF!, C116)&gt;1,NOT(ISBLANK(C116)))</formula>
    </cfRule>
  </conditionalFormatting>
  <conditionalFormatting sqref="C116:C117">
    <cfRule type="expression" dxfId="3928" priority="1938" stopIfTrue="1">
      <formula>AND(COUNTIF($E$2:$E$65298, C116)+COUNTIF(#REF!, C116)&gt;1,NOT(ISBLANK(C116)))</formula>
    </cfRule>
    <cfRule type="expression" dxfId="3927"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926" priority="251"/>
    <cfRule type="duplicateValues" dxfId="3925" priority="250"/>
    <cfRule type="duplicateValues" dxfId="3924" priority="249"/>
    <cfRule type="duplicateValues" dxfId="3923" priority="248"/>
  </conditionalFormatting>
  <conditionalFormatting sqref="C119">
    <cfRule type="duplicateValues" dxfId="3922" priority="245"/>
    <cfRule type="duplicateValues" dxfId="3921" priority="247"/>
    <cfRule type="duplicateValues" dxfId="3920" priority="246"/>
    <cfRule type="duplicateValues" dxfId="3919" priority="244"/>
  </conditionalFormatting>
  <conditionalFormatting sqref="C120 C122:C124">
    <cfRule type="expression" dxfId="3918"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917" priority="1941" stopIfTrue="1">
      <formula>AND(COUNTIF($C$2:$C$65323, C120)+COUNTIF(#REF!, C120)&gt;1,NOT(ISBLANK(C120)))</formula>
    </cfRule>
  </conditionalFormatting>
  <conditionalFormatting sqref="C121">
    <cfRule type="duplicateValues" dxfId="3916" priority="242"/>
    <cfRule type="duplicateValues" dxfId="3915" priority="241"/>
    <cfRule type="duplicateValues" dxfId="3914" priority="240"/>
    <cfRule type="duplicateValues" dxfId="3913" priority="239"/>
  </conditionalFormatting>
  <conditionalFormatting sqref="C124">
    <cfRule type="duplicateValues" dxfId="3912" priority="238"/>
    <cfRule type="duplicateValues" dxfId="3911" priority="237"/>
    <cfRule type="duplicateValues" dxfId="3910" priority="236"/>
    <cfRule type="duplicateValues" dxfId="3909" priority="235"/>
  </conditionalFormatting>
  <conditionalFormatting sqref="C125">
    <cfRule type="expression" dxfId="3908" priority="1945" stopIfTrue="1">
      <formula>AND(COUNTIF($C$1:$C$65327, C125)+COUNTIF(#REF!, C125)&gt;1,NOT(ISBLANK(C125)))</formula>
    </cfRule>
    <cfRule type="expression" dxfId="3907"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906" priority="234"/>
    <cfRule type="duplicateValues" dxfId="3905" priority="233"/>
    <cfRule type="duplicateValues" dxfId="3904" priority="232"/>
    <cfRule type="duplicateValues" dxfId="3903" priority="231"/>
  </conditionalFormatting>
  <conditionalFormatting sqref="C128">
    <cfRule type="duplicateValues" dxfId="3902" priority="227"/>
    <cfRule type="duplicateValues" dxfId="3901" priority="228"/>
    <cfRule type="duplicateValues" dxfId="3900" priority="230"/>
    <cfRule type="duplicateValues" dxfId="3899" priority="229"/>
  </conditionalFormatting>
  <conditionalFormatting sqref="C129:C130">
    <cfRule type="duplicateValues" dxfId="3898" priority="223"/>
    <cfRule type="duplicateValues" dxfId="3897" priority="224"/>
    <cfRule type="duplicateValues" dxfId="3896" priority="225"/>
    <cfRule type="duplicateValues" dxfId="3895" priority="226"/>
  </conditionalFormatting>
  <conditionalFormatting sqref="C131">
    <cfRule type="duplicateValues" dxfId="3894" priority="221"/>
    <cfRule type="duplicateValues" dxfId="3893" priority="222"/>
    <cfRule type="duplicateValues" dxfId="3892" priority="220"/>
    <cfRule type="duplicateValues" dxfId="3891" priority="219"/>
  </conditionalFormatting>
  <conditionalFormatting sqref="C133">
    <cfRule type="duplicateValues" dxfId="3890" priority="214"/>
    <cfRule type="duplicateValues" dxfId="3889" priority="213"/>
    <cfRule type="duplicateValues" dxfId="3888" priority="212"/>
    <cfRule type="duplicateValues" dxfId="3887" priority="211"/>
  </conditionalFormatting>
  <conditionalFormatting sqref="C134">
    <cfRule type="duplicateValues" dxfId="3886" priority="207"/>
    <cfRule type="duplicateValues" dxfId="3885" priority="210"/>
    <cfRule type="duplicateValues" dxfId="3884" priority="209"/>
    <cfRule type="duplicateValues" dxfId="3883" priority="208"/>
  </conditionalFormatting>
  <conditionalFormatting sqref="C135">
    <cfRule type="duplicateValues" dxfId="3882" priority="203"/>
    <cfRule type="duplicateValues" dxfId="3881" priority="202"/>
    <cfRule type="duplicateValues" dxfId="3880" priority="201"/>
    <cfRule type="duplicateValues" dxfId="3879" priority="205"/>
    <cfRule type="duplicateValues" dxfId="3878" priority="204"/>
  </conditionalFormatting>
  <conditionalFormatting sqref="C136">
    <cfRule type="duplicateValues" dxfId="3877" priority="200"/>
    <cfRule type="duplicateValues" dxfId="3876" priority="199"/>
    <cfRule type="duplicateValues" dxfId="3875" priority="198"/>
    <cfRule type="duplicateValues" dxfId="3874" priority="197"/>
    <cfRule type="duplicateValues" dxfId="3873" priority="196"/>
  </conditionalFormatting>
  <conditionalFormatting sqref="C137">
    <cfRule type="duplicateValues" dxfId="3872" priority="195"/>
    <cfRule type="duplicateValues" dxfId="3871" priority="194"/>
    <cfRule type="duplicateValues" dxfId="3870" priority="193"/>
    <cfRule type="duplicateValues" dxfId="3869" priority="192"/>
    <cfRule type="duplicateValues" dxfId="3868" priority="191"/>
  </conditionalFormatting>
  <conditionalFormatting sqref="C138">
    <cfRule type="duplicateValues" dxfId="3867" priority="190"/>
    <cfRule type="duplicateValues" dxfId="3866" priority="189"/>
    <cfRule type="duplicateValues" dxfId="3865" priority="188"/>
    <cfRule type="duplicateValues" dxfId="3864" priority="187"/>
    <cfRule type="duplicateValues" dxfId="3863" priority="186"/>
  </conditionalFormatting>
  <conditionalFormatting sqref="C139">
    <cfRule type="duplicateValues" dxfId="3862" priority="183"/>
    <cfRule type="duplicateValues" dxfId="3861" priority="182"/>
    <cfRule type="duplicateValues" dxfId="3860" priority="181"/>
    <cfRule type="duplicateValues" dxfId="3859" priority="185"/>
    <cfRule type="duplicateValues" dxfId="3858" priority="184"/>
  </conditionalFormatting>
  <conditionalFormatting sqref="C140">
    <cfRule type="duplicateValues" dxfId="3857" priority="180"/>
    <cfRule type="duplicateValues" dxfId="3856" priority="179"/>
    <cfRule type="duplicateValues" dxfId="3855" priority="178"/>
    <cfRule type="duplicateValues" dxfId="3854" priority="177"/>
    <cfRule type="duplicateValues" dxfId="3853" priority="176"/>
  </conditionalFormatting>
  <conditionalFormatting sqref="C141">
    <cfRule type="duplicateValues" dxfId="3852" priority="168"/>
    <cfRule type="duplicateValues" dxfId="3851" priority="167"/>
    <cfRule type="duplicateValues" dxfId="3850" priority="166"/>
    <cfRule type="duplicateValues" dxfId="3849" priority="170"/>
    <cfRule type="duplicateValues" dxfId="3848" priority="169"/>
  </conditionalFormatting>
  <conditionalFormatting sqref="C142">
    <cfRule type="duplicateValues" dxfId="3847" priority="162"/>
    <cfRule type="duplicateValues" dxfId="3846" priority="163"/>
    <cfRule type="duplicateValues" dxfId="3845" priority="161"/>
    <cfRule type="duplicateValues" dxfId="3844" priority="165"/>
    <cfRule type="duplicateValues" dxfId="3843" priority="164"/>
  </conditionalFormatting>
  <conditionalFormatting sqref="C143">
    <cfRule type="duplicateValues" dxfId="3842" priority="160"/>
    <cfRule type="duplicateValues" dxfId="3841" priority="156"/>
    <cfRule type="duplicateValues" dxfId="3840" priority="159"/>
    <cfRule type="duplicateValues" dxfId="3839" priority="158"/>
    <cfRule type="duplicateValues" dxfId="3838" priority="157"/>
  </conditionalFormatting>
  <conditionalFormatting sqref="C144">
    <cfRule type="duplicateValues" dxfId="3837" priority="155"/>
    <cfRule type="duplicateValues" dxfId="3836" priority="151"/>
    <cfRule type="duplicateValues" dxfId="3835" priority="152"/>
    <cfRule type="duplicateValues" dxfId="3834" priority="153"/>
    <cfRule type="duplicateValues" dxfId="3833" priority="154"/>
  </conditionalFormatting>
  <conditionalFormatting sqref="C145">
    <cfRule type="duplicateValues" dxfId="3832" priority="146"/>
    <cfRule type="duplicateValues" dxfId="3831" priority="147"/>
    <cfRule type="duplicateValues" dxfId="3830" priority="149"/>
    <cfRule type="duplicateValues" dxfId="3829" priority="150"/>
    <cfRule type="duplicateValues" dxfId="3828" priority="148"/>
  </conditionalFormatting>
  <conditionalFormatting sqref="C146">
    <cfRule type="duplicateValues" dxfId="3827" priority="142"/>
    <cfRule type="duplicateValues" dxfId="3826" priority="143"/>
    <cfRule type="duplicateValues" dxfId="3825" priority="144"/>
    <cfRule type="duplicateValues" dxfId="3824" priority="145"/>
    <cfRule type="duplicateValues" dxfId="3823" priority="141"/>
  </conditionalFormatting>
  <conditionalFormatting sqref="C147">
    <cfRule type="duplicateValues" dxfId="3822" priority="140"/>
    <cfRule type="duplicateValues" dxfId="3821" priority="139"/>
    <cfRule type="duplicateValues" dxfId="3820" priority="138"/>
    <cfRule type="duplicateValues" dxfId="3819" priority="137"/>
    <cfRule type="duplicateValues" dxfId="3818" priority="136"/>
  </conditionalFormatting>
  <conditionalFormatting sqref="C148">
    <cfRule type="duplicateValues" dxfId="3817" priority="135"/>
    <cfRule type="duplicateValues" dxfId="3816" priority="134"/>
    <cfRule type="duplicateValues" dxfId="3815" priority="133"/>
    <cfRule type="duplicateValues" dxfId="3814" priority="132"/>
    <cfRule type="duplicateValues" dxfId="3813" priority="131"/>
  </conditionalFormatting>
  <conditionalFormatting sqref="C149:C151">
    <cfRule type="duplicateValues" dxfId="3812" priority="128"/>
    <cfRule type="duplicateValues" dxfId="3811" priority="127"/>
    <cfRule type="duplicateValues" dxfId="3810" priority="126"/>
    <cfRule type="duplicateValues" dxfId="3809" priority="129"/>
    <cfRule type="duplicateValues" dxfId="3808" priority="130"/>
  </conditionalFormatting>
  <conditionalFormatting sqref="C152 C1:C21 C122:C123 C125 C172 C175:C202 C23:C120 C204:C1048576">
    <cfRule type="duplicateValues" dxfId="3807" priority="1870"/>
  </conditionalFormatting>
  <conditionalFormatting sqref="C152 C1:C21 C172 C175:C202 C23:C134 C204:C1048576">
    <cfRule type="duplicateValues" dxfId="3806" priority="1880"/>
  </conditionalFormatting>
  <conditionalFormatting sqref="C152 C55:C56 C33:C35 C24:C26 C28:C29 C61 C84:C86 C88:C91 C93:C95 C100 C107:C109 C111:C113 C172 C175:C202 C204:C1048576">
    <cfRule type="duplicateValues" dxfId="3805" priority="1888"/>
  </conditionalFormatting>
  <conditionalFormatting sqref="C152 C55:C56 C33:C35 C24:C26 C28:C30 C61 C84:C86 C88:C91 C93:C95 C100 C107:C109 C111:C113 C172 C175:C202 C204:C1048576">
    <cfRule type="duplicateValues" dxfId="3804" priority="1905"/>
  </conditionalFormatting>
  <conditionalFormatting sqref="C152 C55:C56 C33:C35 C61 C84:C86 C88:C91 C93:C95 C100 C107:C109 C111:C113 C172 C175:C202 C204:C1048576">
    <cfRule type="duplicateValues" dxfId="3803" priority="1998"/>
  </conditionalFormatting>
  <conditionalFormatting sqref="C153">
    <cfRule type="duplicateValues" dxfId="3802" priority="123"/>
    <cfRule type="duplicateValues" dxfId="3801" priority="125"/>
    <cfRule type="duplicateValues" dxfId="3800" priority="124"/>
    <cfRule type="duplicateValues" dxfId="3799" priority="121"/>
    <cfRule type="duplicateValues" dxfId="3798" priority="122"/>
  </conditionalFormatting>
  <conditionalFormatting sqref="C154">
    <cfRule type="duplicateValues" dxfId="3797" priority="117"/>
    <cfRule type="duplicateValues" dxfId="3796" priority="120"/>
    <cfRule type="duplicateValues" dxfId="3795" priority="119"/>
    <cfRule type="duplicateValues" dxfId="3794" priority="118"/>
    <cfRule type="duplicateValues" dxfId="3793" priority="116"/>
  </conditionalFormatting>
  <conditionalFormatting sqref="C155">
    <cfRule type="duplicateValues" dxfId="3792" priority="114"/>
    <cfRule type="duplicateValues" dxfId="3791" priority="113"/>
    <cfRule type="duplicateValues" dxfId="3790" priority="112"/>
    <cfRule type="duplicateValues" dxfId="3789" priority="111"/>
    <cfRule type="duplicateValues" dxfId="3788" priority="115"/>
  </conditionalFormatting>
  <conditionalFormatting sqref="C156">
    <cfRule type="duplicateValues" dxfId="3787" priority="110"/>
    <cfRule type="duplicateValues" dxfId="3786" priority="108"/>
    <cfRule type="duplicateValues" dxfId="3785" priority="107"/>
    <cfRule type="duplicateValues" dxfId="3784" priority="106"/>
    <cfRule type="duplicateValues" dxfId="3783" priority="109"/>
  </conditionalFormatting>
  <conditionalFormatting sqref="C157:C158">
    <cfRule type="duplicateValues" dxfId="3782" priority="105"/>
    <cfRule type="duplicateValues" dxfId="3781" priority="104"/>
    <cfRule type="duplicateValues" dxfId="3780" priority="103"/>
    <cfRule type="duplicateValues" dxfId="3779" priority="102"/>
    <cfRule type="duplicateValues" dxfId="3778" priority="101"/>
  </conditionalFormatting>
  <conditionalFormatting sqref="C159">
    <cfRule type="duplicateValues" dxfId="3777" priority="99"/>
    <cfRule type="duplicateValues" dxfId="3776" priority="100"/>
    <cfRule type="duplicateValues" dxfId="3775" priority="98"/>
    <cfRule type="duplicateValues" dxfId="3774" priority="97"/>
    <cfRule type="duplicateValues" dxfId="3773" priority="96"/>
  </conditionalFormatting>
  <conditionalFormatting sqref="C160">
    <cfRule type="duplicateValues" dxfId="3772" priority="95"/>
    <cfRule type="duplicateValues" dxfId="3771" priority="94"/>
    <cfRule type="duplicateValues" dxfId="3770" priority="93"/>
    <cfRule type="duplicateValues" dxfId="3769" priority="92"/>
    <cfRule type="duplicateValues" dxfId="3768" priority="91"/>
  </conditionalFormatting>
  <conditionalFormatting sqref="C161">
    <cfRule type="duplicateValues" dxfId="3767" priority="90"/>
    <cfRule type="duplicateValues" dxfId="3766" priority="89"/>
    <cfRule type="duplicateValues" dxfId="3765" priority="88"/>
    <cfRule type="duplicateValues" dxfId="3764" priority="87"/>
    <cfRule type="duplicateValues" dxfId="3763" priority="86"/>
  </conditionalFormatting>
  <conditionalFormatting sqref="C162">
    <cfRule type="duplicateValues" dxfId="3762" priority="83"/>
    <cfRule type="duplicateValues" dxfId="3761" priority="81"/>
    <cfRule type="duplicateValues" dxfId="3760" priority="82"/>
    <cfRule type="duplicateValues" dxfId="3759" priority="85"/>
    <cfRule type="duplicateValues" dxfId="3758" priority="84"/>
  </conditionalFormatting>
  <conditionalFormatting sqref="C163">
    <cfRule type="duplicateValues" dxfId="3757" priority="80"/>
    <cfRule type="duplicateValues" dxfId="3756" priority="79"/>
    <cfRule type="duplicateValues" dxfId="3755" priority="78"/>
    <cfRule type="duplicateValues" dxfId="3754" priority="77"/>
    <cfRule type="duplicateValues" dxfId="3753" priority="76"/>
  </conditionalFormatting>
  <conditionalFormatting sqref="C164:C165">
    <cfRule type="duplicateValues" dxfId="3752" priority="72"/>
    <cfRule type="duplicateValues" dxfId="3751" priority="71"/>
    <cfRule type="duplicateValues" dxfId="3750" priority="70"/>
    <cfRule type="duplicateValues" dxfId="3749" priority="74"/>
    <cfRule type="duplicateValues" dxfId="3748" priority="73"/>
  </conditionalFormatting>
  <conditionalFormatting sqref="C166">
    <cfRule type="duplicateValues" dxfId="3747" priority="67"/>
    <cfRule type="duplicateValues" dxfId="3746" priority="69"/>
    <cfRule type="duplicateValues" dxfId="3745" priority="68"/>
    <cfRule type="duplicateValues" dxfId="3744" priority="66"/>
    <cfRule type="duplicateValues" dxfId="3743" priority="65"/>
  </conditionalFormatting>
  <conditionalFormatting sqref="C167">
    <cfRule type="duplicateValues" dxfId="3742" priority="64"/>
    <cfRule type="duplicateValues" dxfId="3741" priority="63"/>
    <cfRule type="duplicateValues" dxfId="3740" priority="62"/>
    <cfRule type="duplicateValues" dxfId="3739" priority="61"/>
    <cfRule type="duplicateValues" dxfId="3738" priority="60"/>
  </conditionalFormatting>
  <conditionalFormatting sqref="C168">
    <cfRule type="duplicateValues" dxfId="3737" priority="56"/>
    <cfRule type="duplicateValues" dxfId="3736" priority="55"/>
    <cfRule type="duplicateValues" dxfId="3735" priority="57"/>
    <cfRule type="duplicateValues" dxfId="3734" priority="59"/>
    <cfRule type="duplicateValues" dxfId="3733" priority="58"/>
  </conditionalFormatting>
  <conditionalFormatting sqref="C169:C170">
    <cfRule type="duplicateValues" dxfId="3732" priority="54"/>
    <cfRule type="duplicateValues" dxfId="3731" priority="51"/>
    <cfRule type="duplicateValues" dxfId="3730" priority="50"/>
    <cfRule type="duplicateValues" dxfId="3729" priority="52"/>
    <cfRule type="duplicateValues" dxfId="3728" priority="53"/>
  </conditionalFormatting>
  <conditionalFormatting sqref="C171">
    <cfRule type="duplicateValues" dxfId="3727" priority="47"/>
    <cfRule type="duplicateValues" dxfId="3726" priority="45"/>
    <cfRule type="duplicateValues" dxfId="3725" priority="46"/>
    <cfRule type="duplicateValues" dxfId="3724" priority="49"/>
    <cfRule type="duplicateValues" dxfId="3723" priority="48"/>
  </conditionalFormatting>
  <conditionalFormatting sqref="C173:C174">
    <cfRule type="duplicateValues" dxfId="3722" priority="44"/>
    <cfRule type="duplicateValues" dxfId="3721" priority="43"/>
    <cfRule type="duplicateValues" dxfId="3720" priority="41"/>
    <cfRule type="duplicateValues" dxfId="3719" priority="40"/>
    <cfRule type="duplicateValues" dxfId="3718" priority="42"/>
  </conditionalFormatting>
  <conditionalFormatting sqref="C203">
    <cfRule type="duplicateValues" dxfId="3717" priority="36"/>
    <cfRule type="duplicateValues" dxfId="3716" priority="34"/>
    <cfRule type="duplicateValues" dxfId="3715" priority="35"/>
    <cfRule type="duplicateValues" dxfId="3714" priority="37"/>
    <cfRule type="duplicateValues" dxfId="3713" priority="38"/>
  </conditionalFormatting>
  <conditionalFormatting sqref="C132:D132">
    <cfRule type="duplicateValues" dxfId="3712" priority="215"/>
    <cfRule type="duplicateValues" dxfId="3711" priority="216"/>
    <cfRule type="duplicateValues" dxfId="3710" priority="217"/>
    <cfRule type="duplicateValues" dxfId="3709" priority="218"/>
  </conditionalFormatting>
  <conditionalFormatting sqref="S1:S20 W21 S23:S1048576">
    <cfRule type="containsText" dxfId="3708" priority="39" operator="containsText" text="Complete">
      <formula>NOT(ISERROR(SEARCH("Complete",S1)))</formula>
    </cfRule>
  </conditionalFormatting>
  <conditionalFormatting sqref="T21">
    <cfRule type="duplicateValues" dxfId="3707" priority="171"/>
    <cfRule type="duplicateValues" dxfId="3706" priority="174"/>
    <cfRule type="duplicateValues" dxfId="3705" priority="172"/>
    <cfRule type="duplicateValues" dxfId="3704" priority="175"/>
    <cfRule type="duplicateValues" dxfId="3703"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34"/>
  <sheetViews>
    <sheetView zoomScale="78" zoomScaleNormal="78" workbookViewId="0">
      <selection activeCell="O321" sqref="O321"/>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917</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15243.412211999988</v>
      </c>
      <c r="F5" s="204">
        <f>SUM(F6:F393)</f>
        <v>166762929.59927931</v>
      </c>
      <c r="G5" s="205"/>
      <c r="H5" s="177"/>
      <c r="I5" s="177">
        <f>COUNTIF(I6:I393,"Completed")</f>
        <v>321</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hidden="1"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30"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882</v>
      </c>
      <c r="N318" s="66"/>
    </row>
    <row r="319" spans="2:14"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hidden="1" x14ac:dyDescent="0.35">
      <c r="B320" s="65">
        <v>315</v>
      </c>
      <c r="C320" s="65" t="s">
        <v>670</v>
      </c>
      <c r="D320" s="65" t="s">
        <v>659</v>
      </c>
      <c r="E320" s="65">
        <v>66.78</v>
      </c>
      <c r="F320" s="207">
        <f t="shared" si="62"/>
        <v>730573.20000000007</v>
      </c>
      <c r="G320" s="62">
        <v>46082</v>
      </c>
      <c r="H320" s="65" t="s">
        <v>524</v>
      </c>
      <c r="I320" s="65" t="s">
        <v>561</v>
      </c>
      <c r="J320" s="144">
        <v>46095</v>
      </c>
      <c r="K320" s="65"/>
      <c r="L320" s="494"/>
      <c r="M320" s="494" t="s">
        <v>781</v>
      </c>
      <c r="N320" s="66"/>
    </row>
    <row r="321" spans="2:14"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hidden="1" x14ac:dyDescent="0.35">
      <c r="B327" s="65">
        <v>322</v>
      </c>
      <c r="C327" s="65" t="s">
        <v>368</v>
      </c>
      <c r="D327" s="65" t="s">
        <v>77</v>
      </c>
      <c r="E327" s="65">
        <v>37.930999999999997</v>
      </c>
      <c r="F327" s="207">
        <f t="shared" ref="F327:F329" si="67">E327*10940</f>
        <v>414965.13999999996</v>
      </c>
      <c r="G327" s="62">
        <v>46082</v>
      </c>
      <c r="H327" s="43" t="s">
        <v>540</v>
      </c>
      <c r="I327" s="65" t="s">
        <v>561</v>
      </c>
      <c r="J327" s="144">
        <v>46106</v>
      </c>
      <c r="K327" s="66"/>
      <c r="L327" s="494"/>
      <c r="M327" s="494" t="s">
        <v>279</v>
      </c>
      <c r="N327" s="66"/>
    </row>
    <row r="328" spans="2:14"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hidden="1" x14ac:dyDescent="0.35">
      <c r="B331" s="65">
        <v>326</v>
      </c>
      <c r="C331" s="65" t="s">
        <v>430</v>
      </c>
      <c r="D331" s="65" t="s">
        <v>203</v>
      </c>
      <c r="E331" s="65">
        <v>55.451000000000001</v>
      </c>
      <c r="F331" s="65">
        <f t="shared" si="68"/>
        <v>606633.94000000006</v>
      </c>
      <c r="G331" s="62">
        <v>46082</v>
      </c>
      <c r="H331" s="43" t="s">
        <v>788</v>
      </c>
      <c r="I331" s="65" t="s">
        <v>561</v>
      </c>
      <c r="J331" s="144">
        <v>46111</v>
      </c>
      <c r="K331" s="66"/>
      <c r="L331" s="659"/>
      <c r="M331" s="494" t="s">
        <v>279</v>
      </c>
      <c r="N331" s="66"/>
    </row>
    <row r="332" spans="2:14" hidden="1" x14ac:dyDescent="0.35">
      <c r="B332" s="65">
        <v>327</v>
      </c>
      <c r="C332" s="65" t="s">
        <v>503</v>
      </c>
      <c r="D332" s="66"/>
      <c r="E332" s="66"/>
      <c r="F332" s="66"/>
      <c r="G332" s="62">
        <v>46113</v>
      </c>
      <c r="H332" s="43" t="s">
        <v>277</v>
      </c>
      <c r="I332" s="65" t="s">
        <v>561</v>
      </c>
      <c r="J332" s="144">
        <v>46113</v>
      </c>
      <c r="K332" s="66"/>
      <c r="L332" s="659"/>
      <c r="M332" s="659"/>
      <c r="N332" s="66"/>
    </row>
    <row r="333" spans="2:14" hidden="1" x14ac:dyDescent="0.35">
      <c r="B333" s="65">
        <v>328</v>
      </c>
      <c r="C333" s="65" t="s">
        <v>384</v>
      </c>
      <c r="D333" s="66"/>
      <c r="E333" s="66"/>
      <c r="F333" s="66"/>
      <c r="G333" s="62">
        <v>46113</v>
      </c>
      <c r="H333" s="43" t="s">
        <v>525</v>
      </c>
      <c r="I333" s="65" t="s">
        <v>561</v>
      </c>
      <c r="J333" s="144">
        <v>46113</v>
      </c>
      <c r="K333" s="66"/>
      <c r="L333" s="659"/>
      <c r="M333" s="659"/>
      <c r="N333" s="66"/>
    </row>
    <row r="334" spans="2:14" hidden="1" x14ac:dyDescent="0.35">
      <c r="B334" s="65">
        <v>329</v>
      </c>
      <c r="C334" s="66" t="s">
        <v>184</v>
      </c>
      <c r="D334" s="66"/>
      <c r="E334" s="66"/>
      <c r="F334" s="66"/>
      <c r="G334" s="62">
        <v>46113</v>
      </c>
      <c r="H334" s="43" t="s">
        <v>522</v>
      </c>
      <c r="I334" s="65" t="s">
        <v>561</v>
      </c>
      <c r="J334" s="144">
        <v>46113</v>
      </c>
      <c r="K334" s="66"/>
      <c r="L334" s="659"/>
      <c r="M334" s="659"/>
      <c r="N334" s="66"/>
    </row>
  </sheetData>
  <autoFilter ref="B4:N334" xr:uid="{00000000-0009-0000-0000-000001000000}">
    <filterColumn colId="5">
      <filters>
        <dateGroupItem year="2026" month="3" dateTimeGrouping="month"/>
      </filters>
    </filterColumn>
    <filterColumn colId="7">
      <filters>
        <filter val="Completed"/>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6" t="s">
        <v>809</v>
      </c>
      <c r="B1" s="797"/>
      <c r="C1" s="797"/>
      <c r="D1" s="797"/>
      <c r="E1" s="797"/>
      <c r="F1" s="798"/>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4" t="s">
        <v>808</v>
      </c>
    </row>
    <row r="4" spans="1:6" x14ac:dyDescent="0.35">
      <c r="A4" s="519">
        <v>2</v>
      </c>
      <c r="B4" s="43" t="s">
        <v>621</v>
      </c>
      <c r="C4" s="43" t="s">
        <v>63</v>
      </c>
      <c r="D4" s="43" t="s">
        <v>794</v>
      </c>
      <c r="E4" s="43" t="s">
        <v>796</v>
      </c>
      <c r="F4" s="795"/>
    </row>
    <row r="5" spans="1:6" x14ac:dyDescent="0.35">
      <c r="A5" s="519">
        <v>3</v>
      </c>
      <c r="B5" s="43" t="s">
        <v>622</v>
      </c>
      <c r="C5" s="43" t="s">
        <v>65</v>
      </c>
      <c r="D5" s="43" t="s">
        <v>794</v>
      </c>
      <c r="E5" s="43" t="s">
        <v>796</v>
      </c>
      <c r="F5" s="795"/>
    </row>
    <row r="6" spans="1:6" x14ac:dyDescent="0.35">
      <c r="A6" s="519">
        <v>4</v>
      </c>
      <c r="B6" s="43" t="s">
        <v>623</v>
      </c>
      <c r="C6" s="43" t="s">
        <v>65</v>
      </c>
      <c r="D6" s="43" t="s">
        <v>794</v>
      </c>
      <c r="E6" s="43" t="s">
        <v>796</v>
      </c>
      <c r="F6" s="795"/>
    </row>
    <row r="7" spans="1:6" x14ac:dyDescent="0.35">
      <c r="A7" s="524">
        <v>5</v>
      </c>
      <c r="B7" s="43" t="s">
        <v>626</v>
      </c>
      <c r="C7" s="43" t="s">
        <v>65</v>
      </c>
      <c r="D7" s="43" t="s">
        <v>794</v>
      </c>
      <c r="E7" s="43" t="s">
        <v>796</v>
      </c>
      <c r="F7" s="795"/>
    </row>
    <row r="8" spans="1:6" x14ac:dyDescent="0.35">
      <c r="A8" s="519">
        <v>6</v>
      </c>
      <c r="B8" s="43" t="s">
        <v>627</v>
      </c>
      <c r="C8" s="43" t="s">
        <v>65</v>
      </c>
      <c r="D8" s="43" t="s">
        <v>794</v>
      </c>
      <c r="E8" s="43" t="s">
        <v>796</v>
      </c>
      <c r="F8" s="795"/>
    </row>
    <row r="9" spans="1:6" x14ac:dyDescent="0.35">
      <c r="A9" s="519">
        <v>7</v>
      </c>
      <c r="B9" s="43" t="s">
        <v>628</v>
      </c>
      <c r="C9" s="43" t="s">
        <v>63</v>
      </c>
      <c r="D9" s="43" t="s">
        <v>838</v>
      </c>
      <c r="E9" s="43" t="s">
        <v>15</v>
      </c>
      <c r="F9" s="795"/>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9" t="s">
        <v>828</v>
      </c>
      <c r="B1" s="800"/>
      <c r="C1" s="800"/>
      <c r="D1" s="800"/>
      <c r="E1" s="800"/>
      <c r="F1" s="801"/>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74" workbookViewId="0">
      <pane xSplit="4" topLeftCell="E1" activePane="topRight" state="frozen"/>
      <selection pane="topRight" activeCell="E11" sqref="E11"/>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30</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30</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30</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v>46097</v>
      </c>
      <c r="N9" s="63"/>
      <c r="O9" s="63"/>
      <c r="P9" s="63"/>
      <c r="Q9" s="61">
        <v>567</v>
      </c>
      <c r="R9" s="611" t="s">
        <v>878</v>
      </c>
      <c r="S9" s="43" t="s">
        <v>879</v>
      </c>
      <c r="T9" s="43">
        <v>30</v>
      </c>
      <c r="U9" s="590"/>
      <c r="V9" s="43"/>
      <c r="W9" s="43"/>
    </row>
    <row r="10" spans="1:105" x14ac:dyDescent="0.35">
      <c r="A10" s="43">
        <v>6</v>
      </c>
      <c r="B10" s="43" t="s">
        <v>915</v>
      </c>
      <c r="C10" s="43" t="s">
        <v>225</v>
      </c>
      <c r="D10" s="43" t="s">
        <v>230</v>
      </c>
      <c r="E10" s="61">
        <v>1403</v>
      </c>
      <c r="F10" s="43" t="s">
        <v>876</v>
      </c>
      <c r="G10" s="618" t="s">
        <v>877</v>
      </c>
      <c r="H10" s="618" t="s">
        <v>878</v>
      </c>
      <c r="I10" s="63">
        <v>46093</v>
      </c>
      <c r="J10" s="63">
        <v>46097</v>
      </c>
      <c r="K10" s="611" t="s">
        <v>878</v>
      </c>
      <c r="L10" s="63">
        <v>46098</v>
      </c>
      <c r="M10" s="63">
        <v>46101</v>
      </c>
      <c r="N10" s="63"/>
      <c r="O10" s="63"/>
      <c r="P10" s="63"/>
      <c r="Q10" s="61">
        <v>1403</v>
      </c>
      <c r="R10" s="611" t="s">
        <v>878</v>
      </c>
      <c r="S10" s="43" t="s">
        <v>879</v>
      </c>
      <c r="T10" s="43">
        <v>30</v>
      </c>
      <c r="U10" s="590"/>
      <c r="V10" s="43"/>
      <c r="W10" s="43"/>
    </row>
    <row r="11" spans="1:105" x14ac:dyDescent="0.35">
      <c r="A11" s="43">
        <v>7</v>
      </c>
      <c r="B11" s="43" t="s">
        <v>913</v>
      </c>
      <c r="C11" s="43" t="s">
        <v>230</v>
      </c>
      <c r="D11" s="43" t="s">
        <v>131</v>
      </c>
      <c r="E11" s="61">
        <v>967</v>
      </c>
      <c r="F11" s="43" t="s">
        <v>876</v>
      </c>
      <c r="G11" s="618" t="s">
        <v>877</v>
      </c>
      <c r="H11" s="618" t="s">
        <v>878</v>
      </c>
      <c r="I11" s="63">
        <v>46087</v>
      </c>
      <c r="J11" s="63">
        <v>46063</v>
      </c>
      <c r="K11" s="611" t="s">
        <v>878</v>
      </c>
      <c r="L11" s="63"/>
      <c r="M11" s="63"/>
      <c r="N11" s="63"/>
      <c r="O11" s="63"/>
      <c r="P11" s="63"/>
      <c r="Q11" s="61"/>
      <c r="R11" s="43"/>
      <c r="S11" s="43" t="s">
        <v>879</v>
      </c>
      <c r="T11" s="43">
        <v>30</v>
      </c>
      <c r="U11" s="590"/>
      <c r="V11" s="43"/>
      <c r="W11" s="43"/>
    </row>
    <row r="12" spans="1:105" x14ac:dyDescent="0.35">
      <c r="A12" s="43">
        <v>8</v>
      </c>
      <c r="B12" s="43" t="s">
        <v>916</v>
      </c>
      <c r="C12" s="43" t="s">
        <v>169</v>
      </c>
      <c r="D12" s="43" t="s">
        <v>199</v>
      </c>
      <c r="E12" s="61">
        <v>1954</v>
      </c>
      <c r="F12" s="43" t="s">
        <v>876</v>
      </c>
      <c r="G12" s="618" t="s">
        <v>877</v>
      </c>
      <c r="H12" s="618" t="s">
        <v>878</v>
      </c>
      <c r="I12" s="63">
        <v>46109</v>
      </c>
      <c r="J12" s="63">
        <v>46110</v>
      </c>
      <c r="K12" s="611" t="s">
        <v>878</v>
      </c>
      <c r="L12" s="63">
        <v>46110</v>
      </c>
      <c r="M12" s="63">
        <v>46112</v>
      </c>
      <c r="N12" s="63"/>
      <c r="O12" s="63"/>
      <c r="P12" s="63"/>
      <c r="Q12" s="61">
        <v>1954</v>
      </c>
      <c r="R12" s="611" t="s">
        <v>878</v>
      </c>
      <c r="S12" s="43" t="s">
        <v>879</v>
      </c>
      <c r="T12" s="43">
        <v>30</v>
      </c>
      <c r="U12" s="590"/>
      <c r="V12" s="43"/>
      <c r="W12" s="43"/>
    </row>
    <row r="13" spans="1:105" x14ac:dyDescent="0.35">
      <c r="A13" s="43">
        <v>9</v>
      </c>
      <c r="B13" s="43" t="s">
        <v>909</v>
      </c>
      <c r="C13" s="43" t="s">
        <v>639</v>
      </c>
      <c r="D13" s="43" t="s">
        <v>149</v>
      </c>
      <c r="E13" s="61">
        <v>2565</v>
      </c>
      <c r="F13" s="43" t="s">
        <v>876</v>
      </c>
      <c r="G13" s="618" t="s">
        <v>877</v>
      </c>
      <c r="H13" s="618" t="s">
        <v>878</v>
      </c>
      <c r="I13" s="63">
        <v>46106</v>
      </c>
      <c r="J13" s="63">
        <v>46108</v>
      </c>
      <c r="K13" s="611" t="s">
        <v>878</v>
      </c>
      <c r="L13" s="63">
        <v>46109</v>
      </c>
      <c r="M13" s="63">
        <v>46112</v>
      </c>
      <c r="N13" s="63"/>
      <c r="O13" s="63"/>
      <c r="P13" s="63"/>
      <c r="Q13" s="61">
        <v>2565</v>
      </c>
      <c r="R13" s="611" t="s">
        <v>878</v>
      </c>
      <c r="S13" s="43" t="s">
        <v>910</v>
      </c>
      <c r="T13" s="43">
        <v>27</v>
      </c>
      <c r="U13" s="590"/>
      <c r="V13" s="43"/>
      <c r="W13" s="43"/>
    </row>
    <row r="14" spans="1:105" x14ac:dyDescent="0.35">
      <c r="A14" s="43">
        <v>10</v>
      </c>
      <c r="B14" s="43" t="s">
        <v>914</v>
      </c>
      <c r="C14" s="43" t="s">
        <v>149</v>
      </c>
      <c r="D14" s="43" t="s">
        <v>390</v>
      </c>
      <c r="E14" s="61">
        <v>4304</v>
      </c>
      <c r="F14" s="43" t="s">
        <v>876</v>
      </c>
      <c r="G14" s="618" t="s">
        <v>877</v>
      </c>
      <c r="H14" s="618" t="s">
        <v>878</v>
      </c>
      <c r="I14" s="63"/>
      <c r="J14" s="63"/>
      <c r="K14" s="61"/>
      <c r="L14" s="63"/>
      <c r="M14" s="63"/>
      <c r="N14" s="63"/>
      <c r="O14" s="63"/>
      <c r="P14" s="63"/>
      <c r="Q14" s="61"/>
      <c r="R14" s="43"/>
      <c r="S14" s="43" t="s">
        <v>910</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13.039</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82" zoomScale="69" zoomScaleNormal="67" zoomScaleSheetLayoutView="62" workbookViewId="0">
      <selection activeCell="AG138" sqref="AG138"/>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15" t="s">
        <v>606</v>
      </c>
      <c r="N2" s="815"/>
      <c r="O2" s="815"/>
      <c r="P2" s="815"/>
      <c r="Q2" s="815"/>
      <c r="R2" s="815"/>
      <c r="S2" s="229"/>
      <c r="T2" s="229"/>
      <c r="U2" s="816"/>
      <c r="V2" s="818"/>
      <c r="W2" s="816"/>
      <c r="X2" s="816"/>
      <c r="Y2" s="816"/>
      <c r="Z2" s="816"/>
      <c r="AA2" s="816"/>
      <c r="AB2" s="816"/>
      <c r="AC2" s="816"/>
      <c r="AD2" s="816"/>
      <c r="AE2" s="816"/>
      <c r="AF2" s="816"/>
      <c r="AG2" s="816"/>
      <c r="AH2" s="816"/>
      <c r="AI2" s="816"/>
      <c r="AJ2" s="816"/>
      <c r="AK2" s="820"/>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7"/>
      <c r="V3" s="819"/>
      <c r="W3" s="817"/>
      <c r="X3" s="817"/>
      <c r="Y3" s="817"/>
      <c r="Z3" s="817"/>
      <c r="AA3" s="817"/>
      <c r="AB3" s="817"/>
      <c r="AC3" s="817"/>
      <c r="AD3" s="817"/>
      <c r="AE3" s="817"/>
      <c r="AF3" s="817"/>
      <c r="AG3" s="817"/>
      <c r="AH3" s="817"/>
      <c r="AI3" s="817"/>
      <c r="AJ3" s="817"/>
      <c r="AK3" s="821"/>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7"/>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22">
        <v>46110</v>
      </c>
      <c r="E5" s="822"/>
      <c r="F5" s="822"/>
      <c r="G5" s="822"/>
      <c r="H5" s="822"/>
      <c r="I5" s="822"/>
      <c r="J5" s="408"/>
      <c r="K5" s="408"/>
      <c r="L5" s="408"/>
      <c r="M5" s="408"/>
      <c r="N5" s="408"/>
      <c r="O5" s="408"/>
      <c r="P5" s="408"/>
      <c r="Q5" s="409"/>
      <c r="R5" s="408"/>
      <c r="S5" s="408"/>
      <c r="T5" s="408"/>
      <c r="U5" s="823"/>
      <c r="V5" s="823"/>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802" t="s">
        <v>611</v>
      </c>
      <c r="G7" s="802"/>
      <c r="H7" s="802"/>
      <c r="I7" s="802"/>
      <c r="J7" s="802"/>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3" t="s">
        <v>614</v>
      </c>
      <c r="AH9" s="805" t="s">
        <v>615</v>
      </c>
      <c r="AI9" s="805" t="s">
        <v>616</v>
      </c>
      <c r="AJ9" s="805" t="s">
        <v>851</v>
      </c>
      <c r="AK9" s="807"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4"/>
      <c r="AH10" s="806"/>
      <c r="AI10" s="806"/>
      <c r="AJ10" s="824"/>
      <c r="AK10" s="808"/>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809" t="s">
        <v>810</v>
      </c>
      <c r="W14" s="257">
        <v>360</v>
      </c>
      <c r="X14" s="811"/>
      <c r="Y14" s="414">
        <v>420</v>
      </c>
      <c r="Z14" s="813"/>
      <c r="AA14" s="414">
        <v>410</v>
      </c>
      <c r="AB14" s="811"/>
      <c r="AC14" s="414">
        <v>382</v>
      </c>
      <c r="AD14" s="813"/>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0"/>
      <c r="W15" s="401"/>
      <c r="X15" s="812"/>
      <c r="Y15" s="401"/>
      <c r="Z15" s="814"/>
      <c r="AA15" s="401"/>
      <c r="AB15" s="812"/>
      <c r="AC15" s="401"/>
      <c r="AD15" s="814"/>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9" t="s">
        <v>625</v>
      </c>
      <c r="V19" s="830"/>
      <c r="W19" s="830"/>
      <c r="X19" s="830"/>
      <c r="Y19" s="830"/>
      <c r="Z19" s="830"/>
      <c r="AA19" s="830"/>
      <c r="AB19" s="830"/>
      <c r="AC19" s="830"/>
      <c r="AD19" s="830"/>
      <c r="AE19" s="831"/>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13"/>
      <c r="D25" s="414">
        <v>370</v>
      </c>
      <c r="E25" s="813"/>
      <c r="F25" s="414">
        <v>380</v>
      </c>
      <c r="G25" s="832"/>
      <c r="H25" s="414">
        <v>400</v>
      </c>
      <c r="I25" s="834"/>
      <c r="J25" s="414">
        <v>418</v>
      </c>
      <c r="K25" s="834"/>
      <c r="L25" s="414">
        <v>418.57900000000001</v>
      </c>
      <c r="M25" s="813"/>
      <c r="N25" s="414">
        <v>425</v>
      </c>
      <c r="O25" s="825" t="s">
        <v>12</v>
      </c>
      <c r="P25" s="414">
        <v>312</v>
      </c>
      <c r="Q25" s="825" t="s">
        <v>12</v>
      </c>
      <c r="R25" s="414">
        <v>381</v>
      </c>
      <c r="S25" s="825" t="s">
        <v>12</v>
      </c>
      <c r="T25" s="414">
        <v>455</v>
      </c>
      <c r="U25" s="825" t="s">
        <v>12</v>
      </c>
      <c r="V25" s="414">
        <v>376</v>
      </c>
      <c r="W25" s="825" t="s">
        <v>12</v>
      </c>
      <c r="X25" s="414">
        <v>401</v>
      </c>
      <c r="Y25" s="827" t="s">
        <v>12</v>
      </c>
      <c r="Z25" s="414">
        <v>428</v>
      </c>
      <c r="AA25" s="825" t="s">
        <v>12</v>
      </c>
      <c r="AB25" s="414">
        <v>357</v>
      </c>
      <c r="AC25" s="825" t="s">
        <v>12</v>
      </c>
      <c r="AD25" s="414">
        <v>335.15800000000002</v>
      </c>
      <c r="AE25" s="825" t="s">
        <v>12</v>
      </c>
      <c r="AF25" s="401"/>
      <c r="AG25" s="255">
        <v>15</v>
      </c>
      <c r="AH25" s="242">
        <v>10</v>
      </c>
      <c r="AI25" s="242">
        <v>15</v>
      </c>
      <c r="AJ25" s="577">
        <v>8</v>
      </c>
      <c r="AK25" s="243">
        <f>L25+N25+P25+R25+T25+V25+X25+Z25+AB25+AD25</f>
        <v>3888.7369999999996</v>
      </c>
      <c r="AL25" s="4"/>
    </row>
    <row r="26" spans="1:38" x14ac:dyDescent="0.35">
      <c r="A26" s="400"/>
      <c r="B26" s="264"/>
      <c r="C26" s="814"/>
      <c r="D26" s="401"/>
      <c r="E26" s="814"/>
      <c r="F26" s="401"/>
      <c r="G26" s="833"/>
      <c r="H26" s="401"/>
      <c r="I26" s="835"/>
      <c r="J26" s="401"/>
      <c r="K26" s="835"/>
      <c r="L26" s="401"/>
      <c r="M26" s="814"/>
      <c r="N26" s="401"/>
      <c r="O26" s="826"/>
      <c r="P26" s="401"/>
      <c r="Q26" s="826"/>
      <c r="R26" s="426"/>
      <c r="S26" s="826"/>
      <c r="T26" s="401"/>
      <c r="U26" s="826"/>
      <c r="V26" s="401"/>
      <c r="W26" s="826"/>
      <c r="X26" s="401"/>
      <c r="Y26" s="828"/>
      <c r="Z26" s="401"/>
      <c r="AA26" s="826"/>
      <c r="AB26" s="401"/>
      <c r="AC26" s="826"/>
      <c r="AD26" s="401"/>
      <c r="AE26" s="826"/>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838" t="s">
        <v>625</v>
      </c>
      <c r="C31" s="839"/>
      <c r="D31" s="839"/>
      <c r="E31" s="839"/>
      <c r="F31" s="839"/>
      <c r="G31" s="839"/>
      <c r="H31" s="839"/>
      <c r="I31" s="839"/>
      <c r="J31" s="839"/>
      <c r="K31" s="839"/>
      <c r="L31" s="839"/>
      <c r="M31" s="839"/>
      <c r="N31" s="839"/>
      <c r="O31" s="839"/>
      <c r="P31" s="839"/>
      <c r="Q31" s="839"/>
      <c r="R31" s="839"/>
      <c r="S31" s="839"/>
      <c r="T31" s="839"/>
      <c r="U31" s="839"/>
      <c r="V31" s="839"/>
      <c r="W31" s="839"/>
      <c r="X31" s="839"/>
      <c r="Y31" s="839"/>
      <c r="Z31" s="839"/>
      <c r="AA31" s="839"/>
      <c r="AB31" s="839"/>
      <c r="AC31" s="839"/>
      <c r="AD31" s="839"/>
      <c r="AE31" s="840"/>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34"/>
      <c r="D36" s="414">
        <v>373</v>
      </c>
      <c r="E36" s="834"/>
      <c r="F36" s="414">
        <v>334.67</v>
      </c>
      <c r="G36" s="834"/>
      <c r="H36" s="414">
        <v>321.14999999999998</v>
      </c>
      <c r="I36" s="834"/>
      <c r="J36" s="414">
        <v>391</v>
      </c>
      <c r="K36" s="834"/>
      <c r="L36" s="414">
        <v>388</v>
      </c>
      <c r="M36" s="834"/>
      <c r="N36" s="414">
        <v>392</v>
      </c>
      <c r="O36" s="834"/>
      <c r="P36" s="439">
        <v>293</v>
      </c>
      <c r="Q36" s="834"/>
      <c r="R36" s="414">
        <v>274</v>
      </c>
      <c r="S36" s="834"/>
      <c r="T36" s="414">
        <v>218</v>
      </c>
      <c r="U36" s="836" t="s">
        <v>12</v>
      </c>
      <c r="V36" s="414">
        <v>422</v>
      </c>
      <c r="W36" s="834"/>
      <c r="X36" s="414">
        <v>339</v>
      </c>
      <c r="Y36" s="834"/>
      <c r="Z36" s="414">
        <v>423.63299999999998</v>
      </c>
      <c r="AA36" s="836" t="s">
        <v>12</v>
      </c>
      <c r="AB36" s="414">
        <v>335.19200000000001</v>
      </c>
      <c r="AC36" s="836" t="s">
        <v>12</v>
      </c>
      <c r="AD36" s="414">
        <v>326.577</v>
      </c>
      <c r="AE36" s="836" t="s">
        <v>12</v>
      </c>
      <c r="AF36" s="401"/>
      <c r="AG36" s="255">
        <v>15</v>
      </c>
      <c r="AH36" s="242">
        <v>8</v>
      </c>
      <c r="AI36" s="242">
        <v>15</v>
      </c>
      <c r="AJ36" s="577">
        <v>3</v>
      </c>
      <c r="AK36" s="243">
        <f>B36+D36+F36+H36+J36+L36+N36+P36+R36+T36+V36+X36+Z36</f>
        <v>4630.6170000000002</v>
      </c>
      <c r="AL36" s="4"/>
    </row>
    <row r="37" spans="1:38" x14ac:dyDescent="0.35">
      <c r="A37" s="269"/>
      <c r="B37" s="264"/>
      <c r="C37" s="835"/>
      <c r="D37" s="401"/>
      <c r="E37" s="835"/>
      <c r="F37" s="401"/>
      <c r="G37" s="835"/>
      <c r="H37" s="401"/>
      <c r="I37" s="835"/>
      <c r="J37" s="401"/>
      <c r="K37" s="835"/>
      <c r="L37" s="401"/>
      <c r="M37" s="835"/>
      <c r="N37" s="401"/>
      <c r="O37" s="835"/>
      <c r="P37" s="426"/>
      <c r="Q37" s="835"/>
      <c r="R37" s="401"/>
      <c r="S37" s="835"/>
      <c r="T37" s="401"/>
      <c r="U37" s="837"/>
      <c r="V37" s="401"/>
      <c r="W37" s="835"/>
      <c r="X37" s="401"/>
      <c r="Y37" s="835"/>
      <c r="Z37" s="401"/>
      <c r="AA37" s="837"/>
      <c r="AB37" s="401"/>
      <c r="AC37" s="837"/>
      <c r="AD37" s="401"/>
      <c r="AE37" s="837"/>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838" t="s">
        <v>625</v>
      </c>
      <c r="C42" s="839"/>
      <c r="D42" s="839"/>
      <c r="E42" s="839"/>
      <c r="F42" s="839"/>
      <c r="G42" s="839"/>
      <c r="H42" s="839"/>
      <c r="I42" s="839"/>
      <c r="J42" s="839"/>
      <c r="K42" s="839"/>
      <c r="L42" s="839"/>
      <c r="M42" s="839"/>
      <c r="N42" s="839"/>
      <c r="O42" s="839"/>
      <c r="P42" s="839"/>
      <c r="Q42" s="839"/>
      <c r="R42" s="839"/>
      <c r="S42" s="839"/>
      <c r="T42" s="839"/>
      <c r="U42" s="839"/>
      <c r="V42" s="839"/>
      <c r="W42" s="839"/>
      <c r="X42" s="839"/>
      <c r="Y42" s="839"/>
      <c r="Z42" s="839"/>
      <c r="AA42" s="839"/>
      <c r="AB42" s="839"/>
      <c r="AC42" s="839"/>
      <c r="AD42" s="839"/>
      <c r="AE42" s="840"/>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36" t="s">
        <v>12</v>
      </c>
      <c r="D47" s="414">
        <v>379.11</v>
      </c>
      <c r="E47" s="836" t="s">
        <v>12</v>
      </c>
      <c r="F47" s="414">
        <v>375.44200000000001</v>
      </c>
      <c r="G47" s="834"/>
      <c r="H47" s="414">
        <v>212.41800000000001</v>
      </c>
      <c r="I47" s="834"/>
      <c r="J47" s="414">
        <v>326.00099999999998</v>
      </c>
      <c r="K47" s="836" t="s">
        <v>12</v>
      </c>
      <c r="L47" s="414">
        <v>332</v>
      </c>
      <c r="M47" s="836" t="s">
        <v>12</v>
      </c>
      <c r="N47" s="414">
        <v>285</v>
      </c>
      <c r="O47" s="836" t="s">
        <v>12</v>
      </c>
      <c r="P47" s="414">
        <v>345</v>
      </c>
      <c r="Q47" s="836" t="s">
        <v>12</v>
      </c>
      <c r="R47" s="414">
        <v>380.28199999999998</v>
      </c>
      <c r="S47" s="836" t="s">
        <v>12</v>
      </c>
      <c r="T47" s="414">
        <v>384.99799999999999</v>
      </c>
      <c r="U47" s="836" t="s">
        <v>12</v>
      </c>
      <c r="V47" s="414">
        <v>360</v>
      </c>
      <c r="W47" s="836" t="s">
        <v>12</v>
      </c>
      <c r="X47" s="414">
        <v>378</v>
      </c>
      <c r="Y47" s="836" t="s">
        <v>12</v>
      </c>
      <c r="Z47" s="414">
        <v>387</v>
      </c>
      <c r="AA47" s="836" t="s">
        <v>12</v>
      </c>
      <c r="AB47" s="414">
        <v>439.322</v>
      </c>
      <c r="AC47" s="836" t="s">
        <v>12</v>
      </c>
      <c r="AD47" s="426"/>
      <c r="AE47" s="426"/>
      <c r="AF47" s="401"/>
      <c r="AG47" s="255">
        <v>14</v>
      </c>
      <c r="AH47" s="242">
        <v>11</v>
      </c>
      <c r="AI47" s="242">
        <v>14</v>
      </c>
      <c r="AJ47" s="577">
        <v>9</v>
      </c>
      <c r="AK47" s="243"/>
      <c r="AL47" s="4"/>
    </row>
    <row r="48" spans="1:38" x14ac:dyDescent="0.35">
      <c r="A48" s="269"/>
      <c r="B48" s="264"/>
      <c r="C48" s="837"/>
      <c r="D48" s="401"/>
      <c r="E48" s="837"/>
      <c r="F48" s="401"/>
      <c r="G48" s="835"/>
      <c r="H48" s="401"/>
      <c r="I48" s="835"/>
      <c r="J48" s="401"/>
      <c r="K48" s="837"/>
      <c r="L48" s="401"/>
      <c r="M48" s="837"/>
      <c r="N48" s="401"/>
      <c r="O48" s="837"/>
      <c r="P48" s="426"/>
      <c r="Q48" s="837"/>
      <c r="R48" s="401"/>
      <c r="S48" s="837"/>
      <c r="T48" s="401"/>
      <c r="U48" s="837"/>
      <c r="V48" s="401"/>
      <c r="W48" s="837"/>
      <c r="X48" s="401"/>
      <c r="Y48" s="837"/>
      <c r="Z48" s="401"/>
      <c r="AA48" s="837"/>
      <c r="AB48" s="401"/>
      <c r="AC48" s="837"/>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29" t="s">
        <v>625</v>
      </c>
      <c r="C53" s="830"/>
      <c r="D53" s="830"/>
      <c r="E53" s="830"/>
      <c r="F53" s="830"/>
      <c r="G53" s="830"/>
      <c r="H53" s="830"/>
      <c r="I53" s="830"/>
      <c r="J53" s="830"/>
      <c r="K53" s="830"/>
      <c r="L53" s="830"/>
      <c r="M53" s="830"/>
      <c r="N53" s="830"/>
      <c r="O53" s="830"/>
      <c r="P53" s="830"/>
      <c r="Q53" s="830"/>
      <c r="R53" s="830"/>
      <c r="S53" s="830"/>
      <c r="T53" s="830"/>
      <c r="U53" s="830"/>
      <c r="V53" s="830"/>
      <c r="W53" s="830"/>
      <c r="X53" s="830"/>
      <c r="Y53" s="830"/>
      <c r="Z53" s="830"/>
      <c r="AA53" s="830"/>
      <c r="AB53" s="830"/>
      <c r="AC53" s="831"/>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36" t="s">
        <v>12</v>
      </c>
      <c r="D57" s="414">
        <v>358.96199999999999</v>
      </c>
      <c r="E57" s="836" t="s">
        <v>12</v>
      </c>
      <c r="F57" s="414">
        <v>399.964</v>
      </c>
      <c r="G57" s="836" t="s">
        <v>12</v>
      </c>
      <c r="H57" s="414">
        <v>375.84500000000003</v>
      </c>
      <c r="I57" s="834"/>
      <c r="J57" s="414">
        <v>417.79599999999999</v>
      </c>
      <c r="K57" s="836" t="s">
        <v>12</v>
      </c>
      <c r="L57" s="414">
        <v>403.67700000000002</v>
      </c>
      <c r="M57" s="836" t="s">
        <v>12</v>
      </c>
      <c r="N57" s="414">
        <v>414.51900000000001</v>
      </c>
      <c r="O57" s="836" t="s">
        <v>12</v>
      </c>
      <c r="P57" s="414">
        <v>415.77100000000002</v>
      </c>
      <c r="Q57" s="836" t="s">
        <v>12</v>
      </c>
      <c r="R57" s="414">
        <v>339.11</v>
      </c>
      <c r="S57" s="836" t="s">
        <v>12</v>
      </c>
      <c r="T57" s="414">
        <v>398.31</v>
      </c>
      <c r="U57" s="836" t="s">
        <v>12</v>
      </c>
      <c r="V57" s="414">
        <v>390.62599999999998</v>
      </c>
      <c r="W57" s="836" t="s">
        <v>12</v>
      </c>
      <c r="X57" s="414">
        <v>441.23399999999998</v>
      </c>
      <c r="Y57" s="836" t="s">
        <v>12</v>
      </c>
      <c r="Z57" s="414">
        <v>415.00291377528868</v>
      </c>
      <c r="AA57" s="836" t="s">
        <v>12</v>
      </c>
      <c r="AB57" s="414">
        <v>416.99985762722139</v>
      </c>
      <c r="AC57" s="836" t="s">
        <v>12</v>
      </c>
      <c r="AD57" s="426"/>
      <c r="AE57" s="426"/>
      <c r="AF57" s="401"/>
      <c r="AG57" s="255">
        <v>14</v>
      </c>
      <c r="AH57" s="242">
        <v>11</v>
      </c>
      <c r="AI57" s="242">
        <v>14</v>
      </c>
      <c r="AJ57" s="577">
        <v>1</v>
      </c>
      <c r="AK57" s="243"/>
      <c r="AL57" s="4"/>
    </row>
    <row r="58" spans="1:38" x14ac:dyDescent="0.35">
      <c r="A58" s="269"/>
      <c r="B58" s="264"/>
      <c r="C58" s="837"/>
      <c r="D58" s="401"/>
      <c r="E58" s="837"/>
      <c r="F58" s="401"/>
      <c r="G58" s="837"/>
      <c r="H58" s="401"/>
      <c r="I58" s="835"/>
      <c r="J58" s="401"/>
      <c r="K58" s="837"/>
      <c r="L58" s="401"/>
      <c r="M58" s="837"/>
      <c r="N58" s="401"/>
      <c r="O58" s="837"/>
      <c r="P58" s="426"/>
      <c r="Q58" s="837"/>
      <c r="R58" s="401"/>
      <c r="S58" s="837"/>
      <c r="T58" s="401"/>
      <c r="U58" s="837"/>
      <c r="V58" s="401"/>
      <c r="W58" s="837"/>
      <c r="X58" s="401"/>
      <c r="Y58" s="837"/>
      <c r="Z58" s="401"/>
      <c r="AA58" s="837"/>
      <c r="AB58" s="401"/>
      <c r="AC58" s="837"/>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29" t="s">
        <v>625</v>
      </c>
      <c r="C63" s="830"/>
      <c r="D63" s="830"/>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830"/>
      <c r="AC63" s="831"/>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36" t="s">
        <v>12</v>
      </c>
      <c r="D68" s="414">
        <v>333.00004233177015</v>
      </c>
      <c r="E68" s="836" t="s">
        <v>12</v>
      </c>
      <c r="F68" s="414">
        <v>383.63685846119375</v>
      </c>
      <c r="G68" s="836" t="s">
        <v>12</v>
      </c>
      <c r="H68" s="414">
        <v>225.78200000000001</v>
      </c>
      <c r="I68" s="834"/>
      <c r="J68" s="414">
        <v>390</v>
      </c>
      <c r="K68" s="836" t="s">
        <v>12</v>
      </c>
      <c r="L68" s="414">
        <v>343</v>
      </c>
      <c r="M68" s="836" t="s">
        <v>12</v>
      </c>
      <c r="N68" s="414">
        <v>327</v>
      </c>
      <c r="O68" s="836" t="s">
        <v>12</v>
      </c>
      <c r="P68" s="414">
        <v>364</v>
      </c>
      <c r="Q68" s="836" t="s">
        <v>12</v>
      </c>
      <c r="R68" s="414">
        <v>308</v>
      </c>
      <c r="S68" s="836" t="s">
        <v>12</v>
      </c>
      <c r="T68" s="414">
        <v>465</v>
      </c>
      <c r="U68" s="836" t="s">
        <v>12</v>
      </c>
      <c r="V68" s="414">
        <v>367.66199999999998</v>
      </c>
      <c r="W68" s="836" t="s">
        <v>12</v>
      </c>
      <c r="X68" s="414">
        <v>399.99799999999999</v>
      </c>
      <c r="Y68" s="836" t="s">
        <v>12</v>
      </c>
      <c r="Z68" s="414">
        <v>426</v>
      </c>
      <c r="AA68" s="836" t="s">
        <v>12</v>
      </c>
      <c r="AB68" s="414">
        <v>362</v>
      </c>
      <c r="AC68" s="836" t="s">
        <v>12</v>
      </c>
      <c r="AD68" s="426"/>
      <c r="AE68" s="426"/>
      <c r="AF68" s="401"/>
      <c r="AG68" s="255">
        <v>14</v>
      </c>
      <c r="AH68" s="242">
        <v>13</v>
      </c>
      <c r="AI68" s="242">
        <v>14</v>
      </c>
      <c r="AJ68" s="577">
        <v>3</v>
      </c>
      <c r="AK68" s="243"/>
      <c r="AL68" s="4"/>
    </row>
    <row r="69" spans="1:38" x14ac:dyDescent="0.35">
      <c r="A69" s="269"/>
      <c r="B69" s="264"/>
      <c r="C69" s="837"/>
      <c r="D69" s="401"/>
      <c r="E69" s="837"/>
      <c r="F69" s="401"/>
      <c r="G69" s="837"/>
      <c r="H69" s="401"/>
      <c r="I69" s="835"/>
      <c r="J69" s="401"/>
      <c r="K69" s="837"/>
      <c r="L69" s="401"/>
      <c r="M69" s="837"/>
      <c r="N69" s="401"/>
      <c r="O69" s="837"/>
      <c r="P69" s="426"/>
      <c r="Q69" s="837"/>
      <c r="R69" s="401"/>
      <c r="S69" s="837"/>
      <c r="T69" s="401"/>
      <c r="U69" s="837"/>
      <c r="V69" s="401"/>
      <c r="W69" s="837"/>
      <c r="X69" s="401"/>
      <c r="Y69" s="837"/>
      <c r="Z69" s="401"/>
      <c r="AA69" s="837"/>
      <c r="AB69" s="401"/>
      <c r="AC69" s="837"/>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29" t="s">
        <v>625</v>
      </c>
      <c r="C74" s="830"/>
      <c r="D74" s="830"/>
      <c r="E74" s="830"/>
      <c r="F74" s="830"/>
      <c r="G74" s="830"/>
      <c r="H74" s="830"/>
      <c r="I74" s="830"/>
      <c r="J74" s="830"/>
      <c r="K74" s="830"/>
      <c r="L74" s="830"/>
      <c r="M74" s="830"/>
      <c r="N74" s="830"/>
      <c r="O74" s="830"/>
      <c r="P74" s="830"/>
      <c r="Q74" s="830"/>
      <c r="R74" s="830"/>
      <c r="S74" s="830"/>
      <c r="T74" s="830"/>
      <c r="U74" s="830"/>
      <c r="V74" s="830"/>
      <c r="W74" s="830"/>
      <c r="X74" s="830"/>
      <c r="Y74" s="830"/>
      <c r="Z74" s="830"/>
      <c r="AA74" s="830"/>
      <c r="AB74" s="830"/>
      <c r="AC74" s="831"/>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42"/>
      <c r="AD75" s="842"/>
      <c r="AE75" s="842"/>
      <c r="AF75" s="842"/>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34"/>
      <c r="D79" s="414">
        <v>441</v>
      </c>
      <c r="E79" s="825" t="s">
        <v>12</v>
      </c>
      <c r="F79" s="414">
        <v>309</v>
      </c>
      <c r="G79" s="825" t="s">
        <v>12</v>
      </c>
      <c r="H79" s="414">
        <v>331</v>
      </c>
      <c r="I79" s="825" t="s">
        <v>12</v>
      </c>
      <c r="J79" s="414">
        <v>431</v>
      </c>
      <c r="K79" s="825" t="s">
        <v>12</v>
      </c>
      <c r="L79" s="414">
        <v>396</v>
      </c>
      <c r="M79" s="825" t="s">
        <v>12</v>
      </c>
      <c r="N79" s="414">
        <v>444</v>
      </c>
      <c r="O79" s="836" t="s">
        <v>12</v>
      </c>
      <c r="P79" s="414">
        <v>381.62200000000001</v>
      </c>
      <c r="Q79" s="834"/>
      <c r="R79" s="414">
        <v>200.19399999999999</v>
      </c>
      <c r="S79" s="834"/>
      <c r="T79" s="414">
        <v>323.899</v>
      </c>
      <c r="U79" s="825" t="s">
        <v>12</v>
      </c>
      <c r="V79" s="414">
        <v>403</v>
      </c>
      <c r="W79" s="836" t="s">
        <v>12</v>
      </c>
      <c r="X79" s="414">
        <v>419.71300000000002</v>
      </c>
      <c r="Y79" s="836" t="s">
        <v>235</v>
      </c>
      <c r="Z79" s="414">
        <v>239.88200000000001</v>
      </c>
      <c r="AA79" s="836" t="s">
        <v>12</v>
      </c>
      <c r="AB79" s="414">
        <v>421.01100000000002</v>
      </c>
      <c r="AC79" s="834"/>
      <c r="AD79" s="426"/>
      <c r="AE79" s="426"/>
      <c r="AF79" s="401"/>
      <c r="AG79" s="255">
        <v>13</v>
      </c>
      <c r="AH79" s="242">
        <v>12</v>
      </c>
      <c r="AI79" s="242">
        <v>13</v>
      </c>
      <c r="AJ79" s="577">
        <v>7</v>
      </c>
      <c r="AK79" s="243"/>
      <c r="AL79" s="4"/>
    </row>
    <row r="80" spans="1:38" x14ac:dyDescent="0.35">
      <c r="A80" s="269"/>
      <c r="B80" s="264"/>
      <c r="C80" s="835"/>
      <c r="D80" s="401"/>
      <c r="E80" s="826"/>
      <c r="F80" s="401"/>
      <c r="G80" s="826"/>
      <c r="H80" s="401"/>
      <c r="I80" s="826"/>
      <c r="J80" s="401"/>
      <c r="K80" s="826"/>
      <c r="L80" s="401"/>
      <c r="M80" s="826"/>
      <c r="N80" s="401"/>
      <c r="O80" s="837"/>
      <c r="P80" s="426"/>
      <c r="Q80" s="835"/>
      <c r="R80" s="401"/>
      <c r="S80" s="835"/>
      <c r="T80" s="401"/>
      <c r="U80" s="826"/>
      <c r="V80" s="401"/>
      <c r="W80" s="837"/>
      <c r="X80" s="401"/>
      <c r="Y80" s="837"/>
      <c r="Z80" s="401"/>
      <c r="AA80" s="837"/>
      <c r="AB80" s="401"/>
      <c r="AC80" s="835"/>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29" t="s">
        <v>625</v>
      </c>
      <c r="C85" s="830"/>
      <c r="D85" s="830"/>
      <c r="E85" s="830"/>
      <c r="F85" s="830"/>
      <c r="G85" s="830"/>
      <c r="H85" s="830"/>
      <c r="I85" s="830"/>
      <c r="J85" s="830"/>
      <c r="K85" s="830"/>
      <c r="L85" s="830"/>
      <c r="M85" s="830"/>
      <c r="N85" s="830"/>
      <c r="O85" s="830"/>
      <c r="P85" s="830"/>
      <c r="Q85" s="830"/>
      <c r="R85" s="830"/>
      <c r="S85" s="830"/>
      <c r="T85" s="830"/>
      <c r="U85" s="830"/>
      <c r="V85" s="830"/>
      <c r="W85" s="830"/>
      <c r="X85" s="830"/>
      <c r="Y85" s="830"/>
      <c r="Z85" s="830"/>
      <c r="AA85" s="830"/>
      <c r="AB85" s="830"/>
      <c r="AC85" s="831"/>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34"/>
      <c r="D90" s="414">
        <v>416.99700000000001</v>
      </c>
      <c r="E90" s="836" t="s">
        <v>12</v>
      </c>
      <c r="F90" s="414">
        <v>363</v>
      </c>
      <c r="G90" s="836" t="s">
        <v>12</v>
      </c>
      <c r="H90" s="414">
        <v>339</v>
      </c>
      <c r="I90" s="836" t="s">
        <v>12</v>
      </c>
      <c r="J90" s="414">
        <v>473.767</v>
      </c>
      <c r="K90" s="834"/>
      <c r="L90" s="414">
        <v>360.17</v>
      </c>
      <c r="M90" s="834"/>
      <c r="N90" s="414">
        <v>272</v>
      </c>
      <c r="O90" s="834"/>
      <c r="P90" s="414">
        <v>301.25</v>
      </c>
      <c r="Q90" s="834"/>
      <c r="R90" s="414">
        <v>349</v>
      </c>
      <c r="S90" s="834"/>
      <c r="T90" s="414">
        <v>299</v>
      </c>
      <c r="U90" s="834"/>
      <c r="V90" s="414">
        <v>318</v>
      </c>
      <c r="W90" s="834"/>
      <c r="X90" s="414">
        <v>244</v>
      </c>
      <c r="Y90" s="834"/>
      <c r="Z90" s="414">
        <v>343</v>
      </c>
      <c r="AA90" s="834"/>
      <c r="AB90" s="414">
        <v>399</v>
      </c>
      <c r="AC90" s="836" t="s">
        <v>12</v>
      </c>
      <c r="AD90" s="426"/>
      <c r="AE90" s="426"/>
      <c r="AF90" s="401"/>
      <c r="AG90" s="255">
        <v>14</v>
      </c>
      <c r="AH90" s="242">
        <v>5</v>
      </c>
      <c r="AI90" s="242">
        <v>14</v>
      </c>
      <c r="AJ90" s="577">
        <v>2</v>
      </c>
      <c r="AK90" s="243"/>
      <c r="AL90" s="4"/>
    </row>
    <row r="91" spans="1:38" x14ac:dyDescent="0.35">
      <c r="A91" s="269"/>
      <c r="B91" s="264"/>
      <c r="C91" s="835"/>
      <c r="D91" s="401"/>
      <c r="E91" s="837"/>
      <c r="F91" s="401"/>
      <c r="G91" s="837"/>
      <c r="H91" s="401"/>
      <c r="I91" s="837"/>
      <c r="J91" s="401"/>
      <c r="K91" s="835"/>
      <c r="L91" s="401"/>
      <c r="M91" s="835"/>
      <c r="N91" s="401"/>
      <c r="O91" s="835"/>
      <c r="P91" s="426"/>
      <c r="Q91" s="835"/>
      <c r="R91" s="401"/>
      <c r="S91" s="835"/>
      <c r="T91" s="401"/>
      <c r="U91" s="835"/>
      <c r="V91" s="401"/>
      <c r="W91" s="835"/>
      <c r="X91" s="401"/>
      <c r="Y91" s="835"/>
      <c r="Z91" s="401"/>
      <c r="AA91" s="835"/>
      <c r="AB91" s="401"/>
      <c r="AC91" s="837"/>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1"/>
      <c r="T94" s="841"/>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29" t="s">
        <v>625</v>
      </c>
      <c r="C96" s="830"/>
      <c r="D96" s="830"/>
      <c r="E96" s="830"/>
      <c r="F96" s="830"/>
      <c r="G96" s="830"/>
      <c r="H96" s="830"/>
      <c r="I96" s="830"/>
      <c r="J96" s="830"/>
      <c r="K96" s="830"/>
      <c r="L96" s="830"/>
      <c r="M96" s="830"/>
      <c r="N96" s="830"/>
      <c r="O96" s="830"/>
      <c r="P96" s="830"/>
      <c r="Q96" s="830"/>
      <c r="R96" s="830"/>
      <c r="S96" s="830"/>
      <c r="T96" s="830"/>
      <c r="U96" s="830"/>
      <c r="V96" s="830"/>
      <c r="W96" s="830"/>
      <c r="X96" s="830"/>
      <c r="Y96" s="830"/>
      <c r="Z96" s="830"/>
      <c r="AA96" s="830"/>
      <c r="AB96" s="830"/>
      <c r="AC96" s="831"/>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7" t="s">
        <v>653</v>
      </c>
      <c r="V97" s="848"/>
      <c r="W97" s="849"/>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34"/>
      <c r="D102" s="414">
        <v>420</v>
      </c>
      <c r="E102" s="836" t="s">
        <v>12</v>
      </c>
      <c r="F102" s="414">
        <v>339</v>
      </c>
      <c r="G102" s="836" t="s">
        <v>12</v>
      </c>
      <c r="H102" s="414">
        <v>461</v>
      </c>
      <c r="I102" s="836" t="s">
        <v>12</v>
      </c>
      <c r="J102" s="414">
        <v>324.66000000000003</v>
      </c>
      <c r="K102" s="836" t="s">
        <v>12</v>
      </c>
      <c r="L102" s="414">
        <v>342</v>
      </c>
      <c r="M102" s="836" t="s">
        <v>12</v>
      </c>
      <c r="N102" s="414">
        <v>392</v>
      </c>
      <c r="O102" s="836" t="s">
        <v>12</v>
      </c>
      <c r="P102" s="414">
        <v>371</v>
      </c>
      <c r="Q102" s="836" t="s">
        <v>12</v>
      </c>
      <c r="R102" s="414">
        <v>335.58699999999999</v>
      </c>
      <c r="S102" s="836" t="s">
        <v>12</v>
      </c>
      <c r="T102" s="414">
        <v>421.97300000000001</v>
      </c>
      <c r="U102" s="836" t="s">
        <v>15</v>
      </c>
      <c r="V102" s="414">
        <v>330</v>
      </c>
      <c r="W102" s="845" t="s">
        <v>15</v>
      </c>
      <c r="X102" s="414">
        <v>474.91199999999998</v>
      </c>
      <c r="Y102" s="834"/>
      <c r="Z102" s="414">
        <v>321</v>
      </c>
      <c r="AA102" s="836" t="s">
        <v>12</v>
      </c>
      <c r="AB102" s="414">
        <v>400.55</v>
      </c>
      <c r="AC102" s="836" t="s">
        <v>12</v>
      </c>
      <c r="AD102" s="426"/>
      <c r="AE102" s="426"/>
      <c r="AF102" s="401"/>
      <c r="AG102" s="255">
        <v>12</v>
      </c>
      <c r="AH102" s="242">
        <v>7</v>
      </c>
      <c r="AI102" s="242">
        <v>12</v>
      </c>
      <c r="AJ102" s="577">
        <v>2</v>
      </c>
      <c r="AK102" s="319"/>
      <c r="AL102" s="4"/>
    </row>
    <row r="103" spans="1:38" x14ac:dyDescent="0.35">
      <c r="A103" s="269"/>
      <c r="B103" s="264"/>
      <c r="C103" s="835"/>
      <c r="D103" s="401"/>
      <c r="E103" s="837"/>
      <c r="F103" s="401"/>
      <c r="G103" s="837"/>
      <c r="H103" s="401"/>
      <c r="I103" s="837"/>
      <c r="J103" s="401"/>
      <c r="K103" s="837"/>
      <c r="L103" s="401"/>
      <c r="M103" s="837"/>
      <c r="N103" s="401"/>
      <c r="O103" s="837"/>
      <c r="P103" s="426"/>
      <c r="Q103" s="837"/>
      <c r="R103" s="401"/>
      <c r="S103" s="837"/>
      <c r="T103" s="401"/>
      <c r="U103" s="837"/>
      <c r="V103" s="401"/>
      <c r="W103" s="846"/>
      <c r="X103" s="401"/>
      <c r="Y103" s="835"/>
      <c r="Z103" s="401"/>
      <c r="AA103" s="837"/>
      <c r="AB103" s="401"/>
      <c r="AC103" s="837"/>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29" t="s">
        <v>625</v>
      </c>
      <c r="C108" s="830"/>
      <c r="D108" s="830"/>
      <c r="E108" s="830"/>
      <c r="F108" s="830"/>
      <c r="G108" s="830"/>
      <c r="H108" s="830"/>
      <c r="I108" s="830"/>
      <c r="J108" s="830"/>
      <c r="K108" s="830"/>
      <c r="L108" s="830"/>
      <c r="M108" s="830"/>
      <c r="N108" s="830"/>
      <c r="O108" s="830"/>
      <c r="P108" s="830"/>
      <c r="Q108" s="830"/>
      <c r="R108" s="830"/>
      <c r="S108" s="830"/>
      <c r="T108" s="830"/>
      <c r="U108" s="830"/>
      <c r="V108" s="830"/>
      <c r="W108" s="830"/>
      <c r="X108" s="830"/>
      <c r="Y108" s="830"/>
      <c r="Z108" s="830"/>
      <c r="AA108" s="830"/>
      <c r="AB108" s="830"/>
      <c r="AC108" s="831"/>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847" t="s">
        <v>653</v>
      </c>
      <c r="P109" s="848"/>
      <c r="Q109" s="849"/>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36" t="s">
        <v>12</v>
      </c>
      <c r="D114" s="414">
        <v>280</v>
      </c>
      <c r="E114" s="836" t="s">
        <v>12</v>
      </c>
      <c r="F114" s="414">
        <v>387.99599999999998</v>
      </c>
      <c r="G114" s="836" t="s">
        <v>12</v>
      </c>
      <c r="H114" s="414">
        <v>319</v>
      </c>
      <c r="I114" s="836" t="s">
        <v>12</v>
      </c>
      <c r="J114" s="414">
        <v>429.45299999999997</v>
      </c>
      <c r="K114" s="836" t="s">
        <v>12</v>
      </c>
      <c r="L114" s="414">
        <v>484.387</v>
      </c>
      <c r="M114" s="834"/>
      <c r="N114" s="414">
        <v>372.19400000000002</v>
      </c>
      <c r="O114" s="836" t="s">
        <v>15</v>
      </c>
      <c r="P114" s="414">
        <v>552.22299999999996</v>
      </c>
      <c r="Q114" s="836" t="s">
        <v>15</v>
      </c>
      <c r="R114" s="414">
        <v>396.82299999999998</v>
      </c>
      <c r="S114" s="836" t="s">
        <v>12</v>
      </c>
      <c r="T114" s="414">
        <v>357.99599999999998</v>
      </c>
      <c r="U114" s="836" t="s">
        <v>12</v>
      </c>
      <c r="V114" s="414">
        <v>401</v>
      </c>
      <c r="W114" s="826" t="s">
        <v>12</v>
      </c>
      <c r="X114" s="414">
        <v>395.00900000000001</v>
      </c>
      <c r="Y114" s="826" t="s">
        <v>12</v>
      </c>
      <c r="Z114" s="414">
        <v>445.37900000000002</v>
      </c>
      <c r="AA114" s="834"/>
      <c r="AB114" s="414">
        <v>396.995</v>
      </c>
      <c r="AC114" s="836" t="s">
        <v>12</v>
      </c>
      <c r="AD114" s="426"/>
      <c r="AE114" s="426"/>
      <c r="AF114" s="401"/>
      <c r="AG114" s="255">
        <v>12</v>
      </c>
      <c r="AH114" s="242">
        <v>3</v>
      </c>
      <c r="AI114" s="242">
        <v>12</v>
      </c>
      <c r="AJ114" s="577">
        <v>3</v>
      </c>
      <c r="AK114" s="319"/>
      <c r="AL114" s="4"/>
    </row>
    <row r="115" spans="1:38" ht="15" thickBot="1" x14ac:dyDescent="0.4">
      <c r="A115" s="269"/>
      <c r="B115" s="264"/>
      <c r="C115" s="837"/>
      <c r="D115" s="401"/>
      <c r="E115" s="837"/>
      <c r="F115" s="401"/>
      <c r="G115" s="837"/>
      <c r="H115" s="401"/>
      <c r="I115" s="837"/>
      <c r="J115" s="401"/>
      <c r="K115" s="837"/>
      <c r="L115" s="401"/>
      <c r="M115" s="835"/>
      <c r="N115" s="401"/>
      <c r="O115" s="837"/>
      <c r="P115" s="426"/>
      <c r="Q115" s="837"/>
      <c r="R115" s="401"/>
      <c r="S115" s="837"/>
      <c r="T115" s="401"/>
      <c r="U115" s="837"/>
      <c r="V115" s="401"/>
      <c r="W115" s="837"/>
      <c r="X115" s="401"/>
      <c r="Y115" s="837"/>
      <c r="Z115" s="401"/>
      <c r="AA115" s="844"/>
      <c r="AB115" s="401"/>
      <c r="AC115" s="843"/>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29" t="s">
        <v>625</v>
      </c>
      <c r="C120" s="830"/>
      <c r="D120" s="830"/>
      <c r="E120" s="830"/>
      <c r="F120" s="830"/>
      <c r="G120" s="830"/>
      <c r="H120" s="830"/>
      <c r="I120" s="830"/>
      <c r="J120" s="830"/>
      <c r="K120" s="830"/>
      <c r="L120" s="830"/>
      <c r="M120" s="830"/>
      <c r="N120" s="830"/>
      <c r="O120" s="830"/>
      <c r="P120" s="830"/>
      <c r="Q120" s="830"/>
      <c r="R120" s="830"/>
      <c r="S120" s="830"/>
      <c r="T120" s="830"/>
      <c r="U120" s="830"/>
      <c r="V120" s="830"/>
      <c r="W120" s="830"/>
      <c r="X120" s="830"/>
      <c r="Y120" s="830"/>
      <c r="Z120" s="830"/>
      <c r="AA120" s="830"/>
      <c r="AB120" s="830"/>
      <c r="AC120" s="831"/>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847" t="s">
        <v>653</v>
      </c>
      <c r="R121" s="848"/>
      <c r="S121" s="848"/>
      <c r="T121" s="848"/>
      <c r="U121" s="848"/>
      <c r="V121" s="848"/>
      <c r="W121" s="848"/>
      <c r="X121" s="848"/>
      <c r="Y121" s="849"/>
      <c r="Z121" s="294"/>
      <c r="AA121" s="334"/>
      <c r="AB121" s="334"/>
      <c r="AC121" s="850"/>
      <c r="AD121" s="850"/>
      <c r="AE121" s="850"/>
      <c r="AF121" s="850"/>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34"/>
      <c r="D126" s="414">
        <v>433</v>
      </c>
      <c r="E126" s="836" t="s">
        <v>235</v>
      </c>
      <c r="F126" s="414">
        <v>390</v>
      </c>
      <c r="G126" s="836" t="s">
        <v>235</v>
      </c>
      <c r="H126" s="414">
        <v>406.995</v>
      </c>
      <c r="I126" s="836" t="s">
        <v>12</v>
      </c>
      <c r="J126" s="414">
        <v>411.48200000000003</v>
      </c>
      <c r="K126" s="836" t="s">
        <v>235</v>
      </c>
      <c r="L126" s="414">
        <v>566.68100000000004</v>
      </c>
      <c r="M126" s="836"/>
      <c r="N126" s="414">
        <v>326.63200000000001</v>
      </c>
      <c r="O126" s="834"/>
      <c r="P126" s="414">
        <v>371.99700000000001</v>
      </c>
      <c r="Q126" s="834"/>
      <c r="R126" s="414">
        <v>441</v>
      </c>
      <c r="S126" s="834"/>
      <c r="T126" s="414">
        <v>445</v>
      </c>
      <c r="U126" s="834"/>
      <c r="V126" s="414">
        <v>332.73099999999999</v>
      </c>
      <c r="W126" s="834"/>
      <c r="X126" s="414">
        <v>241.999</v>
      </c>
      <c r="Y126" s="834"/>
      <c r="Z126" s="414">
        <v>473.13099999999997</v>
      </c>
      <c r="AA126" s="834"/>
      <c r="AB126" s="414">
        <v>439.99900000000002</v>
      </c>
      <c r="AC126" s="836" t="s">
        <v>12</v>
      </c>
      <c r="AD126" s="426"/>
      <c r="AE126" s="426"/>
      <c r="AF126" s="401"/>
      <c r="AG126" s="255">
        <v>10</v>
      </c>
      <c r="AH126" s="242">
        <v>0</v>
      </c>
      <c r="AI126" s="242">
        <v>8</v>
      </c>
      <c r="AJ126" s="577"/>
      <c r="AK126" s="319"/>
      <c r="AL126" s="4"/>
    </row>
    <row r="127" spans="1:38" x14ac:dyDescent="0.35">
      <c r="A127" s="269"/>
      <c r="B127" s="264"/>
      <c r="C127" s="835"/>
      <c r="D127" s="401"/>
      <c r="E127" s="837"/>
      <c r="F127" s="401"/>
      <c r="G127" s="837"/>
      <c r="H127" s="401"/>
      <c r="I127" s="837"/>
      <c r="J127" s="401"/>
      <c r="K127" s="837"/>
      <c r="L127" s="401"/>
      <c r="M127" s="837"/>
      <c r="N127" s="401"/>
      <c r="O127" s="835"/>
      <c r="P127" s="426"/>
      <c r="Q127" s="835"/>
      <c r="R127" s="401"/>
      <c r="S127" s="835"/>
      <c r="T127" s="401"/>
      <c r="U127" s="835"/>
      <c r="V127" s="401"/>
      <c r="W127" s="835"/>
      <c r="X127" s="401"/>
      <c r="Y127" s="835"/>
      <c r="Z127" s="401"/>
      <c r="AA127" s="835"/>
      <c r="AB127" s="401"/>
      <c r="AC127" s="837"/>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29" t="s">
        <v>625</v>
      </c>
      <c r="C132" s="830"/>
      <c r="D132" s="830"/>
      <c r="E132" s="830"/>
      <c r="F132" s="830"/>
      <c r="G132" s="830"/>
      <c r="H132" s="830"/>
      <c r="I132" s="830"/>
      <c r="J132" s="830"/>
      <c r="K132" s="830"/>
      <c r="L132" s="830"/>
      <c r="M132" s="830"/>
      <c r="N132" s="830"/>
      <c r="O132" s="830"/>
      <c r="P132" s="830"/>
      <c r="Q132" s="830"/>
      <c r="R132" s="830"/>
      <c r="S132" s="830"/>
      <c r="T132" s="830"/>
      <c r="U132" s="830"/>
      <c r="V132" s="830"/>
      <c r="W132" s="830"/>
      <c r="X132" s="830"/>
      <c r="Y132" s="830"/>
      <c r="Z132" s="830"/>
      <c r="AA132" s="830"/>
      <c r="AB132" s="830"/>
      <c r="AC132" s="831"/>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851" t="s">
        <v>653</v>
      </c>
      <c r="H133" s="852"/>
      <c r="I133" s="852"/>
      <c r="J133" s="852"/>
      <c r="K133" s="853"/>
      <c r="L133" s="294"/>
      <c r="M133" s="292"/>
      <c r="N133" s="294"/>
      <c r="O133" s="292"/>
      <c r="P133" s="292"/>
      <c r="Q133" s="307"/>
      <c r="R133" s="294"/>
      <c r="S133" s="292"/>
      <c r="T133" s="294"/>
      <c r="U133" s="292"/>
      <c r="V133" s="294"/>
      <c r="W133" s="854" t="s">
        <v>653</v>
      </c>
      <c r="X133" s="855"/>
      <c r="Y133" s="856"/>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34"/>
      <c r="D138" s="414">
        <v>211.13499999999999</v>
      </c>
      <c r="E138" s="834"/>
      <c r="F138" s="414">
        <v>224</v>
      </c>
      <c r="G138" s="834"/>
      <c r="H138" s="414">
        <v>293.49299999999999</v>
      </c>
      <c r="I138" s="834"/>
      <c r="J138" s="414">
        <v>332.85599999999999</v>
      </c>
      <c r="K138" s="834"/>
      <c r="L138" s="414">
        <v>412.34500000000003</v>
      </c>
      <c r="M138" s="834"/>
      <c r="N138" s="414">
        <v>429.00299999999999</v>
      </c>
      <c r="O138" s="836" t="s">
        <v>12</v>
      </c>
      <c r="P138" s="414">
        <v>389</v>
      </c>
      <c r="Q138" s="834"/>
      <c r="R138" s="414">
        <v>418</v>
      </c>
      <c r="S138" s="836" t="s">
        <v>12</v>
      </c>
      <c r="T138" s="414">
        <v>365.834</v>
      </c>
      <c r="U138" s="834"/>
      <c r="V138" s="414">
        <v>236.06100000000001</v>
      </c>
      <c r="W138" s="834"/>
      <c r="X138" s="414">
        <v>424.99799999999999</v>
      </c>
      <c r="Y138" s="834"/>
      <c r="Z138" s="414">
        <v>413.45</v>
      </c>
      <c r="AA138" s="834"/>
      <c r="AB138" s="414">
        <v>458</v>
      </c>
      <c r="AC138" s="836" t="s">
        <v>12</v>
      </c>
      <c r="AD138" s="426"/>
      <c r="AE138" s="426"/>
      <c r="AF138" s="401"/>
      <c r="AG138" s="255">
        <v>14</v>
      </c>
      <c r="AH138" s="242">
        <v>1</v>
      </c>
      <c r="AI138" s="242">
        <v>11</v>
      </c>
      <c r="AJ138" s="577">
        <v>2</v>
      </c>
      <c r="AK138" s="319"/>
      <c r="AL138" s="4"/>
    </row>
    <row r="139" spans="1:38" x14ac:dyDescent="0.35">
      <c r="A139" s="269"/>
      <c r="B139" s="264"/>
      <c r="C139" s="835"/>
      <c r="D139" s="401"/>
      <c r="E139" s="835"/>
      <c r="F139" s="401"/>
      <c r="G139" s="835"/>
      <c r="H139" s="401"/>
      <c r="I139" s="835"/>
      <c r="J139" s="401"/>
      <c r="K139" s="835"/>
      <c r="L139" s="401"/>
      <c r="M139" s="835"/>
      <c r="N139" s="401"/>
      <c r="O139" s="837"/>
      <c r="P139" s="426"/>
      <c r="Q139" s="835"/>
      <c r="R139" s="401"/>
      <c r="S139" s="837"/>
      <c r="T139" s="401"/>
      <c r="U139" s="835"/>
      <c r="V139" s="401"/>
      <c r="W139" s="835"/>
      <c r="X139" s="401"/>
      <c r="Y139" s="835"/>
      <c r="Z139" s="401"/>
      <c r="AA139" s="835"/>
      <c r="AB139" s="401"/>
      <c r="AC139" s="837"/>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29" t="s">
        <v>625</v>
      </c>
      <c r="C143" s="830"/>
      <c r="D143" s="830"/>
      <c r="E143" s="830"/>
      <c r="F143" s="830"/>
      <c r="G143" s="830"/>
      <c r="H143" s="830"/>
      <c r="I143" s="830"/>
      <c r="J143" s="830"/>
      <c r="K143" s="830"/>
      <c r="L143" s="830"/>
      <c r="M143" s="830"/>
      <c r="N143" s="830"/>
      <c r="O143" s="830"/>
      <c r="P143" s="830"/>
      <c r="Q143" s="830"/>
      <c r="R143" s="830"/>
      <c r="S143" s="830"/>
      <c r="T143" s="830"/>
      <c r="U143" s="830"/>
      <c r="V143" s="830"/>
      <c r="W143" s="830"/>
      <c r="X143" s="830"/>
      <c r="Y143" s="830"/>
      <c r="Z143" s="830"/>
      <c r="AA143" s="830"/>
      <c r="AB143" s="830"/>
      <c r="AC143" s="831"/>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1" t="s">
        <v>653</v>
      </c>
      <c r="X145" s="852"/>
      <c r="Y145" s="852"/>
      <c r="Z145" s="852"/>
      <c r="AA145" s="853"/>
      <c r="AB145" s="857" t="s">
        <v>682</v>
      </c>
      <c r="AC145" s="858"/>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34"/>
      <c r="D150" s="414">
        <v>319</v>
      </c>
      <c r="E150" s="836" t="s">
        <v>12</v>
      </c>
      <c r="F150" s="414">
        <v>365</v>
      </c>
      <c r="G150" s="836" t="s">
        <v>12</v>
      </c>
      <c r="H150" s="414">
        <v>441</v>
      </c>
      <c r="I150" s="834"/>
      <c r="J150" s="414">
        <v>394</v>
      </c>
      <c r="K150" s="836" t="s">
        <v>12</v>
      </c>
      <c r="L150" s="414">
        <v>314</v>
      </c>
      <c r="M150" s="836" t="s">
        <v>12</v>
      </c>
      <c r="N150" s="414">
        <v>473.22</v>
      </c>
      <c r="O150" s="836" t="s">
        <v>12</v>
      </c>
      <c r="P150" s="414">
        <v>337</v>
      </c>
      <c r="Q150" s="834"/>
      <c r="R150" s="414">
        <v>337.57400000000001</v>
      </c>
      <c r="S150" s="836" t="s">
        <v>12</v>
      </c>
      <c r="T150" s="414">
        <v>402.80799999999999</v>
      </c>
      <c r="U150" s="834"/>
      <c r="V150" s="414">
        <v>344</v>
      </c>
      <c r="W150" s="834"/>
      <c r="X150" s="414">
        <v>383</v>
      </c>
      <c r="Y150" s="834"/>
      <c r="Z150" s="414">
        <v>376.82600000000002</v>
      </c>
      <c r="AA150" s="834"/>
      <c r="AB150" s="414">
        <v>481.108</v>
      </c>
      <c r="AC150" s="834"/>
      <c r="AD150" s="426"/>
      <c r="AE150" s="426"/>
      <c r="AF150" s="401"/>
      <c r="AG150" s="255">
        <v>14</v>
      </c>
      <c r="AH150" s="242">
        <v>1</v>
      </c>
      <c r="AI150" s="242">
        <v>12</v>
      </c>
      <c r="AJ150" s="577"/>
      <c r="AK150" s="319"/>
      <c r="AL150" s="4"/>
    </row>
    <row r="151" spans="1:38" ht="15" thickBot="1" x14ac:dyDescent="0.4">
      <c r="A151" s="269"/>
      <c r="B151" s="264"/>
      <c r="C151" s="844"/>
      <c r="D151" s="401"/>
      <c r="E151" s="843"/>
      <c r="F151" s="401"/>
      <c r="G151" s="843"/>
      <c r="H151" s="401"/>
      <c r="I151" s="844"/>
      <c r="J151" s="401"/>
      <c r="K151" s="843"/>
      <c r="L151" s="401"/>
      <c r="M151" s="843"/>
      <c r="N151" s="401"/>
      <c r="O151" s="843"/>
      <c r="P151" s="426"/>
      <c r="Q151" s="844"/>
      <c r="R151" s="401"/>
      <c r="S151" s="843"/>
      <c r="T151" s="401"/>
      <c r="U151" s="844"/>
      <c r="V151" s="401"/>
      <c r="W151" s="844"/>
      <c r="X151" s="401"/>
      <c r="Y151" s="844"/>
      <c r="Z151" s="401"/>
      <c r="AA151" s="844"/>
      <c r="AB151" s="401"/>
      <c r="AC151" s="844"/>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29" t="s">
        <v>625</v>
      </c>
      <c r="C156" s="830"/>
      <c r="D156" s="830"/>
      <c r="E156" s="830"/>
      <c r="F156" s="830"/>
      <c r="G156" s="830"/>
      <c r="H156" s="830"/>
      <c r="I156" s="830"/>
      <c r="J156" s="830"/>
      <c r="K156" s="830"/>
      <c r="L156" s="830"/>
      <c r="M156" s="830"/>
      <c r="N156" s="830"/>
      <c r="O156" s="830"/>
      <c r="P156" s="830"/>
      <c r="Q156" s="830"/>
      <c r="R156" s="830"/>
      <c r="S156" s="830"/>
      <c r="T156" s="830"/>
      <c r="U156" s="830"/>
      <c r="V156" s="830"/>
      <c r="W156" s="830"/>
      <c r="X156" s="830"/>
      <c r="Y156" s="830"/>
      <c r="Z156" s="830"/>
      <c r="AA156" s="831"/>
      <c r="AB156" s="859" t="s">
        <v>688</v>
      </c>
      <c r="AC156" s="860"/>
      <c r="AD156" s="282"/>
      <c r="AE156" s="282"/>
      <c r="AF156" s="273"/>
      <c r="AG156" s="345"/>
      <c r="AH156" s="346"/>
      <c r="AI156" s="346"/>
      <c r="AJ156" s="346"/>
      <c r="AK156" s="347"/>
      <c r="AL156" s="10"/>
    </row>
    <row r="157" spans="1:38" ht="15" thickBot="1" x14ac:dyDescent="0.4">
      <c r="A157" s="277"/>
      <c r="B157" s="861" t="s">
        <v>682</v>
      </c>
      <c r="C157" s="857"/>
      <c r="D157" s="857"/>
      <c r="E157" s="857"/>
      <c r="F157" s="857"/>
      <c r="G157" s="858"/>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34"/>
      <c r="D161" s="414">
        <v>341</v>
      </c>
      <c r="E161" s="834"/>
      <c r="F161" s="414">
        <v>329.47</v>
      </c>
      <c r="G161" s="834"/>
      <c r="H161" s="414">
        <v>523.19299999999998</v>
      </c>
      <c r="I161" s="834"/>
      <c r="J161" s="414">
        <v>328</v>
      </c>
      <c r="K161" s="834"/>
      <c r="L161" s="414">
        <v>389</v>
      </c>
      <c r="M161" s="834"/>
      <c r="N161" s="414">
        <v>396</v>
      </c>
      <c r="O161" s="834"/>
      <c r="P161" s="414">
        <v>350</v>
      </c>
      <c r="Q161" s="834"/>
      <c r="R161" s="414">
        <v>397.48</v>
      </c>
      <c r="S161" s="834"/>
      <c r="T161" s="414">
        <v>323.99799999999999</v>
      </c>
      <c r="U161" s="836" t="s">
        <v>12</v>
      </c>
      <c r="V161" s="414">
        <v>426</v>
      </c>
      <c r="W161" s="836" t="s">
        <v>12</v>
      </c>
      <c r="X161" s="414">
        <v>374</v>
      </c>
      <c r="Y161" s="836" t="s">
        <v>12</v>
      </c>
      <c r="Z161" s="414">
        <v>461</v>
      </c>
      <c r="AA161" s="836" t="s">
        <v>12</v>
      </c>
      <c r="AB161" s="414">
        <v>372</v>
      </c>
      <c r="AC161" s="836" t="s">
        <v>12</v>
      </c>
      <c r="AD161" s="426"/>
      <c r="AE161" s="426"/>
      <c r="AF161" s="401"/>
      <c r="AG161" s="255">
        <v>14</v>
      </c>
      <c r="AH161" s="242">
        <v>0</v>
      </c>
      <c r="AI161" s="242">
        <v>13</v>
      </c>
      <c r="AJ161" s="577"/>
      <c r="AK161" s="319"/>
      <c r="AL161" s="4"/>
    </row>
    <row r="162" spans="1:38" ht="15" thickBot="1" x14ac:dyDescent="0.4">
      <c r="A162" s="269"/>
      <c r="B162" s="264"/>
      <c r="C162" s="835"/>
      <c r="D162" s="401"/>
      <c r="E162" s="835"/>
      <c r="F162" s="401"/>
      <c r="G162" s="835"/>
      <c r="H162" s="401"/>
      <c r="I162" s="835"/>
      <c r="J162" s="401"/>
      <c r="K162" s="835"/>
      <c r="L162" s="401"/>
      <c r="M162" s="835"/>
      <c r="N162" s="401"/>
      <c r="O162" s="835"/>
      <c r="P162" s="426"/>
      <c r="Q162" s="835"/>
      <c r="R162" s="401"/>
      <c r="S162" s="844"/>
      <c r="T162" s="401"/>
      <c r="U162" s="837"/>
      <c r="V162" s="401"/>
      <c r="W162" s="837"/>
      <c r="X162" s="401"/>
      <c r="Y162" s="843"/>
      <c r="Z162" s="401"/>
      <c r="AA162" s="843"/>
      <c r="AB162" s="401"/>
      <c r="AC162" s="843"/>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859" t="s">
        <v>688</v>
      </c>
      <c r="C167" s="862"/>
      <c r="D167" s="862"/>
      <c r="E167" s="862"/>
      <c r="F167" s="862"/>
      <c r="G167" s="360"/>
      <c r="H167" s="829" t="s">
        <v>625</v>
      </c>
      <c r="I167" s="830"/>
      <c r="J167" s="830"/>
      <c r="K167" s="830"/>
      <c r="L167" s="830"/>
      <c r="M167" s="830"/>
      <c r="N167" s="830"/>
      <c r="O167" s="830"/>
      <c r="P167" s="830"/>
      <c r="Q167" s="830"/>
      <c r="R167" s="830"/>
      <c r="S167" s="830"/>
      <c r="T167" s="830"/>
      <c r="U167" s="830"/>
      <c r="V167" s="830"/>
      <c r="W167" s="830"/>
      <c r="X167" s="830"/>
      <c r="Y167" s="830"/>
      <c r="Z167" s="830"/>
      <c r="AA167" s="830"/>
      <c r="AB167" s="830"/>
      <c r="AC167" s="831"/>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34"/>
      <c r="D172" s="414">
        <v>220.202</v>
      </c>
      <c r="E172" s="834"/>
      <c r="F172" s="414">
        <v>386.00099999999998</v>
      </c>
      <c r="G172" s="836" t="s">
        <v>12</v>
      </c>
      <c r="H172" s="414">
        <v>425</v>
      </c>
      <c r="I172" s="836" t="s">
        <v>12</v>
      </c>
      <c r="J172" s="414">
        <v>380</v>
      </c>
      <c r="K172" s="836" t="s">
        <v>12</v>
      </c>
      <c r="L172" s="414">
        <v>354.38799999999998</v>
      </c>
      <c r="M172" s="836" t="s">
        <v>12</v>
      </c>
      <c r="N172" s="414">
        <v>357.99599999999998</v>
      </c>
      <c r="O172" s="836" t="s">
        <v>12</v>
      </c>
      <c r="P172" s="414">
        <v>300</v>
      </c>
      <c r="Q172" s="836" t="s">
        <v>12</v>
      </c>
      <c r="R172" s="414">
        <v>407</v>
      </c>
      <c r="S172" s="836" t="s">
        <v>12</v>
      </c>
      <c r="T172" s="414">
        <v>373</v>
      </c>
      <c r="U172" s="836" t="s">
        <v>12</v>
      </c>
      <c r="V172" s="414">
        <v>414</v>
      </c>
      <c r="W172" s="836" t="s">
        <v>12</v>
      </c>
      <c r="X172" s="414">
        <v>357</v>
      </c>
      <c r="Y172" s="836" t="s">
        <v>12</v>
      </c>
      <c r="Z172" s="414">
        <v>423</v>
      </c>
      <c r="AA172" s="836" t="s">
        <v>12</v>
      </c>
      <c r="AB172" s="414">
        <v>381</v>
      </c>
      <c r="AC172" s="836" t="s">
        <v>12</v>
      </c>
      <c r="AD172" s="426"/>
      <c r="AE172" s="426"/>
      <c r="AF172" s="401"/>
      <c r="AG172" s="255">
        <v>14</v>
      </c>
      <c r="AH172" s="242">
        <v>12</v>
      </c>
      <c r="AI172" s="242">
        <v>13</v>
      </c>
      <c r="AJ172" s="577"/>
      <c r="AK172" s="243"/>
      <c r="AL172" s="4"/>
    </row>
    <row r="173" spans="1:38" ht="15" thickBot="1" x14ac:dyDescent="0.4">
      <c r="A173" s="269"/>
      <c r="B173" s="264"/>
      <c r="C173" s="835"/>
      <c r="D173" s="401"/>
      <c r="E173" s="835"/>
      <c r="F173" s="401"/>
      <c r="G173" s="843"/>
      <c r="H173" s="401"/>
      <c r="I173" s="843"/>
      <c r="J173" s="401"/>
      <c r="K173" s="843"/>
      <c r="L173" s="401"/>
      <c r="M173" s="843"/>
      <c r="N173" s="401"/>
      <c r="O173" s="843"/>
      <c r="P173" s="426"/>
      <c r="Q173" s="843"/>
      <c r="R173" s="401"/>
      <c r="S173" s="843"/>
      <c r="T173" s="401"/>
      <c r="U173" s="843"/>
      <c r="V173" s="401"/>
      <c r="W173" s="843"/>
      <c r="X173" s="401"/>
      <c r="Y173" s="843"/>
      <c r="Z173" s="401"/>
      <c r="AA173" s="843"/>
      <c r="AB173" s="401"/>
      <c r="AC173" s="837"/>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29" t="s">
        <v>625</v>
      </c>
      <c r="C178" s="830"/>
      <c r="D178" s="830"/>
      <c r="E178" s="830"/>
      <c r="F178" s="830"/>
      <c r="G178" s="830"/>
      <c r="H178" s="830"/>
      <c r="I178" s="830"/>
      <c r="J178" s="830"/>
      <c r="K178" s="830"/>
      <c r="L178" s="830"/>
      <c r="M178" s="830"/>
      <c r="N178" s="830"/>
      <c r="O178" s="830"/>
      <c r="P178" s="830"/>
      <c r="Q178" s="830"/>
      <c r="R178" s="830"/>
      <c r="S178" s="830"/>
      <c r="T178" s="830"/>
      <c r="U178" s="830"/>
      <c r="V178" s="830"/>
      <c r="W178" s="830"/>
      <c r="X178" s="830"/>
      <c r="Y178" s="830"/>
      <c r="Z178" s="830"/>
      <c r="AA178" s="830"/>
      <c r="AB178" s="830"/>
      <c r="AC178" s="831"/>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36" t="s">
        <v>12</v>
      </c>
      <c r="D183" s="414">
        <v>381</v>
      </c>
      <c r="E183" s="836" t="s">
        <v>12</v>
      </c>
      <c r="F183" s="414">
        <v>382</v>
      </c>
      <c r="G183" s="825" t="s">
        <v>12</v>
      </c>
      <c r="H183" s="414">
        <v>341</v>
      </c>
      <c r="I183" s="813"/>
      <c r="J183" s="414">
        <v>352.37400000000002</v>
      </c>
      <c r="K183" s="834"/>
      <c r="L183" s="414">
        <v>226.42</v>
      </c>
      <c r="M183" s="834"/>
      <c r="N183" s="414">
        <v>352</v>
      </c>
      <c r="O183" s="825" t="s">
        <v>12</v>
      </c>
      <c r="P183" s="414">
        <v>332</v>
      </c>
      <c r="Q183" s="825" t="s">
        <v>12</v>
      </c>
      <c r="R183" s="414">
        <v>255</v>
      </c>
      <c r="S183" s="825" t="s">
        <v>12</v>
      </c>
      <c r="T183" s="414">
        <v>377</v>
      </c>
      <c r="U183" s="813"/>
      <c r="V183" s="414">
        <v>325</v>
      </c>
      <c r="W183" s="825" t="s">
        <v>12</v>
      </c>
      <c r="X183" s="414">
        <v>368.88499999999999</v>
      </c>
      <c r="Y183" s="813"/>
      <c r="Z183" s="414">
        <v>351.00400000000002</v>
      </c>
      <c r="AA183" s="825" t="s">
        <v>12</v>
      </c>
      <c r="AB183" s="414">
        <v>409</v>
      </c>
      <c r="AC183" s="836" t="s">
        <v>12</v>
      </c>
      <c r="AD183" s="426"/>
      <c r="AE183" s="426"/>
      <c r="AF183" s="414"/>
      <c r="AG183" s="255">
        <v>14</v>
      </c>
      <c r="AH183" s="242">
        <v>8</v>
      </c>
      <c r="AI183" s="242">
        <v>9</v>
      </c>
      <c r="AJ183" s="577"/>
      <c r="AK183" s="365"/>
      <c r="AL183" s="4"/>
    </row>
    <row r="184" spans="1:38" ht="15" thickBot="1" x14ac:dyDescent="0.4">
      <c r="A184" s="269"/>
      <c r="B184" s="264"/>
      <c r="C184" s="837"/>
      <c r="D184" s="401"/>
      <c r="E184" s="837"/>
      <c r="F184" s="401"/>
      <c r="G184" s="863"/>
      <c r="H184" s="401"/>
      <c r="I184" s="864"/>
      <c r="J184" s="426"/>
      <c r="K184" s="835"/>
      <c r="L184" s="401"/>
      <c r="M184" s="835"/>
      <c r="N184" s="401"/>
      <c r="O184" s="863"/>
      <c r="P184" s="426"/>
      <c r="Q184" s="863"/>
      <c r="R184" s="401"/>
      <c r="S184" s="863"/>
      <c r="T184" s="401"/>
      <c r="U184" s="864"/>
      <c r="V184" s="401"/>
      <c r="W184" s="863"/>
      <c r="X184" s="401"/>
      <c r="Y184" s="864"/>
      <c r="Z184" s="401"/>
      <c r="AA184" s="863"/>
      <c r="AB184" s="401"/>
      <c r="AC184" s="837"/>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29" t="s">
        <v>625</v>
      </c>
      <c r="C189" s="830"/>
      <c r="D189" s="830"/>
      <c r="E189" s="830"/>
      <c r="F189" s="830"/>
      <c r="G189" s="830"/>
      <c r="H189" s="830"/>
      <c r="I189" s="830"/>
      <c r="J189" s="830"/>
      <c r="K189" s="830"/>
      <c r="L189" s="830"/>
      <c r="M189" s="830"/>
      <c r="N189" s="830"/>
      <c r="O189" s="830"/>
      <c r="P189" s="830"/>
      <c r="Q189" s="830"/>
      <c r="R189" s="830"/>
      <c r="S189" s="830"/>
      <c r="T189" s="830"/>
      <c r="U189" s="830"/>
      <c r="V189" s="830"/>
      <c r="W189" s="830"/>
      <c r="X189" s="830"/>
      <c r="Y189" s="830"/>
      <c r="Z189" s="830"/>
      <c r="AA189" s="830"/>
      <c r="AB189" s="830"/>
      <c r="AC189" s="831"/>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5" t="s">
        <v>653</v>
      </c>
      <c r="V190" s="866"/>
      <c r="W190" s="867"/>
      <c r="X190" s="258"/>
      <c r="Y190" s="868" t="s">
        <v>682</v>
      </c>
      <c r="Z190" s="869"/>
      <c r="AA190" s="870"/>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36" t="s">
        <v>12</v>
      </c>
      <c r="D194" s="414">
        <v>376</v>
      </c>
      <c r="E194" s="836" t="s">
        <v>12</v>
      </c>
      <c r="F194" s="414">
        <v>439</v>
      </c>
      <c r="G194" s="836" t="s">
        <v>12</v>
      </c>
      <c r="H194" s="414">
        <v>326.84500000000003</v>
      </c>
      <c r="I194" s="834"/>
      <c r="J194" s="414">
        <v>382.99900000000002</v>
      </c>
      <c r="K194" s="836" t="s">
        <v>12</v>
      </c>
      <c r="L194" s="414">
        <v>416</v>
      </c>
      <c r="M194" s="813"/>
      <c r="N194" s="414">
        <v>410</v>
      </c>
      <c r="O194" s="836" t="s">
        <v>12</v>
      </c>
      <c r="P194" s="414">
        <v>336</v>
      </c>
      <c r="Q194" s="836" t="s">
        <v>12</v>
      </c>
      <c r="R194" s="414">
        <v>353</v>
      </c>
      <c r="S194" s="834"/>
      <c r="T194" s="414">
        <v>372</v>
      </c>
      <c r="U194" s="834"/>
      <c r="V194" s="414">
        <v>396.12799999999999</v>
      </c>
      <c r="W194" s="834"/>
      <c r="X194" s="414">
        <v>360.99799999999999</v>
      </c>
      <c r="Y194" s="834"/>
      <c r="Z194" s="414">
        <v>466</v>
      </c>
      <c r="AA194" s="834"/>
      <c r="AB194" s="414">
        <v>366</v>
      </c>
      <c r="AC194" s="834"/>
      <c r="AD194" s="466"/>
      <c r="AE194" s="466"/>
      <c r="AF194" s="401"/>
      <c r="AG194" s="255">
        <v>14</v>
      </c>
      <c r="AH194" s="242">
        <v>13</v>
      </c>
      <c r="AI194" s="242">
        <v>11</v>
      </c>
      <c r="AJ194" s="577"/>
      <c r="AK194" s="243"/>
      <c r="AL194" s="4"/>
    </row>
    <row r="195" spans="1:38" ht="15" thickBot="1" x14ac:dyDescent="0.4">
      <c r="A195" s="269"/>
      <c r="B195" s="264"/>
      <c r="C195" s="837"/>
      <c r="D195" s="401"/>
      <c r="E195" s="837"/>
      <c r="F195" s="401"/>
      <c r="G195" s="837"/>
      <c r="H195" s="401"/>
      <c r="I195" s="835"/>
      <c r="J195" s="401"/>
      <c r="K195" s="837"/>
      <c r="L195" s="401"/>
      <c r="M195" s="864"/>
      <c r="N195" s="401"/>
      <c r="O195" s="837"/>
      <c r="P195" s="426"/>
      <c r="Q195" s="837"/>
      <c r="R195" s="401"/>
      <c r="S195" s="835"/>
      <c r="T195" s="401"/>
      <c r="U195" s="835"/>
      <c r="V195" s="401"/>
      <c r="W195" s="835"/>
      <c r="X195" s="401"/>
      <c r="Y195" s="835"/>
      <c r="Z195" s="401"/>
      <c r="AA195" s="835"/>
      <c r="AB195" s="401"/>
      <c r="AC195" s="835"/>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29" t="s">
        <v>625</v>
      </c>
      <c r="C200" s="830"/>
      <c r="D200" s="830"/>
      <c r="E200" s="830"/>
      <c r="F200" s="830"/>
      <c r="G200" s="830"/>
      <c r="H200" s="830"/>
      <c r="I200" s="830"/>
      <c r="J200" s="830"/>
      <c r="K200" s="830"/>
      <c r="L200" s="830"/>
      <c r="M200" s="830"/>
      <c r="N200" s="830"/>
      <c r="O200" s="830"/>
      <c r="P200" s="830"/>
      <c r="Q200" s="830"/>
      <c r="R200" s="830"/>
      <c r="S200" s="830"/>
      <c r="T200" s="830"/>
      <c r="U200" s="830"/>
      <c r="V200" s="830"/>
      <c r="W200" s="830"/>
      <c r="X200" s="831"/>
      <c r="Y200" s="861" t="s">
        <v>688</v>
      </c>
      <c r="Z200" s="857"/>
      <c r="AA200" s="857"/>
      <c r="AB200" s="857"/>
      <c r="AC200" s="858"/>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34"/>
      <c r="D204" s="414">
        <v>374.76100000000002</v>
      </c>
      <c r="E204" s="836" t="s">
        <v>12</v>
      </c>
      <c r="F204" s="414">
        <v>390.99900000000002</v>
      </c>
      <c r="G204" s="834"/>
      <c r="H204" s="414">
        <v>397</v>
      </c>
      <c r="I204" s="834"/>
      <c r="J204" s="414">
        <v>336</v>
      </c>
      <c r="K204" s="871" t="s">
        <v>12</v>
      </c>
      <c r="L204" s="414">
        <v>383.41899999999998</v>
      </c>
      <c r="M204" s="836" t="s">
        <v>12</v>
      </c>
      <c r="N204" s="414">
        <v>323.00099999999998</v>
      </c>
      <c r="O204" s="836" t="s">
        <v>12</v>
      </c>
      <c r="P204" s="414">
        <v>335</v>
      </c>
      <c r="Q204" s="836" t="s">
        <v>12</v>
      </c>
      <c r="R204" s="414">
        <v>337</v>
      </c>
      <c r="S204" s="836" t="s">
        <v>12</v>
      </c>
      <c r="T204" s="414">
        <v>339</v>
      </c>
      <c r="U204" s="834"/>
      <c r="V204" s="414">
        <v>351</v>
      </c>
      <c r="W204" s="834"/>
      <c r="X204" s="414">
        <v>377.05099999999999</v>
      </c>
      <c r="Y204" s="834"/>
      <c r="Z204" s="414">
        <v>413.99900000000002</v>
      </c>
      <c r="AA204" s="834"/>
      <c r="AB204" s="414">
        <v>418.00400000000002</v>
      </c>
      <c r="AC204" s="836" t="s">
        <v>12</v>
      </c>
      <c r="AD204" s="466"/>
      <c r="AE204" s="466"/>
      <c r="AF204" s="401"/>
      <c r="AG204" s="255">
        <v>14</v>
      </c>
      <c r="AH204" s="242">
        <v>14</v>
      </c>
      <c r="AI204" s="242">
        <v>13</v>
      </c>
      <c r="AJ204" s="577"/>
      <c r="AK204" s="243"/>
      <c r="AL204" s="4"/>
    </row>
    <row r="205" spans="1:38" ht="15" thickBot="1" x14ac:dyDescent="0.4">
      <c r="A205" s="269"/>
      <c r="B205" s="264"/>
      <c r="C205" s="835"/>
      <c r="D205" s="401"/>
      <c r="E205" s="843"/>
      <c r="F205" s="401"/>
      <c r="G205" s="835"/>
      <c r="H205" s="401"/>
      <c r="I205" s="844"/>
      <c r="J205" s="401"/>
      <c r="K205" s="872"/>
      <c r="L205" s="401"/>
      <c r="M205" s="843"/>
      <c r="N205" s="401"/>
      <c r="O205" s="843"/>
      <c r="P205" s="426"/>
      <c r="Q205" s="843"/>
      <c r="R205" s="401"/>
      <c r="S205" s="843"/>
      <c r="T205" s="401"/>
      <c r="U205" s="844"/>
      <c r="V205" s="401"/>
      <c r="W205" s="844"/>
      <c r="X205" s="401"/>
      <c r="Y205" s="844"/>
      <c r="Z205" s="401"/>
      <c r="AA205" s="844"/>
      <c r="AB205" s="401"/>
      <c r="AC205" s="843"/>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73" t="s">
        <v>688</v>
      </c>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5"/>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34"/>
      <c r="D215" s="414">
        <v>383</v>
      </c>
      <c r="E215" s="836" t="s">
        <v>12</v>
      </c>
      <c r="F215" s="414">
        <v>426</v>
      </c>
      <c r="G215" s="834"/>
      <c r="H215" s="414">
        <v>410.673</v>
      </c>
      <c r="I215" s="876"/>
      <c r="J215" s="414">
        <v>385.99700000000001</v>
      </c>
      <c r="K215" s="834"/>
      <c r="L215" s="414">
        <v>305</v>
      </c>
      <c r="M215" s="834"/>
      <c r="N215" s="414">
        <v>423</v>
      </c>
      <c r="O215" s="834"/>
      <c r="P215" s="414">
        <v>302.48899999999998</v>
      </c>
      <c r="Q215" s="834"/>
      <c r="R215" s="414">
        <v>361</v>
      </c>
      <c r="S215" s="834"/>
      <c r="T215" s="414">
        <v>370.99700000000001</v>
      </c>
      <c r="U215" s="834"/>
      <c r="V215" s="414">
        <v>402.00299999999999</v>
      </c>
      <c r="W215" s="834"/>
      <c r="X215" s="414">
        <v>398</v>
      </c>
      <c r="Y215" s="834"/>
      <c r="Z215" s="414">
        <v>420</v>
      </c>
      <c r="AA215" s="836" t="s">
        <v>12</v>
      </c>
      <c r="AB215" s="414">
        <v>400</v>
      </c>
      <c r="AC215" s="834"/>
      <c r="AD215" s="466"/>
      <c r="AE215" s="466"/>
      <c r="AF215" s="401"/>
      <c r="AG215" s="255">
        <v>14</v>
      </c>
      <c r="AH215" s="242">
        <v>11</v>
      </c>
      <c r="AI215" s="242">
        <v>13</v>
      </c>
      <c r="AJ215" s="577"/>
      <c r="AK215" s="243"/>
      <c r="AL215" s="4"/>
    </row>
    <row r="216" spans="1:38" ht="15" thickBot="1" x14ac:dyDescent="0.4">
      <c r="A216" s="269"/>
      <c r="B216" s="264"/>
      <c r="C216" s="844"/>
      <c r="D216" s="401"/>
      <c r="E216" s="837"/>
      <c r="F216" s="401"/>
      <c r="G216" s="835"/>
      <c r="H216" s="401"/>
      <c r="I216" s="877"/>
      <c r="J216" s="401"/>
      <c r="K216" s="835"/>
      <c r="L216" s="401"/>
      <c r="M216" s="835"/>
      <c r="N216" s="401"/>
      <c r="O216" s="835"/>
      <c r="P216" s="426"/>
      <c r="Q216" s="835"/>
      <c r="R216" s="401"/>
      <c r="S216" s="835"/>
      <c r="T216" s="401"/>
      <c r="U216" s="835"/>
      <c r="V216" s="401"/>
      <c r="W216" s="835"/>
      <c r="X216" s="401"/>
      <c r="Y216" s="835"/>
      <c r="Z216" s="401"/>
      <c r="AA216" s="837"/>
      <c r="AB216" s="401"/>
      <c r="AC216" s="835"/>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73" t="s">
        <v>688</v>
      </c>
      <c r="C221" s="874"/>
      <c r="D221" s="874"/>
      <c r="E221" s="874"/>
      <c r="F221" s="874"/>
      <c r="G221" s="874"/>
      <c r="H221" s="874"/>
      <c r="I221" s="874"/>
      <c r="J221" s="874"/>
      <c r="K221" s="874"/>
      <c r="L221" s="874"/>
      <c r="M221" s="874"/>
      <c r="N221" s="874"/>
      <c r="O221" s="874"/>
      <c r="P221" s="874"/>
      <c r="Q221" s="874"/>
      <c r="R221" s="874"/>
      <c r="S221" s="874"/>
      <c r="T221" s="874"/>
      <c r="U221" s="874"/>
      <c r="V221" s="874"/>
      <c r="W221" s="874"/>
      <c r="X221" s="874"/>
      <c r="Y221" s="874"/>
      <c r="Z221" s="874"/>
      <c r="AA221" s="874"/>
      <c r="AB221" s="874"/>
      <c r="AC221" s="875"/>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34"/>
      <c r="D226" s="414">
        <v>417.00299999999999</v>
      </c>
      <c r="E226" s="834"/>
      <c r="F226" s="414">
        <v>422.12</v>
      </c>
      <c r="G226" s="834"/>
      <c r="H226" s="414">
        <v>277.7</v>
      </c>
      <c r="I226" s="834"/>
      <c r="J226" s="414">
        <v>384.58</v>
      </c>
      <c r="K226" s="834"/>
      <c r="L226" s="414">
        <v>413.93</v>
      </c>
      <c r="M226" s="834"/>
      <c r="N226" s="414">
        <v>387.12</v>
      </c>
      <c r="O226" s="834"/>
      <c r="P226" s="414">
        <v>341.06</v>
      </c>
      <c r="Q226" s="834"/>
      <c r="R226" s="414">
        <v>320.95</v>
      </c>
      <c r="S226" s="834"/>
      <c r="T226" s="414">
        <v>330.56</v>
      </c>
      <c r="U226" s="834"/>
      <c r="V226" s="414">
        <v>314</v>
      </c>
      <c r="W226" s="834"/>
      <c r="X226" s="414">
        <v>341.99900000000002</v>
      </c>
      <c r="Y226" s="834"/>
      <c r="Z226" s="414">
        <v>374.00099999999998</v>
      </c>
      <c r="AA226" s="834"/>
      <c r="AB226" s="414">
        <v>344</v>
      </c>
      <c r="AC226" s="834"/>
      <c r="AD226" s="466"/>
      <c r="AE226" s="466"/>
      <c r="AF226" s="401"/>
      <c r="AG226" s="255">
        <v>14</v>
      </c>
      <c r="AH226" s="242">
        <v>14</v>
      </c>
      <c r="AI226" s="242">
        <v>12</v>
      </c>
      <c r="AJ226" s="577"/>
      <c r="AK226" s="243"/>
      <c r="AL226" s="4"/>
    </row>
    <row r="227" spans="1:38" x14ac:dyDescent="0.35">
      <c r="A227" s="269"/>
      <c r="B227" s="264"/>
      <c r="C227" s="835"/>
      <c r="D227" s="401"/>
      <c r="E227" s="835"/>
      <c r="F227" s="401"/>
      <c r="G227" s="835"/>
      <c r="H227" s="401"/>
      <c r="I227" s="835"/>
      <c r="J227" s="401"/>
      <c r="K227" s="835"/>
      <c r="L227" s="401"/>
      <c r="M227" s="835"/>
      <c r="N227" s="401"/>
      <c r="O227" s="835"/>
      <c r="P227" s="426"/>
      <c r="Q227" s="835"/>
      <c r="R227" s="401"/>
      <c r="S227" s="835"/>
      <c r="T227" s="401"/>
      <c r="U227" s="835"/>
      <c r="V227" s="401"/>
      <c r="W227" s="835"/>
      <c r="X227" s="401"/>
      <c r="Y227" s="835"/>
      <c r="Z227" s="401"/>
      <c r="AA227" s="835"/>
      <c r="AB227" s="401"/>
      <c r="AC227" s="835"/>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73" t="s">
        <v>688</v>
      </c>
      <c r="C232" s="874"/>
      <c r="D232" s="874"/>
      <c r="E232" s="874"/>
      <c r="F232" s="874"/>
      <c r="G232" s="874"/>
      <c r="H232" s="874"/>
      <c r="I232" s="874"/>
      <c r="J232" s="874"/>
      <c r="K232" s="874"/>
      <c r="L232" s="874"/>
      <c r="M232" s="874"/>
      <c r="N232" s="874"/>
      <c r="O232" s="874"/>
      <c r="P232" s="874"/>
      <c r="Q232" s="874"/>
      <c r="R232" s="874"/>
      <c r="S232" s="874"/>
      <c r="T232" s="874"/>
      <c r="U232" s="874"/>
      <c r="V232" s="874"/>
      <c r="W232" s="874"/>
      <c r="X232" s="874"/>
      <c r="Y232" s="874"/>
      <c r="Z232" s="874"/>
      <c r="AA232" s="874"/>
      <c r="AB232" s="874"/>
      <c r="AC232" s="875"/>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34"/>
      <c r="D237" s="414">
        <v>355</v>
      </c>
      <c r="E237" s="834"/>
      <c r="F237" s="414">
        <v>349</v>
      </c>
      <c r="G237" s="834"/>
      <c r="H237" s="414">
        <v>367</v>
      </c>
      <c r="I237" s="834"/>
      <c r="J237" s="414">
        <v>390</v>
      </c>
      <c r="K237" s="834"/>
      <c r="L237" s="414">
        <v>388.87400000000002</v>
      </c>
      <c r="M237" s="834"/>
      <c r="N237" s="414">
        <v>359.99599999999998</v>
      </c>
      <c r="O237" s="834"/>
      <c r="P237" s="414">
        <v>372</v>
      </c>
      <c r="Q237" s="834"/>
      <c r="R237" s="414">
        <v>388</v>
      </c>
      <c r="S237" s="834"/>
      <c r="T237" s="414">
        <v>378</v>
      </c>
      <c r="U237" s="834"/>
      <c r="V237" s="414">
        <v>284</v>
      </c>
      <c r="W237" s="834"/>
      <c r="X237" s="414">
        <v>304.53500000000003</v>
      </c>
      <c r="Y237" s="834"/>
      <c r="Z237" s="414">
        <v>212.96100000000001</v>
      </c>
      <c r="AA237" s="834"/>
      <c r="AB237" s="414">
        <v>368.00400000000002</v>
      </c>
      <c r="AC237" s="834"/>
      <c r="AD237" s="466"/>
      <c r="AE237" s="466"/>
      <c r="AF237" s="401"/>
      <c r="AG237" s="255">
        <v>14</v>
      </c>
      <c r="AH237" s="242">
        <v>14</v>
      </c>
      <c r="AI237" s="242">
        <v>14</v>
      </c>
      <c r="AJ237" s="577"/>
      <c r="AK237" s="243"/>
      <c r="AL237" s="4"/>
    </row>
    <row r="238" spans="1:38" ht="15" thickBot="1" x14ac:dyDescent="0.4">
      <c r="A238" s="269"/>
      <c r="B238" s="264"/>
      <c r="C238" s="835"/>
      <c r="D238" s="401"/>
      <c r="E238" s="835"/>
      <c r="F238" s="401"/>
      <c r="G238" s="835"/>
      <c r="H238" s="401"/>
      <c r="I238" s="835"/>
      <c r="J238" s="401"/>
      <c r="K238" s="835"/>
      <c r="L238" s="401"/>
      <c r="M238" s="835"/>
      <c r="N238" s="401"/>
      <c r="O238" s="835"/>
      <c r="P238" s="426"/>
      <c r="Q238" s="835"/>
      <c r="R238" s="401"/>
      <c r="S238" s="835"/>
      <c r="T238" s="401"/>
      <c r="U238" s="835"/>
      <c r="V238" s="401"/>
      <c r="W238" s="835"/>
      <c r="X238" s="401"/>
      <c r="Y238" s="835"/>
      <c r="Z238" s="401"/>
      <c r="AA238" s="835"/>
      <c r="AB238" s="401"/>
      <c r="AC238" s="835"/>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73" t="s">
        <v>688</v>
      </c>
      <c r="C243" s="874"/>
      <c r="D243" s="874"/>
      <c r="E243" s="874"/>
      <c r="F243" s="874"/>
      <c r="G243" s="874"/>
      <c r="H243" s="874"/>
      <c r="I243" s="874"/>
      <c r="J243" s="874"/>
      <c r="K243" s="874"/>
      <c r="L243" s="874"/>
      <c r="M243" s="874"/>
      <c r="N243" s="874"/>
      <c r="O243" s="874"/>
      <c r="P243" s="874"/>
      <c r="Q243" s="874"/>
      <c r="R243" s="874"/>
      <c r="S243" s="874"/>
      <c r="T243" s="874"/>
      <c r="U243" s="874"/>
      <c r="V243" s="874"/>
      <c r="W243" s="874"/>
      <c r="X243" s="874"/>
      <c r="Y243" s="874"/>
      <c r="Z243" s="874"/>
      <c r="AA243" s="874"/>
      <c r="AB243" s="874"/>
      <c r="AC243" s="875"/>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34"/>
      <c r="D247" s="414">
        <v>386</v>
      </c>
      <c r="E247" s="834"/>
      <c r="F247" s="414">
        <v>377</v>
      </c>
      <c r="G247" s="834"/>
      <c r="H247" s="414">
        <v>343</v>
      </c>
      <c r="I247" s="834"/>
      <c r="J247" s="414">
        <v>384</v>
      </c>
      <c r="K247" s="834"/>
      <c r="L247" s="414">
        <v>351</v>
      </c>
      <c r="M247" s="834"/>
      <c r="N247" s="414">
        <v>348</v>
      </c>
      <c r="O247" s="834"/>
      <c r="P247" s="414">
        <v>327</v>
      </c>
      <c r="Q247" s="834"/>
      <c r="R247" s="414">
        <v>326.87400000000002</v>
      </c>
      <c r="S247" s="834"/>
      <c r="T247" s="414">
        <v>380.00200000000001</v>
      </c>
      <c r="U247" s="834"/>
      <c r="V247" s="414">
        <v>383</v>
      </c>
      <c r="W247" s="834"/>
      <c r="X247" s="414">
        <v>370</v>
      </c>
      <c r="Y247" s="878"/>
      <c r="Z247" s="414">
        <v>355</v>
      </c>
      <c r="AA247" s="834"/>
      <c r="AB247" s="414">
        <v>350</v>
      </c>
      <c r="AC247" s="834"/>
      <c r="AD247" s="466"/>
      <c r="AE247" s="466"/>
      <c r="AF247" s="401"/>
      <c r="AG247" s="255">
        <v>14</v>
      </c>
      <c r="AH247" s="242">
        <v>14</v>
      </c>
      <c r="AI247" s="242">
        <v>11</v>
      </c>
      <c r="AJ247" s="577"/>
      <c r="AK247" s="243"/>
      <c r="AL247" s="4"/>
    </row>
    <row r="248" spans="1:38" x14ac:dyDescent="0.35">
      <c r="A248" s="269"/>
      <c r="B248" s="264"/>
      <c r="C248" s="835"/>
      <c r="D248" s="401"/>
      <c r="E248" s="835"/>
      <c r="F248" s="401"/>
      <c r="G248" s="835"/>
      <c r="H248" s="401"/>
      <c r="I248" s="835"/>
      <c r="J248" s="401"/>
      <c r="K248" s="835"/>
      <c r="L248" s="401"/>
      <c r="M248" s="835"/>
      <c r="N248" s="401"/>
      <c r="O248" s="835"/>
      <c r="P248" s="426"/>
      <c r="Q248" s="835"/>
      <c r="R248" s="401"/>
      <c r="S248" s="835"/>
      <c r="T248" s="401"/>
      <c r="U248" s="835"/>
      <c r="V248" s="401"/>
      <c r="W248" s="835"/>
      <c r="X248" s="401"/>
      <c r="Y248" s="879"/>
      <c r="Z248" s="401"/>
      <c r="AA248" s="835"/>
      <c r="AB248" s="401"/>
      <c r="AC248" s="835"/>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73" t="s">
        <v>688</v>
      </c>
      <c r="C253" s="874"/>
      <c r="D253" s="874"/>
      <c r="E253" s="874"/>
      <c r="F253" s="874"/>
      <c r="G253" s="874"/>
      <c r="H253" s="874"/>
      <c r="I253" s="874"/>
      <c r="J253" s="874"/>
      <c r="K253" s="874"/>
      <c r="L253" s="874"/>
      <c r="M253" s="874"/>
      <c r="N253" s="874"/>
      <c r="O253" s="874"/>
      <c r="P253" s="874"/>
      <c r="Q253" s="874"/>
      <c r="R253" s="874"/>
      <c r="S253" s="874"/>
      <c r="T253" s="874"/>
      <c r="U253" s="874"/>
      <c r="V253" s="874"/>
      <c r="W253" s="874"/>
      <c r="X253" s="874"/>
      <c r="Y253" s="874"/>
      <c r="Z253" s="874"/>
      <c r="AA253" s="874"/>
      <c r="AB253" s="874"/>
      <c r="AC253" s="875"/>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t="s">
        <v>789</v>
      </c>
      <c r="J256" s="400"/>
      <c r="K256" s="400" t="s">
        <v>789</v>
      </c>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34"/>
      <c r="D257" s="414">
        <v>352</v>
      </c>
      <c r="E257" s="834"/>
      <c r="F257" s="414">
        <v>344</v>
      </c>
      <c r="G257" s="834"/>
      <c r="H257" s="414">
        <v>377</v>
      </c>
      <c r="I257" s="834"/>
      <c r="J257" s="414">
        <v>353</v>
      </c>
      <c r="K257" s="834"/>
      <c r="L257" s="414">
        <v>395.45400000000001</v>
      </c>
      <c r="M257" s="834"/>
      <c r="N257" s="414">
        <v>344.99599999999998</v>
      </c>
      <c r="O257" s="834"/>
      <c r="P257" s="414">
        <v>364</v>
      </c>
      <c r="Q257" s="834"/>
      <c r="R257" s="414">
        <v>366</v>
      </c>
      <c r="S257" s="834"/>
      <c r="T257" s="414">
        <v>367</v>
      </c>
      <c r="U257" s="834"/>
      <c r="V257" s="414">
        <v>364</v>
      </c>
      <c r="W257" s="834"/>
      <c r="X257" s="414">
        <v>353</v>
      </c>
      <c r="Y257" s="834"/>
      <c r="Z257" s="414">
        <v>366</v>
      </c>
      <c r="AA257" s="834"/>
      <c r="AB257" s="414">
        <v>344</v>
      </c>
      <c r="AC257" s="834"/>
      <c r="AD257" s="466"/>
      <c r="AE257" s="466"/>
      <c r="AF257" s="418"/>
      <c r="AG257" s="255">
        <v>14</v>
      </c>
      <c r="AH257" s="242">
        <v>11</v>
      </c>
      <c r="AI257" s="242">
        <v>6</v>
      </c>
      <c r="AJ257" s="577"/>
      <c r="AK257" s="243"/>
      <c r="AL257" s="4"/>
    </row>
    <row r="258" spans="1:38" x14ac:dyDescent="0.35">
      <c r="A258" s="269"/>
      <c r="B258" s="264"/>
      <c r="C258" s="835"/>
      <c r="D258" s="401"/>
      <c r="E258" s="835"/>
      <c r="F258" s="401"/>
      <c r="G258" s="835"/>
      <c r="H258" s="401"/>
      <c r="I258" s="835"/>
      <c r="J258" s="401"/>
      <c r="K258" s="835"/>
      <c r="L258" s="401"/>
      <c r="M258" s="835"/>
      <c r="N258" s="401"/>
      <c r="O258" s="835"/>
      <c r="P258" s="426"/>
      <c r="Q258" s="835"/>
      <c r="R258" s="401"/>
      <c r="S258" s="835"/>
      <c r="T258" s="401"/>
      <c r="U258" s="835"/>
      <c r="V258" s="401"/>
      <c r="W258" s="835"/>
      <c r="X258" s="401"/>
      <c r="Y258" s="835"/>
      <c r="Z258" s="401"/>
      <c r="AA258" s="835"/>
      <c r="AB258" s="418"/>
      <c r="AC258" s="835"/>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0" t="s">
        <v>688</v>
      </c>
      <c r="C262" s="881"/>
      <c r="D262" s="881"/>
      <c r="E262" s="881"/>
      <c r="F262" s="881"/>
      <c r="G262" s="881"/>
      <c r="H262" s="881"/>
      <c r="I262" s="881"/>
      <c r="J262" s="881"/>
      <c r="K262" s="881"/>
      <c r="L262" s="881"/>
      <c r="M262" s="881"/>
      <c r="N262" s="881"/>
      <c r="O262" s="881"/>
      <c r="P262" s="881"/>
      <c r="Q262" s="881"/>
      <c r="R262" s="881"/>
      <c r="S262" s="881"/>
      <c r="T262" s="881"/>
      <c r="U262" s="881"/>
      <c r="V262" s="881"/>
      <c r="W262" s="881"/>
      <c r="X262" s="881"/>
      <c r="Y262" s="881"/>
      <c r="Z262" s="881"/>
      <c r="AA262" s="881"/>
      <c r="AB262" s="881"/>
      <c r="AC262" s="882"/>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34"/>
      <c r="D267" s="414">
        <v>375</v>
      </c>
      <c r="E267" s="834"/>
      <c r="F267" s="414">
        <v>376.62</v>
      </c>
      <c r="G267" s="834"/>
      <c r="H267" s="414">
        <v>353</v>
      </c>
      <c r="I267" s="834"/>
      <c r="J267" s="414">
        <v>352</v>
      </c>
      <c r="K267" s="834"/>
      <c r="L267" s="414">
        <v>349</v>
      </c>
      <c r="M267" s="834"/>
      <c r="N267" s="414">
        <v>356</v>
      </c>
      <c r="O267" s="834"/>
      <c r="P267" s="414">
        <v>345</v>
      </c>
      <c r="Q267" s="834"/>
      <c r="R267" s="414">
        <v>400</v>
      </c>
      <c r="S267" s="834"/>
      <c r="T267" s="414">
        <v>319.37900000000002</v>
      </c>
      <c r="U267" s="834"/>
      <c r="V267" s="414">
        <v>343.76</v>
      </c>
      <c r="W267" s="834"/>
      <c r="X267" s="414">
        <v>322.5</v>
      </c>
      <c r="Y267" s="834"/>
      <c r="Z267" s="414">
        <v>453.99</v>
      </c>
      <c r="AA267" s="834"/>
      <c r="AB267" s="414">
        <v>359.96</v>
      </c>
      <c r="AC267" s="834"/>
      <c r="AD267" s="466"/>
      <c r="AE267" s="466"/>
      <c r="AF267" s="418"/>
      <c r="AG267" s="255">
        <v>14</v>
      </c>
      <c r="AH267" s="242">
        <v>13</v>
      </c>
      <c r="AI267" s="242">
        <v>13</v>
      </c>
      <c r="AJ267" s="577"/>
      <c r="AK267" s="243"/>
      <c r="AL267" s="4"/>
    </row>
    <row r="268" spans="1:38" x14ac:dyDescent="0.35">
      <c r="A268" s="269"/>
      <c r="B268" s="264"/>
      <c r="C268" s="835"/>
      <c r="D268" s="401"/>
      <c r="E268" s="835"/>
      <c r="F268" s="401"/>
      <c r="G268" s="835"/>
      <c r="H268" s="401"/>
      <c r="I268" s="835"/>
      <c r="J268" s="401"/>
      <c r="K268" s="835"/>
      <c r="L268" s="401"/>
      <c r="M268" s="835"/>
      <c r="N268" s="401"/>
      <c r="O268" s="835"/>
      <c r="P268" s="426"/>
      <c r="Q268" s="835"/>
      <c r="R268" s="401"/>
      <c r="S268" s="835"/>
      <c r="T268" s="401"/>
      <c r="U268" s="835"/>
      <c r="V268" s="401"/>
      <c r="W268" s="835"/>
      <c r="X268" s="401"/>
      <c r="Y268" s="835"/>
      <c r="Z268" s="401"/>
      <c r="AA268" s="835"/>
      <c r="AB268" s="418"/>
      <c r="AC268" s="835"/>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73" t="s">
        <v>688</v>
      </c>
      <c r="C273" s="874"/>
      <c r="D273" s="874"/>
      <c r="E273" s="874"/>
      <c r="F273" s="874"/>
      <c r="G273" s="874"/>
      <c r="H273" s="874"/>
      <c r="I273" s="874"/>
      <c r="J273" s="874"/>
      <c r="K273" s="874"/>
      <c r="L273" s="874"/>
      <c r="M273" s="874"/>
      <c r="N273" s="874"/>
      <c r="O273" s="874"/>
      <c r="P273" s="874"/>
      <c r="Q273" s="874"/>
      <c r="R273" s="874"/>
      <c r="S273" s="874"/>
      <c r="T273" s="874"/>
      <c r="U273" s="874"/>
      <c r="V273" s="874"/>
      <c r="W273" s="874"/>
      <c r="X273" s="874"/>
      <c r="Y273" s="874"/>
      <c r="Z273" s="874"/>
      <c r="AA273" s="874"/>
      <c r="AB273" s="874"/>
      <c r="AC273" s="875"/>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34"/>
      <c r="D278" s="414">
        <v>399</v>
      </c>
      <c r="E278" s="834"/>
      <c r="F278" s="414">
        <v>353</v>
      </c>
      <c r="G278" s="834"/>
      <c r="H278" s="414">
        <v>355</v>
      </c>
      <c r="I278" s="834"/>
      <c r="J278" s="414">
        <v>331</v>
      </c>
      <c r="K278" s="834"/>
      <c r="L278" s="414">
        <v>335</v>
      </c>
      <c r="M278" s="834"/>
      <c r="N278" s="414">
        <v>336</v>
      </c>
      <c r="O278" s="834"/>
      <c r="P278" s="414">
        <v>244</v>
      </c>
      <c r="Q278" s="834"/>
      <c r="R278" s="414">
        <v>354</v>
      </c>
      <c r="S278" s="834"/>
      <c r="T278" s="414">
        <v>341</v>
      </c>
      <c r="U278" s="834"/>
      <c r="V278" s="414">
        <v>323</v>
      </c>
      <c r="W278" s="834"/>
      <c r="X278" s="414">
        <v>333</v>
      </c>
      <c r="Y278" s="834"/>
      <c r="Z278" s="414">
        <v>323.56400000000002</v>
      </c>
      <c r="AA278" s="834"/>
      <c r="AB278" s="414">
        <v>414.99599999999998</v>
      </c>
      <c r="AC278" s="834"/>
      <c r="AD278" s="466"/>
      <c r="AE278" s="466"/>
      <c r="AF278" s="418"/>
      <c r="AG278" s="255">
        <v>14</v>
      </c>
      <c r="AH278" s="242">
        <v>12</v>
      </c>
      <c r="AI278" s="242">
        <v>10</v>
      </c>
      <c r="AJ278" s="577"/>
      <c r="AK278" s="243"/>
      <c r="AL278" s="4"/>
    </row>
    <row r="279" spans="1:38" x14ac:dyDescent="0.35">
      <c r="A279" s="269"/>
      <c r="B279" s="264"/>
      <c r="C279" s="835"/>
      <c r="D279" s="401"/>
      <c r="E279" s="835"/>
      <c r="F279" s="401"/>
      <c r="G279" s="835"/>
      <c r="H279" s="401"/>
      <c r="I279" s="835"/>
      <c r="J279" s="401"/>
      <c r="K279" s="835"/>
      <c r="L279" s="401"/>
      <c r="M279" s="835"/>
      <c r="N279" s="401"/>
      <c r="O279" s="835"/>
      <c r="P279" s="426"/>
      <c r="Q279" s="835"/>
      <c r="R279" s="401"/>
      <c r="S279" s="835"/>
      <c r="T279" s="401"/>
      <c r="U279" s="835"/>
      <c r="V279" s="401"/>
      <c r="W279" s="835"/>
      <c r="X279" s="401"/>
      <c r="Y279" s="835"/>
      <c r="Z279" s="401"/>
      <c r="AA279" s="835"/>
      <c r="AB279" s="418"/>
      <c r="AC279" s="835"/>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73" t="s">
        <v>688</v>
      </c>
      <c r="C284" s="874"/>
      <c r="D284" s="874"/>
      <c r="E284" s="874"/>
      <c r="F284" s="874"/>
      <c r="G284" s="874"/>
      <c r="H284" s="874"/>
      <c r="I284" s="874"/>
      <c r="J284" s="874"/>
      <c r="K284" s="874"/>
      <c r="L284" s="874"/>
      <c r="M284" s="874"/>
      <c r="N284" s="874"/>
      <c r="O284" s="874"/>
      <c r="P284" s="874"/>
      <c r="Q284" s="874"/>
      <c r="R284" s="874"/>
      <c r="S284" s="874"/>
      <c r="T284" s="874"/>
      <c r="U284" s="874"/>
      <c r="V284" s="874"/>
      <c r="W284" s="874"/>
      <c r="X284" s="874"/>
      <c r="Y284" s="874"/>
      <c r="Z284" s="874"/>
      <c r="AA284" s="874"/>
      <c r="AB284" s="874"/>
      <c r="AC284" s="875"/>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34"/>
      <c r="D289" s="414">
        <v>345</v>
      </c>
      <c r="E289" s="834"/>
      <c r="F289" s="414">
        <v>381.40300000000002</v>
      </c>
      <c r="G289" s="834"/>
      <c r="H289" s="414">
        <v>396.00200000000001</v>
      </c>
      <c r="I289" s="834"/>
      <c r="J289" s="414">
        <v>371</v>
      </c>
      <c r="K289" s="834"/>
      <c r="L289" s="414">
        <v>329</v>
      </c>
      <c r="M289" s="834"/>
      <c r="N289" s="414">
        <v>366</v>
      </c>
      <c r="O289" s="834"/>
      <c r="P289" s="414">
        <v>340</v>
      </c>
      <c r="Q289" s="834"/>
      <c r="R289" s="414">
        <v>347</v>
      </c>
      <c r="S289" s="834"/>
      <c r="T289" s="414">
        <v>352</v>
      </c>
      <c r="U289" s="834"/>
      <c r="V289" s="414">
        <v>381</v>
      </c>
      <c r="W289" s="834"/>
      <c r="X289" s="414">
        <v>389.73399999999998</v>
      </c>
      <c r="Y289" s="834"/>
      <c r="Z289" s="414">
        <v>374.99799999999999</v>
      </c>
      <c r="AA289" s="834"/>
      <c r="AB289" s="414">
        <v>365.99799999999999</v>
      </c>
      <c r="AC289" s="834"/>
      <c r="AD289" s="466"/>
      <c r="AE289" s="466"/>
      <c r="AF289" s="418"/>
      <c r="AG289" s="255">
        <v>14</v>
      </c>
      <c r="AH289" s="242">
        <v>14</v>
      </c>
      <c r="AI289" s="242">
        <v>11</v>
      </c>
      <c r="AJ289" s="577"/>
      <c r="AK289" s="243"/>
      <c r="AL289" s="4"/>
    </row>
    <row r="290" spans="1:38" x14ac:dyDescent="0.35">
      <c r="A290" s="269"/>
      <c r="B290" s="264"/>
      <c r="C290" s="835"/>
      <c r="D290" s="401"/>
      <c r="E290" s="835"/>
      <c r="F290" s="401"/>
      <c r="G290" s="835"/>
      <c r="H290" s="401"/>
      <c r="I290" s="835"/>
      <c r="J290" s="401"/>
      <c r="K290" s="835"/>
      <c r="L290" s="401"/>
      <c r="M290" s="835"/>
      <c r="N290" s="401"/>
      <c r="O290" s="835"/>
      <c r="P290" s="426"/>
      <c r="Q290" s="835"/>
      <c r="R290" s="401"/>
      <c r="S290" s="835"/>
      <c r="T290" s="401"/>
      <c r="U290" s="835"/>
      <c r="V290" s="401"/>
      <c r="W290" s="835"/>
      <c r="X290" s="401"/>
      <c r="Y290" s="835"/>
      <c r="Z290" s="401"/>
      <c r="AA290" s="835"/>
      <c r="AB290" s="418"/>
      <c r="AC290" s="835"/>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73" t="s">
        <v>688</v>
      </c>
      <c r="C295" s="874"/>
      <c r="D295" s="874"/>
      <c r="E295" s="874"/>
      <c r="F295" s="874"/>
      <c r="G295" s="874"/>
      <c r="H295" s="874"/>
      <c r="I295" s="874"/>
      <c r="J295" s="874"/>
      <c r="K295" s="874"/>
      <c r="L295" s="874"/>
      <c r="M295" s="874"/>
      <c r="N295" s="874"/>
      <c r="O295" s="874"/>
      <c r="P295" s="874"/>
      <c r="Q295" s="874"/>
      <c r="R295" s="874"/>
      <c r="S295" s="874"/>
      <c r="T295" s="874"/>
      <c r="U295" s="874"/>
      <c r="V295" s="874"/>
      <c r="W295" s="874"/>
      <c r="X295" s="874"/>
      <c r="Y295" s="874"/>
      <c r="Z295" s="874"/>
      <c r="AA295" s="874"/>
      <c r="AB295" s="874"/>
      <c r="AC295" s="875"/>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34"/>
      <c r="D300" s="414">
        <v>352.00400000000002</v>
      </c>
      <c r="E300" s="834"/>
      <c r="F300" s="414">
        <v>330</v>
      </c>
      <c r="G300" s="834"/>
      <c r="H300" s="414">
        <v>378.94</v>
      </c>
      <c r="I300" s="836" t="s">
        <v>235</v>
      </c>
      <c r="J300" s="414">
        <v>365</v>
      </c>
      <c r="K300" s="834"/>
      <c r="L300" s="414">
        <v>406</v>
      </c>
      <c r="M300" s="834"/>
      <c r="N300" s="414">
        <v>408.99900000000002</v>
      </c>
      <c r="O300" s="836" t="s">
        <v>235</v>
      </c>
      <c r="P300" s="414">
        <v>383.00099999999998</v>
      </c>
      <c r="Q300" s="834"/>
      <c r="R300" s="414">
        <v>311</v>
      </c>
      <c r="S300" s="834"/>
      <c r="T300" s="414">
        <v>360</v>
      </c>
      <c r="U300" s="834"/>
      <c r="V300" s="414">
        <v>378</v>
      </c>
      <c r="W300" s="834"/>
      <c r="X300" s="414">
        <v>339</v>
      </c>
      <c r="Y300" s="836" t="s">
        <v>235</v>
      </c>
      <c r="Z300" s="414">
        <v>329</v>
      </c>
      <c r="AA300" s="834"/>
      <c r="AB300" s="414">
        <v>340.12099999999998</v>
      </c>
      <c r="AC300" s="834"/>
      <c r="AD300" s="466"/>
      <c r="AE300" s="466"/>
      <c r="AF300" s="418"/>
      <c r="AG300" s="255">
        <v>11</v>
      </c>
      <c r="AH300" s="242">
        <v>9</v>
      </c>
      <c r="AI300" s="242">
        <v>9</v>
      </c>
      <c r="AJ300" s="577"/>
      <c r="AK300" s="243"/>
      <c r="AL300" s="4"/>
    </row>
    <row r="301" spans="1:38" x14ac:dyDescent="0.35">
      <c r="A301" s="269"/>
      <c r="B301" s="264"/>
      <c r="C301" s="835"/>
      <c r="D301" s="401"/>
      <c r="E301" s="835"/>
      <c r="F301" s="401"/>
      <c r="G301" s="835"/>
      <c r="H301" s="401"/>
      <c r="I301" s="837"/>
      <c r="J301" s="401"/>
      <c r="K301" s="835"/>
      <c r="L301" s="401"/>
      <c r="M301" s="835"/>
      <c r="N301" s="401"/>
      <c r="O301" s="837"/>
      <c r="P301" s="426"/>
      <c r="Q301" s="835"/>
      <c r="R301" s="401"/>
      <c r="S301" s="835"/>
      <c r="T301" s="401"/>
      <c r="U301" s="835"/>
      <c r="V301" s="401"/>
      <c r="W301" s="835"/>
      <c r="X301" s="401"/>
      <c r="Y301" s="837"/>
      <c r="Z301" s="401"/>
      <c r="AA301" s="835"/>
      <c r="AB301" s="418"/>
      <c r="AC301" s="835"/>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73" t="s">
        <v>688</v>
      </c>
      <c r="C306" s="874"/>
      <c r="D306" s="874"/>
      <c r="E306" s="874"/>
      <c r="F306" s="874"/>
      <c r="G306" s="874"/>
      <c r="H306" s="874"/>
      <c r="I306" s="874"/>
      <c r="J306" s="874"/>
      <c r="K306" s="874"/>
      <c r="L306" s="874"/>
      <c r="M306" s="874"/>
      <c r="N306" s="874"/>
      <c r="O306" s="874"/>
      <c r="P306" s="874"/>
      <c r="Q306" s="874"/>
      <c r="R306" s="874"/>
      <c r="S306" s="874"/>
      <c r="T306" s="874"/>
      <c r="U306" s="874"/>
      <c r="V306" s="874"/>
      <c r="W306" s="874"/>
      <c r="X306" s="874"/>
      <c r="Y306" s="874"/>
      <c r="Z306" s="874"/>
      <c r="AA306" s="874"/>
      <c r="AB306" s="874"/>
      <c r="AC306" s="875"/>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34"/>
      <c r="D311" s="414">
        <v>363</v>
      </c>
      <c r="E311" s="813"/>
      <c r="F311" s="414">
        <v>346</v>
      </c>
      <c r="G311" s="883" t="s">
        <v>235</v>
      </c>
      <c r="H311" s="414">
        <v>307</v>
      </c>
      <c r="I311" s="836" t="s">
        <v>235</v>
      </c>
      <c r="J311" s="414">
        <v>301</v>
      </c>
      <c r="K311" s="834"/>
      <c r="L311" s="414">
        <v>320</v>
      </c>
      <c r="M311" s="834"/>
      <c r="N311" s="414">
        <v>325</v>
      </c>
      <c r="O311" s="834"/>
      <c r="P311" s="414">
        <v>320</v>
      </c>
      <c r="Q311" s="834"/>
      <c r="R311" s="414">
        <v>300</v>
      </c>
      <c r="S311" s="836" t="s">
        <v>235</v>
      </c>
      <c r="T311" s="414">
        <v>94</v>
      </c>
      <c r="U311" s="550" t="s">
        <v>750</v>
      </c>
      <c r="V311" s="414"/>
      <c r="W311" s="885"/>
      <c r="X311" s="414"/>
      <c r="Y311" s="885"/>
      <c r="Z311" s="414"/>
      <c r="AA311" s="885"/>
      <c r="AB311" s="414"/>
      <c r="AC311" s="885"/>
      <c r="AD311" s="426"/>
      <c r="AE311" s="426"/>
      <c r="AF311" s="418"/>
      <c r="AG311" s="255">
        <v>6</v>
      </c>
      <c r="AH311" s="242">
        <v>6</v>
      </c>
      <c r="AI311" s="242">
        <v>5</v>
      </c>
      <c r="AJ311" s="577"/>
      <c r="AK311" s="243"/>
      <c r="AL311" s="4"/>
    </row>
    <row r="312" spans="1:38" x14ac:dyDescent="0.35">
      <c r="A312" s="400"/>
      <c r="B312" s="264"/>
      <c r="C312" s="835"/>
      <c r="D312" s="401"/>
      <c r="E312" s="814"/>
      <c r="F312" s="401"/>
      <c r="G312" s="884"/>
      <c r="H312" s="401"/>
      <c r="I312" s="837"/>
      <c r="J312" s="401"/>
      <c r="K312" s="835"/>
      <c r="L312" s="401"/>
      <c r="M312" s="835"/>
      <c r="N312" s="401"/>
      <c r="O312" s="835"/>
      <c r="P312" s="426"/>
      <c r="Q312" s="835"/>
      <c r="R312" s="401"/>
      <c r="S312" s="837"/>
      <c r="T312" s="401"/>
      <c r="U312" s="389"/>
      <c r="V312" s="401"/>
      <c r="W312" s="885"/>
      <c r="X312" s="401"/>
      <c r="Y312" s="885"/>
      <c r="Z312" s="401"/>
      <c r="AA312" s="885"/>
      <c r="AB312" s="418"/>
      <c r="AC312" s="885"/>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73" t="s">
        <v>688</v>
      </c>
      <c r="C315" s="874"/>
      <c r="D315" s="874"/>
      <c r="E315" s="874"/>
      <c r="F315" s="874"/>
      <c r="G315" s="874"/>
      <c r="H315" s="874"/>
      <c r="I315" s="874"/>
      <c r="J315" s="874"/>
      <c r="K315" s="874"/>
      <c r="L315" s="874"/>
      <c r="M315" s="874"/>
      <c r="N315" s="874"/>
      <c r="O315" s="874"/>
      <c r="P315" s="874"/>
      <c r="Q315" s="874"/>
      <c r="R315" s="874"/>
      <c r="S315" s="874"/>
      <c r="T315" s="874"/>
      <c r="U315" s="874"/>
      <c r="V315" s="874"/>
      <c r="W315" s="875"/>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01" t="s">
        <v>753</v>
      </c>
      <c r="AD318" s="901"/>
      <c r="AE318" s="901"/>
      <c r="AF318" s="901"/>
      <c r="AG318" s="391">
        <f>SUM(AG11:AG311)</f>
        <v>364</v>
      </c>
      <c r="AH318" s="391">
        <f>SUM(AH11:AH311)</f>
        <v>247</v>
      </c>
      <c r="AI318" s="391">
        <f>SUM(AI11:AI311)</f>
        <v>321</v>
      </c>
      <c r="AJ318" s="391">
        <f>SUM(AJ11:AJ311)</f>
        <v>40</v>
      </c>
      <c r="AK318" s="617">
        <f>SUM(AK11:AK311)</f>
        <v>8519.3539999999994</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02" t="s">
        <v>755</v>
      </c>
      <c r="T319" s="902"/>
      <c r="U319" s="902"/>
      <c r="V319" s="902"/>
      <c r="W319" s="902"/>
      <c r="X319" s="902"/>
      <c r="Y319" s="902"/>
      <c r="Z319" s="902"/>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903" t="s">
        <v>756</v>
      </c>
      <c r="H321" s="903"/>
      <c r="I321" s="905" t="s">
        <v>757</v>
      </c>
      <c r="J321" s="905"/>
      <c r="K321" s="905"/>
      <c r="L321" s="905"/>
      <c r="M321" s="907" t="s">
        <v>758</v>
      </c>
      <c r="N321" s="907"/>
      <c r="O321" s="909" t="s">
        <v>759</v>
      </c>
      <c r="P321" s="909"/>
      <c r="Q321" s="571"/>
      <c r="R321" s="572"/>
      <c r="S321" s="911" t="s">
        <v>760</v>
      </c>
      <c r="T321" s="890"/>
      <c r="U321" s="889" t="s">
        <v>761</v>
      </c>
      <c r="V321" s="907"/>
      <c r="W321" s="890"/>
      <c r="X321" s="886" t="s">
        <v>762</v>
      </c>
      <c r="Y321" s="889" t="s">
        <v>753</v>
      </c>
      <c r="Z321" s="890"/>
      <c r="AA321" s="895" t="s">
        <v>763</v>
      </c>
      <c r="AB321" s="895"/>
      <c r="AC321" s="895" t="s">
        <v>764</v>
      </c>
      <c r="AD321" s="897"/>
      <c r="AE321" s="897"/>
      <c r="AF321" s="898"/>
      <c r="AG321" s="929" t="s">
        <v>681</v>
      </c>
      <c r="AH321" s="929"/>
      <c r="AI321" s="929"/>
      <c r="AJ321" s="929"/>
      <c r="AK321" s="930"/>
      <c r="AL321" s="4"/>
    </row>
    <row r="322" spans="2:38" ht="22.75" customHeight="1" thickBot="1" x14ac:dyDescent="0.4">
      <c r="B322" s="481"/>
      <c r="C322" s="447"/>
      <c r="D322" s="447"/>
      <c r="E322" s="447"/>
      <c r="G322" s="904"/>
      <c r="H322" s="904"/>
      <c r="I322" s="906"/>
      <c r="J322" s="906"/>
      <c r="K322" s="906"/>
      <c r="L322" s="906"/>
      <c r="M322" s="908"/>
      <c r="N322" s="908"/>
      <c r="O322" s="910"/>
      <c r="P322" s="910"/>
      <c r="Q322" s="482"/>
      <c r="R322" s="573"/>
      <c r="S322" s="912"/>
      <c r="T322" s="892"/>
      <c r="U322" s="891"/>
      <c r="V322" s="914"/>
      <c r="W322" s="892"/>
      <c r="X322" s="887"/>
      <c r="Y322" s="891"/>
      <c r="Z322" s="892"/>
      <c r="AA322" s="896"/>
      <c r="AB322" s="896"/>
      <c r="AC322" s="896"/>
      <c r="AD322" s="899"/>
      <c r="AE322" s="899"/>
      <c r="AF322" s="900"/>
      <c r="AG322" s="929"/>
      <c r="AH322" s="929"/>
      <c r="AI322" s="929"/>
      <c r="AJ322" s="929"/>
      <c r="AK322" s="930"/>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912"/>
      <c r="T323" s="892"/>
      <c r="U323" s="891"/>
      <c r="V323" s="914"/>
      <c r="W323" s="892"/>
      <c r="X323" s="887"/>
      <c r="Y323" s="891"/>
      <c r="Z323" s="892"/>
      <c r="AA323" s="896"/>
      <c r="AB323" s="896"/>
      <c r="AC323" s="896"/>
      <c r="AD323" s="899"/>
      <c r="AE323" s="899"/>
      <c r="AF323" s="900"/>
      <c r="AG323" s="929"/>
      <c r="AH323" s="929"/>
      <c r="AI323" s="929"/>
      <c r="AJ323" s="929"/>
      <c r="AK323" s="930"/>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912"/>
      <c r="T324" s="892"/>
      <c r="U324" s="891"/>
      <c r="V324" s="914"/>
      <c r="W324" s="892"/>
      <c r="X324" s="887"/>
      <c r="Y324" s="891"/>
      <c r="Z324" s="892"/>
      <c r="AA324" s="896"/>
      <c r="AB324" s="896"/>
      <c r="AC324" s="896"/>
      <c r="AD324" s="899"/>
      <c r="AE324" s="899"/>
      <c r="AF324" s="900"/>
      <c r="AG324" s="929"/>
      <c r="AH324" s="929"/>
      <c r="AI324" s="929"/>
      <c r="AJ324" s="929"/>
      <c r="AK324" s="930"/>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913"/>
      <c r="T325" s="894"/>
      <c r="U325" s="893"/>
      <c r="V325" s="915"/>
      <c r="W325" s="894"/>
      <c r="X325" s="888"/>
      <c r="Y325" s="893"/>
      <c r="Z325" s="894"/>
      <c r="AA325" s="896"/>
      <c r="AB325" s="896"/>
      <c r="AC325" s="896"/>
      <c r="AD325" s="899"/>
      <c r="AE325" s="899"/>
      <c r="AF325" s="900"/>
      <c r="AG325" s="929"/>
      <c r="AH325" s="929"/>
      <c r="AI325" s="929"/>
      <c r="AJ325" s="929"/>
      <c r="AK325" s="930"/>
      <c r="AL325" s="4"/>
    </row>
    <row r="326" spans="2:38" x14ac:dyDescent="0.35">
      <c r="B326" s="481"/>
      <c r="C326" s="447"/>
      <c r="D326" s="447"/>
      <c r="E326" s="442" t="s">
        <v>767</v>
      </c>
      <c r="F326" s="447"/>
      <c r="G326" s="447"/>
      <c r="H326" s="943"/>
      <c r="I326" s="442" t="s">
        <v>768</v>
      </c>
      <c r="J326" s="943"/>
      <c r="K326" s="442" t="s">
        <v>768</v>
      </c>
      <c r="L326" s="944"/>
      <c r="M326" s="447"/>
      <c r="N326" s="442" t="s">
        <v>769</v>
      </c>
      <c r="O326" s="447"/>
      <c r="P326" s="447"/>
      <c r="Q326" s="447"/>
      <c r="R326" s="574"/>
      <c r="S326" s="917">
        <v>1</v>
      </c>
      <c r="T326" s="918"/>
      <c r="U326" s="919" t="s">
        <v>21</v>
      </c>
      <c r="V326" s="920"/>
      <c r="W326" s="918"/>
      <c r="X326" s="921" t="s">
        <v>770</v>
      </c>
      <c r="Y326" s="922">
        <v>379</v>
      </c>
      <c r="Z326" s="923"/>
      <c r="AA326" s="926">
        <f>AG318</f>
        <v>364</v>
      </c>
      <c r="AB326" s="926"/>
      <c r="AC326" s="926">
        <f>+Y326-AA326</f>
        <v>15</v>
      </c>
      <c r="AD326" s="927"/>
      <c r="AE326" s="927"/>
      <c r="AF326" s="928"/>
      <c r="AG326" s="929"/>
      <c r="AH326" s="929"/>
      <c r="AI326" s="929"/>
      <c r="AJ326" s="929"/>
      <c r="AK326" s="930"/>
      <c r="AL326" s="916"/>
    </row>
    <row r="327" spans="2:38" x14ac:dyDescent="0.35">
      <c r="B327" s="481"/>
      <c r="C327" s="447"/>
      <c r="D327" s="447"/>
      <c r="E327" s="581"/>
      <c r="F327" s="581"/>
      <c r="G327" s="447"/>
      <c r="H327" s="943"/>
      <c r="I327" s="447"/>
      <c r="J327" s="943"/>
      <c r="K327" s="447"/>
      <c r="L327" s="944"/>
      <c r="M327" s="447"/>
      <c r="N327" s="447"/>
      <c r="O327" s="442" t="s">
        <v>772</v>
      </c>
      <c r="P327" s="447"/>
      <c r="Q327" s="447"/>
      <c r="R327" s="574"/>
      <c r="S327" s="913"/>
      <c r="T327" s="894"/>
      <c r="U327" s="893"/>
      <c r="V327" s="915"/>
      <c r="W327" s="894"/>
      <c r="X327" s="888"/>
      <c r="Y327" s="924"/>
      <c r="Z327" s="925"/>
      <c r="AA327" s="926"/>
      <c r="AB327" s="926"/>
      <c r="AC327" s="926"/>
      <c r="AD327" s="927"/>
      <c r="AE327" s="927"/>
      <c r="AF327" s="928"/>
      <c r="AG327" s="929"/>
      <c r="AH327" s="929"/>
      <c r="AI327" s="929"/>
      <c r="AJ327" s="929"/>
      <c r="AK327" s="930"/>
      <c r="AL327" s="916"/>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917">
        <v>2</v>
      </c>
      <c r="T328" s="918"/>
      <c r="U328" s="919" t="s">
        <v>25</v>
      </c>
      <c r="V328" s="920"/>
      <c r="W328" s="918"/>
      <c r="X328" s="921" t="s">
        <v>770</v>
      </c>
      <c r="Y328" s="922">
        <f>+Y326</f>
        <v>379</v>
      </c>
      <c r="Z328" s="923"/>
      <c r="AA328" s="926">
        <f>AI318</f>
        <v>321</v>
      </c>
      <c r="AB328" s="926"/>
      <c r="AC328" s="926">
        <f>+Y328-AA328</f>
        <v>58</v>
      </c>
      <c r="AD328" s="927"/>
      <c r="AE328" s="927"/>
      <c r="AF328" s="928"/>
      <c r="AG328" s="929"/>
      <c r="AH328" s="929"/>
      <c r="AI328" s="929"/>
      <c r="AJ328" s="929"/>
      <c r="AK328" s="930"/>
      <c r="AL328" s="916"/>
    </row>
    <row r="329" spans="2:38" x14ac:dyDescent="0.35">
      <c r="B329" s="481"/>
      <c r="C329" s="447"/>
      <c r="D329" s="447"/>
      <c r="E329" s="447" t="s">
        <v>852</v>
      </c>
      <c r="G329" s="447"/>
      <c r="H329" s="580"/>
      <c r="I329" s="447"/>
      <c r="J329" s="580"/>
      <c r="K329" s="442"/>
      <c r="L329" s="447"/>
      <c r="M329" s="447"/>
      <c r="N329" s="447"/>
      <c r="O329" s="447"/>
      <c r="P329" s="447"/>
      <c r="Q329" s="447"/>
      <c r="R329" s="574"/>
      <c r="S329" s="913"/>
      <c r="T329" s="894"/>
      <c r="U329" s="893"/>
      <c r="V329" s="915"/>
      <c r="W329" s="894"/>
      <c r="X329" s="888"/>
      <c r="Y329" s="924"/>
      <c r="Z329" s="925"/>
      <c r="AA329" s="926"/>
      <c r="AB329" s="926"/>
      <c r="AC329" s="926"/>
      <c r="AD329" s="927"/>
      <c r="AE329" s="927"/>
      <c r="AF329" s="928"/>
      <c r="AG329" s="929"/>
      <c r="AH329" s="929"/>
      <c r="AI329" s="929"/>
      <c r="AJ329" s="929"/>
      <c r="AK329" s="930"/>
      <c r="AL329" s="916"/>
    </row>
    <row r="330" spans="2:38" x14ac:dyDescent="0.35">
      <c r="B330" s="481"/>
      <c r="C330" s="447"/>
      <c r="D330" s="447"/>
      <c r="E330" s="447"/>
      <c r="F330" s="486"/>
      <c r="G330" s="447"/>
      <c r="H330" s="447"/>
      <c r="I330" s="482"/>
      <c r="J330" s="482"/>
      <c r="K330" s="447"/>
      <c r="M330" s="447"/>
      <c r="N330" s="447"/>
      <c r="O330" s="447"/>
      <c r="P330" s="447"/>
      <c r="Q330" s="447"/>
      <c r="R330" s="574"/>
      <c r="S330" s="917">
        <v>3</v>
      </c>
      <c r="T330" s="918"/>
      <c r="U330" s="919" t="s">
        <v>773</v>
      </c>
      <c r="V330" s="920"/>
      <c r="W330" s="918"/>
      <c r="X330" s="921" t="s">
        <v>774</v>
      </c>
      <c r="Y330" s="933">
        <v>139.59100000000001</v>
      </c>
      <c r="Z330" s="934"/>
      <c r="AA330" s="937">
        <f>AK318/1000</f>
        <v>8.5193539999999999</v>
      </c>
      <c r="AB330" s="937"/>
      <c r="AC330" s="937">
        <f>+Y330-AA330</f>
        <v>131.07164600000002</v>
      </c>
      <c r="AD330" s="941"/>
      <c r="AE330" s="941"/>
      <c r="AF330" s="942"/>
      <c r="AG330" s="929"/>
      <c r="AH330" s="929"/>
      <c r="AI330" s="929"/>
      <c r="AJ330" s="929"/>
      <c r="AK330" s="930"/>
      <c r="AL330" s="916"/>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913"/>
      <c r="T331" s="894"/>
      <c r="U331" s="893"/>
      <c r="V331" s="915"/>
      <c r="W331" s="894"/>
      <c r="X331" s="888"/>
      <c r="Y331" s="935"/>
      <c r="Z331" s="936"/>
      <c r="AA331" s="937"/>
      <c r="AB331" s="937"/>
      <c r="AC331" s="937"/>
      <c r="AD331" s="941"/>
      <c r="AE331" s="941"/>
      <c r="AF331" s="942"/>
      <c r="AG331" s="929"/>
      <c r="AH331" s="929"/>
      <c r="AI331" s="929"/>
      <c r="AJ331" s="929"/>
      <c r="AK331" s="930"/>
      <c r="AL331" s="916"/>
    </row>
    <row r="332" spans="2:38" x14ac:dyDescent="0.35">
      <c r="B332" s="481"/>
      <c r="C332" s="447"/>
      <c r="D332" s="447"/>
      <c r="E332" s="447"/>
      <c r="F332" s="486"/>
      <c r="G332" s="447"/>
      <c r="H332" s="447"/>
      <c r="I332" s="447"/>
      <c r="J332" s="447"/>
      <c r="K332" s="447"/>
      <c r="L332" s="447"/>
      <c r="M332" s="447"/>
      <c r="N332" s="447"/>
      <c r="O332" s="447"/>
      <c r="P332" s="447"/>
      <c r="Q332" s="447"/>
      <c r="R332" s="574"/>
      <c r="S332" s="917">
        <v>4</v>
      </c>
      <c r="T332" s="918"/>
      <c r="U332" s="919" t="s">
        <v>24</v>
      </c>
      <c r="V332" s="920"/>
      <c r="W332" s="918"/>
      <c r="X332" s="921" t="s">
        <v>770</v>
      </c>
      <c r="Y332" s="922">
        <f>+Y326</f>
        <v>379</v>
      </c>
      <c r="Z332" s="923"/>
      <c r="AA332" s="926">
        <f>AH318</f>
        <v>247</v>
      </c>
      <c r="AB332" s="926"/>
      <c r="AC332" s="926">
        <f>+Y332-AA332</f>
        <v>132</v>
      </c>
      <c r="AD332" s="927"/>
      <c r="AE332" s="927"/>
      <c r="AF332" s="928"/>
      <c r="AG332" s="929"/>
      <c r="AH332" s="929"/>
      <c r="AI332" s="929"/>
      <c r="AJ332" s="929"/>
      <c r="AK332" s="930"/>
      <c r="AL332" s="916"/>
    </row>
    <row r="333" spans="2:38" x14ac:dyDescent="0.35">
      <c r="B333" s="945" t="s">
        <v>775</v>
      </c>
      <c r="C333" s="946"/>
      <c r="D333" s="946" t="s">
        <v>776</v>
      </c>
      <c r="E333" s="946"/>
      <c r="F333" s="488"/>
      <c r="G333" s="488" t="s">
        <v>777</v>
      </c>
      <c r="H333" s="488"/>
      <c r="I333" s="488"/>
      <c r="J333" s="488"/>
      <c r="K333" s="488"/>
      <c r="L333" s="488"/>
      <c r="M333" s="488" t="s">
        <v>778</v>
      </c>
      <c r="N333" s="488"/>
      <c r="O333" s="488"/>
      <c r="P333" s="488" t="s">
        <v>779</v>
      </c>
      <c r="Q333" s="447"/>
      <c r="R333" s="575"/>
      <c r="S333" s="913"/>
      <c r="T333" s="894"/>
      <c r="U333" s="893"/>
      <c r="V333" s="915"/>
      <c r="W333" s="894"/>
      <c r="X333" s="888"/>
      <c r="Y333" s="924"/>
      <c r="Z333" s="925"/>
      <c r="AA333" s="926"/>
      <c r="AB333" s="926"/>
      <c r="AC333" s="926"/>
      <c r="AD333" s="927"/>
      <c r="AE333" s="927"/>
      <c r="AF333" s="928"/>
      <c r="AG333" s="929"/>
      <c r="AH333" s="929"/>
      <c r="AI333" s="929"/>
      <c r="AJ333" s="929"/>
      <c r="AK333" s="930"/>
      <c r="AL333" s="916"/>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954">
        <v>5</v>
      </c>
      <c r="T334" s="896"/>
      <c r="U334" s="899" t="s">
        <v>850</v>
      </c>
      <c r="V334" s="947"/>
      <c r="W334" s="948"/>
      <c r="X334" s="396" t="s">
        <v>770</v>
      </c>
      <c r="Y334" s="927">
        <v>379</v>
      </c>
      <c r="Z334" s="949"/>
      <c r="AA334" s="926">
        <v>86</v>
      </c>
      <c r="AB334" s="926"/>
      <c r="AC334" s="926">
        <f>+Y334-AA334</f>
        <v>293</v>
      </c>
      <c r="AD334" s="927"/>
      <c r="AE334" s="927"/>
      <c r="AF334" s="928"/>
      <c r="AG334" s="929"/>
      <c r="AH334" s="929"/>
      <c r="AI334" s="929"/>
      <c r="AJ334" s="929"/>
      <c r="AK334" s="930"/>
      <c r="AL334" s="916"/>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955">
        <v>6</v>
      </c>
      <c r="T335" s="956"/>
      <c r="U335" s="950" t="s">
        <v>307</v>
      </c>
      <c r="V335" s="951"/>
      <c r="W335" s="952"/>
      <c r="X335" s="493" t="s">
        <v>770</v>
      </c>
      <c r="Y335" s="939"/>
      <c r="Z335" s="953"/>
      <c r="AA335" s="938"/>
      <c r="AB335" s="938"/>
      <c r="AC335" s="938">
        <f>+Y335-AA335</f>
        <v>0</v>
      </c>
      <c r="AD335" s="939"/>
      <c r="AE335" s="939"/>
      <c r="AF335" s="940"/>
      <c r="AG335" s="931"/>
      <c r="AH335" s="931"/>
      <c r="AI335" s="931"/>
      <c r="AJ335" s="931"/>
      <c r="AK335" s="932"/>
      <c r="AL335" s="916"/>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7" t="s">
        <v>811</v>
      </c>
      <c r="F2" s="957"/>
      <c r="G2" s="957" t="s">
        <v>812</v>
      </c>
      <c r="H2" s="957"/>
      <c r="I2" s="957" t="s">
        <v>813</v>
      </c>
      <c r="J2" s="957"/>
      <c r="K2" s="957" t="s">
        <v>814</v>
      </c>
      <c r="L2" s="957"/>
      <c r="M2" s="957" t="s">
        <v>815</v>
      </c>
      <c r="N2" s="957"/>
      <c r="O2" s="957" t="s">
        <v>816</v>
      </c>
      <c r="P2" s="957"/>
      <c r="Q2" s="957" t="s">
        <v>817</v>
      </c>
      <c r="R2" s="957"/>
      <c r="S2" s="957" t="s">
        <v>534</v>
      </c>
      <c r="T2" s="957"/>
      <c r="U2" s="957" t="s">
        <v>556</v>
      </c>
      <c r="V2" s="957"/>
      <c r="W2" s="957" t="s">
        <v>843</v>
      </c>
      <c r="X2" s="959"/>
      <c r="Y2" s="957" t="s">
        <v>844</v>
      </c>
      <c r="Z2" s="958"/>
    </row>
    <row r="3" spans="2:26" ht="58" customHeight="1" x14ac:dyDescent="0.35">
      <c r="B3" s="960" t="s">
        <v>821</v>
      </c>
      <c r="C3" s="962" t="s">
        <v>822</v>
      </c>
      <c r="D3" s="964"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60"/>
      <c r="C4" s="962"/>
      <c r="D4" s="964"/>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61"/>
      <c r="C5" s="963"/>
      <c r="D5" s="965"/>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84" t="s">
        <v>0</v>
      </c>
      <c r="C1" s="785"/>
      <c r="D1" s="785"/>
      <c r="E1" s="785"/>
      <c r="F1" s="785"/>
      <c r="G1" s="785"/>
      <c r="H1" s="785"/>
      <c r="I1" s="785"/>
      <c r="J1" s="785"/>
      <c r="K1" s="785"/>
      <c r="L1" s="785"/>
      <c r="M1" s="785"/>
      <c r="N1" s="785"/>
      <c r="O1" s="785"/>
      <c r="P1" s="785"/>
      <c r="Q1" s="785"/>
      <c r="R1" s="785"/>
      <c r="S1" s="785"/>
      <c r="T1" s="786"/>
      <c r="U1" s="158"/>
      <c r="V1" s="159"/>
      <c r="W1" s="159"/>
      <c r="X1" s="159"/>
      <c r="Y1" s="159"/>
      <c r="Z1" s="159"/>
      <c r="AA1" s="160"/>
    </row>
    <row r="2" spans="2:28" ht="19.5" hidden="1" customHeight="1" x14ac:dyDescent="0.35">
      <c r="B2" s="781" t="s">
        <v>1</v>
      </c>
      <c r="C2" s="782"/>
      <c r="D2" s="782"/>
      <c r="E2" s="782"/>
      <c r="F2" s="782"/>
      <c r="G2" s="782"/>
      <c r="H2" s="782"/>
      <c r="I2" s="782"/>
      <c r="J2" s="782"/>
      <c r="K2" s="782"/>
      <c r="L2" s="782"/>
      <c r="M2" s="782"/>
      <c r="N2" s="782"/>
      <c r="O2" s="782"/>
      <c r="P2" s="782"/>
      <c r="Q2" s="782"/>
      <c r="R2" s="782"/>
      <c r="S2" s="782"/>
      <c r="T2" s="783"/>
      <c r="U2" s="2"/>
      <c r="AA2" s="161"/>
    </row>
    <row r="3" spans="2:28" ht="19.5" hidden="1" customHeight="1" x14ac:dyDescent="0.35">
      <c r="B3" s="781" t="s">
        <v>2</v>
      </c>
      <c r="C3" s="782"/>
      <c r="D3" s="782"/>
      <c r="E3" s="782"/>
      <c r="F3" s="782"/>
      <c r="G3" s="782"/>
      <c r="H3" s="782"/>
      <c r="I3" s="782"/>
      <c r="J3" s="783"/>
      <c r="K3" s="781" t="s">
        <v>3</v>
      </c>
      <c r="L3" s="782"/>
      <c r="M3" s="782"/>
      <c r="N3" s="783"/>
      <c r="O3" s="782" t="s">
        <v>498</v>
      </c>
      <c r="P3" s="782"/>
      <c r="Q3" s="782"/>
      <c r="R3" s="782"/>
      <c r="S3" s="782"/>
      <c r="T3" s="783"/>
      <c r="U3" s="4"/>
      <c r="AA3" s="161"/>
    </row>
    <row r="4" spans="2:28" ht="19.5" hidden="1" customHeight="1" x14ac:dyDescent="0.35">
      <c r="B4" s="778" t="s">
        <v>4</v>
      </c>
      <c r="C4" s="779"/>
      <c r="D4" s="779"/>
      <c r="E4" s="779"/>
      <c r="F4" s="779"/>
      <c r="G4" s="779"/>
      <c r="H4" s="779"/>
      <c r="I4" s="779"/>
      <c r="J4" s="780"/>
      <c r="K4" s="781" t="s">
        <v>5</v>
      </c>
      <c r="L4" s="782"/>
      <c r="M4" s="782"/>
      <c r="N4" s="783"/>
      <c r="O4" s="782" t="s">
        <v>6</v>
      </c>
      <c r="P4" s="782"/>
      <c r="Q4" s="782"/>
      <c r="R4" s="782"/>
      <c r="S4" s="782"/>
      <c r="T4" s="783"/>
      <c r="U4" s="4"/>
      <c r="V4" s="2">
        <f>458+94.23+9.48</f>
        <v>561.71</v>
      </c>
      <c r="AA4" s="161"/>
    </row>
    <row r="5" spans="2:28" s="9" customFormat="1" ht="22.5" hidden="1" customHeight="1" x14ac:dyDescent="0.35">
      <c r="B5" s="6" t="s">
        <v>7</v>
      </c>
      <c r="C5" s="787" t="s">
        <v>8</v>
      </c>
      <c r="D5" s="787"/>
      <c r="E5" s="788" t="s">
        <v>9</v>
      </c>
      <c r="F5" s="789"/>
      <c r="G5" s="7" t="s">
        <v>10</v>
      </c>
      <c r="H5" s="7"/>
      <c r="I5" s="7"/>
      <c r="J5" s="7" t="s">
        <v>11</v>
      </c>
      <c r="K5" s="8" t="s">
        <v>12</v>
      </c>
      <c r="L5" s="8" t="s">
        <v>13</v>
      </c>
      <c r="M5" s="7" t="s">
        <v>14</v>
      </c>
      <c r="N5" s="8" t="s">
        <v>15</v>
      </c>
      <c r="O5" s="790" t="s">
        <v>16</v>
      </c>
      <c r="P5" s="791"/>
      <c r="Q5" s="791"/>
      <c r="R5" s="791"/>
      <c r="S5" s="791"/>
      <c r="T5" s="792"/>
      <c r="U5" s="171"/>
      <c r="AA5" s="162"/>
      <c r="AB5" s="10"/>
    </row>
    <row r="6" spans="2:28" s="15" customFormat="1" ht="24.75" hidden="1" customHeight="1" x14ac:dyDescent="0.35">
      <c r="B6" s="11">
        <v>1</v>
      </c>
      <c r="C6" s="730" t="s">
        <v>17</v>
      </c>
      <c r="D6" s="730"/>
      <c r="E6" s="731" t="s">
        <v>18</v>
      </c>
      <c r="F6" s="732"/>
      <c r="G6" s="12">
        <v>136.70500000000001</v>
      </c>
      <c r="H6" s="12"/>
      <c r="I6" s="12"/>
      <c r="J6" s="13">
        <v>126</v>
      </c>
      <c r="K6" s="14">
        <f>87.055+32.269+7</f>
        <v>126.32400000000001</v>
      </c>
      <c r="L6" s="70">
        <f>G6-K6</f>
        <v>10.381</v>
      </c>
      <c r="M6" s="13">
        <f>17.381-7</f>
        <v>10.381</v>
      </c>
      <c r="N6" s="14"/>
      <c r="O6" s="754"/>
      <c r="P6" s="755"/>
      <c r="Q6" s="755"/>
      <c r="R6" s="755"/>
      <c r="S6" s="755"/>
      <c r="T6" s="756"/>
      <c r="U6" s="172"/>
      <c r="AA6" s="163"/>
      <c r="AB6" s="16"/>
    </row>
    <row r="7" spans="2:28" s="15" customFormat="1" ht="22.5" hidden="1" customHeight="1" x14ac:dyDescent="0.35">
      <c r="B7" s="17">
        <v>2</v>
      </c>
      <c r="C7" s="793" t="s">
        <v>283</v>
      </c>
      <c r="D7" s="793"/>
      <c r="E7" s="763" t="s">
        <v>18</v>
      </c>
      <c r="F7" s="764"/>
      <c r="G7" s="18">
        <v>136.70500000000001</v>
      </c>
      <c r="H7" s="18"/>
      <c r="I7" s="18"/>
      <c r="J7" s="19">
        <v>126</v>
      </c>
      <c r="K7" s="71">
        <f>69.41+32.269+7</f>
        <v>108.679</v>
      </c>
      <c r="L7" s="71">
        <f>G7-K7</f>
        <v>28.02600000000001</v>
      </c>
      <c r="M7" s="19"/>
      <c r="N7" s="18"/>
      <c r="O7" s="765"/>
      <c r="P7" s="766"/>
      <c r="Q7" s="766"/>
      <c r="R7" s="766"/>
      <c r="S7" s="766"/>
      <c r="T7" s="767"/>
      <c r="U7" s="172"/>
      <c r="AA7" s="163"/>
      <c r="AB7" s="16"/>
    </row>
    <row r="8" spans="2:28" s="15" customFormat="1" ht="22.5" hidden="1" customHeight="1" x14ac:dyDescent="0.35">
      <c r="B8" s="20">
        <v>3</v>
      </c>
      <c r="C8" s="768" t="s">
        <v>19</v>
      </c>
      <c r="D8" s="769"/>
      <c r="E8" s="770" t="s">
        <v>20</v>
      </c>
      <c r="F8" s="771"/>
      <c r="G8" s="21">
        <v>34</v>
      </c>
      <c r="H8" s="21"/>
      <c r="I8" s="21"/>
      <c r="J8" s="22">
        <v>34</v>
      </c>
      <c r="K8" s="21"/>
      <c r="L8" s="23"/>
      <c r="M8" s="22"/>
      <c r="N8" s="21"/>
      <c r="O8" s="772"/>
      <c r="P8" s="773"/>
      <c r="Q8" s="773"/>
      <c r="R8" s="773"/>
      <c r="S8" s="773"/>
      <c r="T8" s="774"/>
      <c r="U8" s="172"/>
      <c r="AA8" s="163"/>
      <c r="AB8" s="16"/>
    </row>
    <row r="9" spans="2:28" s="15" customFormat="1" ht="22.5" hidden="1" customHeight="1" x14ac:dyDescent="0.35">
      <c r="B9" s="727">
        <v>4</v>
      </c>
      <c r="C9" s="730" t="s">
        <v>21</v>
      </c>
      <c r="D9" s="730"/>
      <c r="E9" s="731" t="s">
        <v>20</v>
      </c>
      <c r="F9" s="732"/>
      <c r="G9" s="12">
        <v>371</v>
      </c>
      <c r="H9" s="12"/>
      <c r="I9" s="12"/>
      <c r="J9" s="13">
        <v>165</v>
      </c>
      <c r="K9" s="12">
        <f>V27</f>
        <v>355</v>
      </c>
      <c r="L9" s="12">
        <f>G9-K9</f>
        <v>16</v>
      </c>
      <c r="M9" s="13"/>
      <c r="N9" s="12">
        <f>COUNTIF($V$28:$V$1176, "WIP")</f>
        <v>0</v>
      </c>
      <c r="O9" s="754"/>
      <c r="P9" s="755"/>
      <c r="Q9" s="755"/>
      <c r="R9" s="755"/>
      <c r="S9" s="755"/>
      <c r="T9" s="756"/>
      <c r="U9" s="172"/>
      <c r="V9" s="173"/>
      <c r="X9" s="173"/>
      <c r="AA9" s="163"/>
      <c r="AB9" s="16"/>
    </row>
    <row r="10" spans="2:28" s="15" customFormat="1" ht="22.5" hidden="1" customHeight="1" x14ac:dyDescent="0.35">
      <c r="B10" s="728"/>
      <c r="C10" s="736" t="s">
        <v>22</v>
      </c>
      <c r="D10" s="736"/>
      <c r="E10" s="737" t="s">
        <v>20</v>
      </c>
      <c r="F10" s="738"/>
      <c r="G10" s="24"/>
      <c r="H10" s="24"/>
      <c r="I10" s="24"/>
      <c r="J10" s="19"/>
      <c r="K10" s="24">
        <v>13</v>
      </c>
      <c r="L10" s="24"/>
      <c r="M10" s="24"/>
      <c r="N10" s="24"/>
      <c r="O10" s="757"/>
      <c r="P10" s="758"/>
      <c r="Q10" s="758"/>
      <c r="R10" s="758"/>
      <c r="S10" s="758"/>
      <c r="T10" s="759"/>
      <c r="U10" s="172"/>
      <c r="AA10" s="163"/>
      <c r="AB10" s="16"/>
    </row>
    <row r="11" spans="2:28" s="15" customFormat="1" ht="22.5" hidden="1" customHeight="1" x14ac:dyDescent="0.35">
      <c r="B11" s="729"/>
      <c r="C11" s="721" t="s">
        <v>23</v>
      </c>
      <c r="D11" s="721"/>
      <c r="E11" s="722" t="s">
        <v>20</v>
      </c>
      <c r="F11" s="723"/>
      <c r="G11" s="25"/>
      <c r="H11" s="25"/>
      <c r="I11" s="25"/>
      <c r="J11" s="22"/>
      <c r="K11" s="25"/>
      <c r="L11" s="25"/>
      <c r="M11" s="25"/>
      <c r="N11" s="25"/>
      <c r="O11" s="760"/>
      <c r="P11" s="761"/>
      <c r="Q11" s="761"/>
      <c r="R11" s="761"/>
      <c r="S11" s="761"/>
      <c r="T11" s="762"/>
      <c r="U11" s="172"/>
      <c r="AA11" s="163"/>
      <c r="AB11" s="16"/>
    </row>
    <row r="12" spans="2:28" s="15" customFormat="1" ht="22.5" hidden="1" customHeight="1" x14ac:dyDescent="0.35">
      <c r="B12" s="26">
        <v>5</v>
      </c>
      <c r="C12" s="748" t="s">
        <v>24</v>
      </c>
      <c r="D12" s="748"/>
      <c r="E12" s="749" t="s">
        <v>20</v>
      </c>
      <c r="F12" s="750"/>
      <c r="G12" s="27">
        <v>346</v>
      </c>
      <c r="H12" s="27"/>
      <c r="I12" s="27"/>
      <c r="J12" s="28"/>
      <c r="K12" s="29">
        <v>94</v>
      </c>
      <c r="L12" s="27">
        <f>G12-K12</f>
        <v>252</v>
      </c>
      <c r="M12" s="28"/>
      <c r="N12" s="27"/>
      <c r="O12" s="751"/>
      <c r="P12" s="752"/>
      <c r="Q12" s="752"/>
      <c r="R12" s="752"/>
      <c r="S12" s="752"/>
      <c r="T12" s="753"/>
      <c r="U12" s="172"/>
      <c r="AA12" s="163"/>
      <c r="AB12" s="16"/>
    </row>
    <row r="13" spans="2:28" s="15" customFormat="1" ht="22.5" hidden="1" customHeight="1" x14ac:dyDescent="0.35">
      <c r="B13" s="727">
        <v>6</v>
      </c>
      <c r="C13" s="730" t="s">
        <v>25</v>
      </c>
      <c r="D13" s="730"/>
      <c r="E13" s="731" t="s">
        <v>20</v>
      </c>
      <c r="F13" s="732"/>
      <c r="G13" s="30">
        <f>G9</f>
        <v>371</v>
      </c>
      <c r="H13" s="30"/>
      <c r="I13" s="30"/>
      <c r="J13" s="13">
        <v>98</v>
      </c>
      <c r="K13" s="31">
        <f>'Erection Compiled'!I5</f>
        <v>321</v>
      </c>
      <c r="L13" s="13">
        <f>G13-K13</f>
        <v>50</v>
      </c>
      <c r="M13" s="13"/>
      <c r="N13" s="12">
        <f>COUNTIF('Erection Compiled'!I6:I393,"WIP")</f>
        <v>0</v>
      </c>
      <c r="O13" s="733"/>
      <c r="P13" s="734"/>
      <c r="Q13" s="734"/>
      <c r="R13" s="734"/>
      <c r="S13" s="734"/>
      <c r="T13" s="735"/>
      <c r="U13" s="16"/>
      <c r="V13" s="172"/>
      <c r="W13" s="172"/>
      <c r="X13" s="172"/>
      <c r="Y13" s="172"/>
      <c r="Z13" s="172"/>
      <c r="AA13" s="163"/>
      <c r="AB13" s="16"/>
    </row>
    <row r="14" spans="2:28" s="15" customFormat="1" ht="22.5" hidden="1" customHeight="1" x14ac:dyDescent="0.35">
      <c r="B14" s="728"/>
      <c r="C14" s="736" t="s">
        <v>22</v>
      </c>
      <c r="D14" s="736"/>
      <c r="E14" s="737" t="s">
        <v>20</v>
      </c>
      <c r="F14" s="738"/>
      <c r="G14" s="32"/>
      <c r="H14" s="32"/>
      <c r="I14" s="32"/>
      <c r="J14" s="19"/>
      <c r="K14" s="33">
        <v>4</v>
      </c>
      <c r="L14" s="34"/>
      <c r="M14" s="34"/>
      <c r="N14" s="24"/>
      <c r="O14" s="739"/>
      <c r="P14" s="740"/>
      <c r="Q14" s="740"/>
      <c r="R14" s="740"/>
      <c r="S14" s="740"/>
      <c r="T14" s="741"/>
      <c r="U14" s="16"/>
      <c r="V14" s="172"/>
      <c r="W14" s="172"/>
      <c r="X14" s="172"/>
      <c r="Y14" s="172"/>
      <c r="Z14" s="172"/>
      <c r="AA14" s="163"/>
      <c r="AB14" s="16"/>
    </row>
    <row r="15" spans="2:28" s="15" customFormat="1" ht="22.5" hidden="1" customHeight="1" x14ac:dyDescent="0.35">
      <c r="B15" s="729"/>
      <c r="C15" s="721" t="s">
        <v>23</v>
      </c>
      <c r="D15" s="721"/>
      <c r="E15" s="722" t="s">
        <v>20</v>
      </c>
      <c r="F15" s="723"/>
      <c r="G15" s="35"/>
      <c r="H15" s="35"/>
      <c r="I15" s="35"/>
      <c r="J15" s="22"/>
      <c r="K15" s="36"/>
      <c r="L15" s="37"/>
      <c r="M15" s="37"/>
      <c r="N15" s="25"/>
      <c r="O15" s="724"/>
      <c r="P15" s="725"/>
      <c r="Q15" s="725"/>
      <c r="R15" s="725"/>
      <c r="S15" s="725"/>
      <c r="T15" s="726"/>
      <c r="U15" s="16"/>
      <c r="V15" s="172"/>
      <c r="W15" s="172"/>
      <c r="X15" s="172"/>
      <c r="Y15" s="172"/>
      <c r="Z15" s="172"/>
      <c r="AA15" s="163"/>
      <c r="AB15" s="16"/>
    </row>
    <row r="16" spans="2:28" s="15" customFormat="1" ht="22.5" hidden="1" customHeight="1" x14ac:dyDescent="0.35">
      <c r="B16" s="727">
        <v>7</v>
      </c>
      <c r="C16" s="730" t="s">
        <v>26</v>
      </c>
      <c r="D16" s="730"/>
      <c r="E16" s="731" t="s">
        <v>20</v>
      </c>
      <c r="F16" s="732"/>
      <c r="G16" s="30">
        <f>G7</f>
        <v>136.70500000000001</v>
      </c>
      <c r="H16" s="30"/>
      <c r="I16" s="30"/>
      <c r="J16" s="13">
        <v>0</v>
      </c>
      <c r="K16" s="13">
        <v>0</v>
      </c>
      <c r="L16" s="13">
        <f>G16-K16</f>
        <v>136.70500000000001</v>
      </c>
      <c r="M16" s="13"/>
      <c r="N16" s="12"/>
      <c r="O16" s="733"/>
      <c r="P16" s="734"/>
      <c r="Q16" s="734"/>
      <c r="R16" s="734"/>
      <c r="S16" s="734"/>
      <c r="T16" s="735"/>
      <c r="U16" s="16"/>
      <c r="V16" s="172"/>
      <c r="W16" s="172"/>
      <c r="X16" s="172"/>
      <c r="Y16" s="172"/>
      <c r="Z16" s="172"/>
      <c r="AA16" s="163"/>
      <c r="AB16" s="16"/>
    </row>
    <row r="17" spans="2:29" s="15" customFormat="1" ht="22.5" hidden="1" customHeight="1" x14ac:dyDescent="0.35">
      <c r="B17" s="728"/>
      <c r="C17" s="736" t="s">
        <v>22</v>
      </c>
      <c r="D17" s="736"/>
      <c r="E17" s="737" t="s">
        <v>20</v>
      </c>
      <c r="F17" s="738"/>
      <c r="G17" s="32"/>
      <c r="H17" s="32"/>
      <c r="I17" s="32"/>
      <c r="J17" s="19"/>
      <c r="K17" s="34"/>
      <c r="L17" s="34"/>
      <c r="M17" s="34"/>
      <c r="N17" s="24"/>
      <c r="O17" s="739"/>
      <c r="P17" s="740"/>
      <c r="Q17" s="740"/>
      <c r="R17" s="740"/>
      <c r="S17" s="740"/>
      <c r="T17" s="741"/>
      <c r="U17" s="16"/>
      <c r="V17" s="172"/>
      <c r="W17" s="172"/>
      <c r="X17" s="172"/>
      <c r="Y17" s="172"/>
      <c r="Z17" s="172"/>
      <c r="AA17" s="163"/>
      <c r="AB17" s="16"/>
    </row>
    <row r="18" spans="2:29" s="15" customFormat="1" ht="22.5" hidden="1" customHeight="1" x14ac:dyDescent="0.35">
      <c r="B18" s="729"/>
      <c r="C18" s="721" t="s">
        <v>23</v>
      </c>
      <c r="D18" s="721"/>
      <c r="E18" s="722" t="s">
        <v>20</v>
      </c>
      <c r="F18" s="723"/>
      <c r="G18" s="35"/>
      <c r="H18" s="35"/>
      <c r="I18" s="35"/>
      <c r="J18" s="22"/>
      <c r="K18" s="37"/>
      <c r="L18" s="37"/>
      <c r="M18" s="37"/>
      <c r="N18" s="37"/>
      <c r="O18" s="724"/>
      <c r="P18" s="725"/>
      <c r="Q18" s="725"/>
      <c r="R18" s="725"/>
      <c r="S18" s="725"/>
      <c r="T18" s="726"/>
      <c r="U18" s="16"/>
      <c r="V18" s="172"/>
      <c r="W18" s="172"/>
      <c r="X18" s="172"/>
      <c r="Y18" s="172"/>
      <c r="Z18" s="172"/>
      <c r="AA18" s="163"/>
      <c r="AB18" s="16"/>
    </row>
    <row r="19" spans="2:29" ht="6" hidden="1" customHeight="1" x14ac:dyDescent="0.35">
      <c r="B19" s="164"/>
      <c r="AA19" s="161"/>
    </row>
    <row r="20" spans="2:29" ht="74.25" hidden="1" customHeight="1" x14ac:dyDescent="0.35">
      <c r="B20" s="742" t="s">
        <v>417</v>
      </c>
      <c r="C20" s="743"/>
      <c r="D20" s="743"/>
      <c r="E20" s="743"/>
      <c r="F20" s="743"/>
      <c r="G20" s="743"/>
      <c r="H20" s="743"/>
      <c r="I20" s="743"/>
      <c r="J20" s="743"/>
      <c r="K20" s="743"/>
      <c r="L20" s="743"/>
      <c r="M20" s="743"/>
      <c r="N20" s="743"/>
      <c r="O20" s="743"/>
      <c r="P20" s="743"/>
      <c r="Q20" s="743"/>
      <c r="R20" s="743"/>
      <c r="S20" s="743"/>
      <c r="T20" s="744"/>
      <c r="AA20" s="161"/>
    </row>
    <row r="21" spans="2:29" ht="79.5" hidden="1" customHeight="1" x14ac:dyDescent="0.35">
      <c r="B21" s="745" t="s">
        <v>282</v>
      </c>
      <c r="C21" s="746"/>
      <c r="D21" s="746"/>
      <c r="E21" s="746"/>
      <c r="F21" s="746"/>
      <c r="G21" s="746"/>
      <c r="H21" s="746"/>
      <c r="I21" s="746"/>
      <c r="J21" s="746"/>
      <c r="K21" s="746"/>
      <c r="L21" s="746"/>
      <c r="M21" s="746"/>
      <c r="N21" s="746"/>
      <c r="O21" s="746"/>
      <c r="P21" s="746"/>
      <c r="Q21" s="746"/>
      <c r="R21" s="746"/>
      <c r="S21" s="746"/>
      <c r="T21" s="747"/>
      <c r="W21" s="174"/>
      <c r="X21" s="175"/>
      <c r="Y21" s="175"/>
      <c r="Z21" s="176"/>
      <c r="AA21" s="161"/>
    </row>
    <row r="22" spans="2:29" hidden="1" x14ac:dyDescent="0.35">
      <c r="B22" s="775"/>
      <c r="C22" s="776"/>
      <c r="D22" s="776"/>
      <c r="E22" s="776"/>
      <c r="F22" s="776"/>
      <c r="G22" s="776"/>
      <c r="H22" s="776"/>
      <c r="I22" s="776"/>
      <c r="J22" s="776"/>
      <c r="K22" s="776"/>
      <c r="L22" s="776"/>
      <c r="M22" s="776"/>
      <c r="N22" s="776"/>
      <c r="O22" s="776"/>
      <c r="P22" s="776"/>
      <c r="Q22" s="776"/>
      <c r="R22" s="776"/>
      <c r="S22" s="776"/>
      <c r="T22" s="776"/>
      <c r="U22" s="776"/>
      <c r="V22" s="776"/>
      <c r="W22" s="776"/>
      <c r="X22" s="776"/>
      <c r="Y22" s="776"/>
      <c r="Z22" s="777"/>
      <c r="AA22" s="516"/>
    </row>
    <row r="23" spans="2:29" ht="18.5" hidden="1" x14ac:dyDescent="0.35">
      <c r="B23" s="709" t="s">
        <v>29</v>
      </c>
      <c r="C23" s="709"/>
      <c r="D23" s="709"/>
      <c r="E23" s="709"/>
      <c r="F23" s="709"/>
      <c r="G23" s="709"/>
      <c r="H23" s="709"/>
      <c r="I23" s="709"/>
      <c r="J23" s="709"/>
      <c r="K23" s="709"/>
      <c r="L23" s="709"/>
      <c r="M23" s="709"/>
      <c r="N23" s="709"/>
      <c r="O23" s="709"/>
      <c r="P23" s="709"/>
      <c r="Q23" s="709"/>
      <c r="R23" s="709"/>
      <c r="S23" s="709"/>
      <c r="T23" s="709"/>
      <c r="U23" s="709"/>
      <c r="V23" s="709"/>
      <c r="W23" s="709"/>
      <c r="X23" s="709"/>
      <c r="Y23" s="709"/>
      <c r="Z23" s="709"/>
      <c r="AA23" s="517"/>
    </row>
    <row r="24" spans="2:29" ht="18.5" hidden="1" x14ac:dyDescent="0.35">
      <c r="B24" s="709" t="s">
        <v>509</v>
      </c>
      <c r="C24" s="709"/>
      <c r="D24" s="709"/>
      <c r="E24" s="709"/>
      <c r="F24" s="709"/>
      <c r="G24" s="709"/>
      <c r="H24" s="709"/>
      <c r="I24" s="709"/>
      <c r="J24" s="709"/>
      <c r="K24" s="709"/>
      <c r="L24" s="709"/>
      <c r="M24" s="710"/>
      <c r="N24" s="710"/>
      <c r="O24" s="710"/>
      <c r="P24" s="710"/>
      <c r="Q24" s="710"/>
      <c r="R24" s="710"/>
      <c r="S24" s="710"/>
      <c r="T24" s="710"/>
      <c r="U24" s="710"/>
      <c r="V24" s="709"/>
      <c r="W24" s="709"/>
      <c r="X24" s="709"/>
      <c r="Y24" s="709"/>
      <c r="Z24" s="709"/>
      <c r="AA24" s="711"/>
    </row>
    <row r="25" spans="2:29" s="15" customFormat="1" ht="32" customHeight="1" x14ac:dyDescent="0.35">
      <c r="B25" s="966" t="s">
        <v>30</v>
      </c>
      <c r="C25" s="967" t="s">
        <v>31</v>
      </c>
      <c r="D25" s="968" t="s">
        <v>32</v>
      </c>
      <c r="E25" s="966" t="s">
        <v>33</v>
      </c>
      <c r="F25" s="966" t="s">
        <v>34</v>
      </c>
      <c r="G25" s="966" t="s">
        <v>899</v>
      </c>
      <c r="H25" s="972" t="s">
        <v>900</v>
      </c>
      <c r="I25" s="972" t="s">
        <v>902</v>
      </c>
      <c r="J25" s="969" t="s">
        <v>36</v>
      </c>
      <c r="K25" s="969"/>
      <c r="L25" s="969"/>
      <c r="M25" s="970" t="s">
        <v>37</v>
      </c>
      <c r="N25" s="970"/>
      <c r="O25" s="969" t="s">
        <v>38</v>
      </c>
      <c r="P25" s="975" t="s">
        <v>39</v>
      </c>
      <c r="Q25" s="969" t="s">
        <v>40</v>
      </c>
      <c r="R25" s="974" t="s">
        <v>41</v>
      </c>
      <c r="S25" s="973" t="s">
        <v>906</v>
      </c>
      <c r="T25" s="976" t="s">
        <v>42</v>
      </c>
      <c r="U25" s="968" t="s">
        <v>903</v>
      </c>
      <c r="V25" s="968" t="s">
        <v>904</v>
      </c>
      <c r="W25" s="716" t="s">
        <v>45</v>
      </c>
      <c r="X25" s="717"/>
      <c r="Y25" s="652" t="s">
        <v>21</v>
      </c>
      <c r="Z25" s="972" t="s">
        <v>905</v>
      </c>
      <c r="AA25" s="719" t="s">
        <v>47</v>
      </c>
      <c r="AB25" s="16"/>
    </row>
    <row r="26" spans="2:29" s="15" customFormat="1" ht="33" customHeight="1" thickBot="1" x14ac:dyDescent="0.4">
      <c r="B26" s="712"/>
      <c r="C26" s="713"/>
      <c r="D26" s="714"/>
      <c r="E26" s="712"/>
      <c r="F26" s="712"/>
      <c r="G26" s="712"/>
      <c r="H26" s="968"/>
      <c r="I26" s="968"/>
      <c r="J26" s="178" t="s">
        <v>48</v>
      </c>
      <c r="K26" s="178" t="s">
        <v>49</v>
      </c>
      <c r="L26" s="178" t="s">
        <v>50</v>
      </c>
      <c r="M26" s="179" t="s">
        <v>51</v>
      </c>
      <c r="N26" s="179" t="s">
        <v>52</v>
      </c>
      <c r="O26" s="706"/>
      <c r="P26" s="705"/>
      <c r="Q26" s="706"/>
      <c r="R26" s="707"/>
      <c r="S26" s="974"/>
      <c r="T26" s="708"/>
      <c r="U26" s="714"/>
      <c r="V26" s="714"/>
      <c r="W26" s="181" t="s">
        <v>53</v>
      </c>
      <c r="X26" s="42" t="s">
        <v>54</v>
      </c>
      <c r="Y26" s="651" t="s">
        <v>53</v>
      </c>
      <c r="Z26" s="968"/>
      <c r="AA26" s="720"/>
      <c r="AB26" s="16"/>
    </row>
    <row r="27" spans="2:29" ht="27.75" customHeight="1" thickBot="1" x14ac:dyDescent="0.4">
      <c r="B27" s="971" t="s">
        <v>55</v>
      </c>
      <c r="C27" s="971"/>
      <c r="D27" s="971"/>
      <c r="E27" s="971"/>
      <c r="F27" s="971"/>
      <c r="G27" s="971"/>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77" t="s">
        <v>606</v>
      </c>
      <c r="N2" s="977"/>
      <c r="O2" s="977"/>
      <c r="P2" s="977"/>
      <c r="Q2" s="977"/>
      <c r="R2" s="977"/>
      <c r="S2" s="229"/>
      <c r="T2" s="229"/>
      <c r="U2" s="816"/>
      <c r="V2" s="818"/>
      <c r="W2" s="816"/>
      <c r="X2" s="816"/>
      <c r="Y2" s="816"/>
      <c r="Z2" s="816"/>
      <c r="AA2" s="816"/>
      <c r="AB2" s="816"/>
      <c r="AC2" s="816"/>
      <c r="AD2" s="816"/>
      <c r="AE2" s="816"/>
      <c r="AF2" s="816"/>
      <c r="AG2" s="816"/>
      <c r="AH2" s="816"/>
      <c r="AI2" s="816"/>
      <c r="AJ2" s="820"/>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7"/>
      <c r="V3" s="819"/>
      <c r="W3" s="817"/>
      <c r="X3" s="817"/>
      <c r="Y3" s="817"/>
      <c r="Z3" s="817"/>
      <c r="AA3" s="817"/>
      <c r="AB3" s="817"/>
      <c r="AC3" s="817"/>
      <c r="AD3" s="817"/>
      <c r="AE3" s="817"/>
      <c r="AF3" s="817"/>
      <c r="AG3" s="817"/>
      <c r="AH3" s="817"/>
      <c r="AI3" s="817"/>
      <c r="AJ3" s="821"/>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7"/>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78">
        <v>45981</v>
      </c>
      <c r="E5" s="978"/>
      <c r="F5" s="978"/>
      <c r="G5" s="978"/>
      <c r="H5" s="978"/>
      <c r="I5" s="978"/>
      <c r="J5" s="408"/>
      <c r="K5" s="408"/>
      <c r="L5" s="408"/>
      <c r="M5" s="408"/>
      <c r="N5" s="408"/>
      <c r="O5" s="408"/>
      <c r="P5" s="408"/>
      <c r="Q5" s="409"/>
      <c r="R5" s="408"/>
      <c r="S5" s="408"/>
      <c r="T5" s="408"/>
      <c r="U5" s="823"/>
      <c r="V5" s="823"/>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802" t="s">
        <v>611</v>
      </c>
      <c r="G7" s="802"/>
      <c r="H7" s="802"/>
      <c r="I7" s="802"/>
      <c r="J7" s="802"/>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3" t="s">
        <v>614</v>
      </c>
      <c r="AH9" s="805" t="s">
        <v>615</v>
      </c>
      <c r="AI9" s="805" t="s">
        <v>616</v>
      </c>
      <c r="AJ9" s="807"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4"/>
      <c r="AH10" s="806"/>
      <c r="AI10" s="806"/>
      <c r="AJ10" s="808"/>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09" t="s">
        <v>810</v>
      </c>
      <c r="W14" s="413">
        <v>360</v>
      </c>
      <c r="X14" s="811"/>
      <c r="Y14" s="414">
        <v>420</v>
      </c>
      <c r="Z14" s="813"/>
      <c r="AA14" s="414">
        <v>410</v>
      </c>
      <c r="AB14" s="811"/>
      <c r="AC14" s="414">
        <v>382</v>
      </c>
      <c r="AD14" s="813"/>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0"/>
      <c r="W15" s="401"/>
      <c r="X15" s="812"/>
      <c r="Y15" s="401"/>
      <c r="Z15" s="814"/>
      <c r="AA15" s="401"/>
      <c r="AB15" s="812"/>
      <c r="AC15" s="401"/>
      <c r="AD15" s="814"/>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9" t="s">
        <v>625</v>
      </c>
      <c r="V19" s="830"/>
      <c r="W19" s="830"/>
      <c r="X19" s="830"/>
      <c r="Y19" s="830"/>
      <c r="Z19" s="830"/>
      <c r="AA19" s="830"/>
      <c r="AB19" s="830"/>
      <c r="AC19" s="830"/>
      <c r="AD19" s="830"/>
      <c r="AE19" s="831"/>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13"/>
      <c r="D25" s="414">
        <v>370</v>
      </c>
      <c r="E25" s="813"/>
      <c r="F25" s="414">
        <v>380</v>
      </c>
      <c r="G25" s="832"/>
      <c r="H25" s="414">
        <v>400</v>
      </c>
      <c r="I25" s="834"/>
      <c r="J25" s="414">
        <v>418</v>
      </c>
      <c r="K25" s="834"/>
      <c r="L25" s="414">
        <v>418.57900000000001</v>
      </c>
      <c r="M25" s="813"/>
      <c r="N25" s="414">
        <v>425</v>
      </c>
      <c r="O25" s="825" t="s">
        <v>12</v>
      </c>
      <c r="P25" s="414">
        <v>312</v>
      </c>
      <c r="Q25" s="825" t="s">
        <v>12</v>
      </c>
      <c r="R25" s="414">
        <v>381</v>
      </c>
      <c r="S25" s="825" t="s">
        <v>12</v>
      </c>
      <c r="T25" s="414">
        <v>455</v>
      </c>
      <c r="U25" s="825" t="s">
        <v>12</v>
      </c>
      <c r="V25" s="414">
        <v>376</v>
      </c>
      <c r="W25" s="825" t="s">
        <v>12</v>
      </c>
      <c r="X25" s="414">
        <v>401</v>
      </c>
      <c r="Y25" s="827" t="s">
        <v>12</v>
      </c>
      <c r="Z25" s="414">
        <v>428</v>
      </c>
      <c r="AA25" s="825" t="s">
        <v>12</v>
      </c>
      <c r="AB25" s="414">
        <v>357</v>
      </c>
      <c r="AC25" s="825" t="s">
        <v>12</v>
      </c>
      <c r="AD25" s="414">
        <v>335.15800000000002</v>
      </c>
      <c r="AE25" s="825" t="s">
        <v>12</v>
      </c>
      <c r="AF25" s="401"/>
      <c r="AG25" s="255">
        <v>15</v>
      </c>
      <c r="AH25" s="242">
        <v>5</v>
      </c>
      <c r="AI25" s="242">
        <v>10</v>
      </c>
      <c r="AJ25" s="243"/>
      <c r="AK25" s="4"/>
    </row>
    <row r="26" spans="1:37" x14ac:dyDescent="0.35">
      <c r="A26" s="400"/>
      <c r="B26" s="264"/>
      <c r="C26" s="814"/>
      <c r="D26" s="401"/>
      <c r="E26" s="814"/>
      <c r="F26" s="401"/>
      <c r="G26" s="833"/>
      <c r="H26" s="401"/>
      <c r="I26" s="835"/>
      <c r="J26" s="401"/>
      <c r="K26" s="835"/>
      <c r="L26" s="401"/>
      <c r="M26" s="814"/>
      <c r="N26" s="401"/>
      <c r="O26" s="826"/>
      <c r="P26" s="401"/>
      <c r="Q26" s="826"/>
      <c r="R26" s="426"/>
      <c r="S26" s="826"/>
      <c r="T26" s="401"/>
      <c r="U26" s="826"/>
      <c r="V26" s="401"/>
      <c r="W26" s="826"/>
      <c r="X26" s="401"/>
      <c r="Y26" s="828"/>
      <c r="Z26" s="401"/>
      <c r="AA26" s="826"/>
      <c r="AB26" s="401"/>
      <c r="AC26" s="826"/>
      <c r="AD26" s="401"/>
      <c r="AE26" s="826"/>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838" t="s">
        <v>625</v>
      </c>
      <c r="C31" s="839"/>
      <c r="D31" s="839"/>
      <c r="E31" s="839"/>
      <c r="F31" s="839"/>
      <c r="G31" s="839"/>
      <c r="H31" s="839"/>
      <c r="I31" s="839"/>
      <c r="J31" s="839"/>
      <c r="K31" s="839"/>
      <c r="L31" s="839"/>
      <c r="M31" s="839"/>
      <c r="N31" s="839"/>
      <c r="O31" s="839"/>
      <c r="P31" s="839"/>
      <c r="Q31" s="839"/>
      <c r="R31" s="839"/>
      <c r="S31" s="839"/>
      <c r="T31" s="839"/>
      <c r="U31" s="839"/>
      <c r="V31" s="839"/>
      <c r="W31" s="839"/>
      <c r="X31" s="839"/>
      <c r="Y31" s="839"/>
      <c r="Z31" s="839"/>
      <c r="AA31" s="839"/>
      <c r="AB31" s="839"/>
      <c r="AC31" s="839"/>
      <c r="AD31" s="839"/>
      <c r="AE31" s="840"/>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34"/>
      <c r="D36" s="414">
        <v>373</v>
      </c>
      <c r="E36" s="834"/>
      <c r="F36" s="414">
        <v>334.67</v>
      </c>
      <c r="G36" s="834"/>
      <c r="H36" s="414">
        <v>321.14999999999998</v>
      </c>
      <c r="I36" s="834"/>
      <c r="J36" s="414">
        <v>391</v>
      </c>
      <c r="K36" s="834"/>
      <c r="L36" s="414">
        <v>388</v>
      </c>
      <c r="M36" s="834"/>
      <c r="N36" s="414">
        <v>392</v>
      </c>
      <c r="O36" s="834"/>
      <c r="P36" s="439">
        <v>293</v>
      </c>
      <c r="Q36" s="834"/>
      <c r="R36" s="414">
        <v>274</v>
      </c>
      <c r="S36" s="834"/>
      <c r="T36" s="414">
        <v>218</v>
      </c>
      <c r="U36" s="836" t="s">
        <v>12</v>
      </c>
      <c r="V36" s="414">
        <v>422</v>
      </c>
      <c r="W36" s="834"/>
      <c r="X36" s="414">
        <v>339</v>
      </c>
      <c r="Y36" s="834"/>
      <c r="Z36" s="414">
        <v>423.63299999999998</v>
      </c>
      <c r="AA36" s="836" t="s">
        <v>12</v>
      </c>
      <c r="AB36" s="414">
        <v>335.19200000000001</v>
      </c>
      <c r="AC36" s="836" t="s">
        <v>12</v>
      </c>
      <c r="AD36" s="414">
        <v>326.577</v>
      </c>
      <c r="AE36" s="836" t="s">
        <v>12</v>
      </c>
      <c r="AF36" s="401"/>
      <c r="AG36" s="255">
        <v>15</v>
      </c>
      <c r="AH36" s="242">
        <v>3</v>
      </c>
      <c r="AI36" s="242">
        <v>13</v>
      </c>
      <c r="AJ36" s="243"/>
      <c r="AK36" s="4"/>
    </row>
    <row r="37" spans="1:37" x14ac:dyDescent="0.35">
      <c r="A37" s="269"/>
      <c r="B37" s="264"/>
      <c r="C37" s="835"/>
      <c r="D37" s="401"/>
      <c r="E37" s="835"/>
      <c r="F37" s="401"/>
      <c r="G37" s="835"/>
      <c r="H37" s="401"/>
      <c r="I37" s="835"/>
      <c r="J37" s="401"/>
      <c r="K37" s="835"/>
      <c r="L37" s="401"/>
      <c r="M37" s="835"/>
      <c r="N37" s="401"/>
      <c r="O37" s="835"/>
      <c r="P37" s="426"/>
      <c r="Q37" s="835"/>
      <c r="R37" s="401"/>
      <c r="S37" s="835"/>
      <c r="T37" s="401"/>
      <c r="U37" s="837"/>
      <c r="V37" s="401"/>
      <c r="W37" s="835"/>
      <c r="X37" s="401"/>
      <c r="Y37" s="835"/>
      <c r="Z37" s="401"/>
      <c r="AA37" s="837"/>
      <c r="AB37" s="401"/>
      <c r="AC37" s="837"/>
      <c r="AD37" s="401"/>
      <c r="AE37" s="837"/>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838" t="s">
        <v>625</v>
      </c>
      <c r="C42" s="839"/>
      <c r="D42" s="839"/>
      <c r="E42" s="839"/>
      <c r="F42" s="839"/>
      <c r="G42" s="839"/>
      <c r="H42" s="839"/>
      <c r="I42" s="839"/>
      <c r="J42" s="839"/>
      <c r="K42" s="839"/>
      <c r="L42" s="839"/>
      <c r="M42" s="839"/>
      <c r="N42" s="839"/>
      <c r="O42" s="839"/>
      <c r="P42" s="839"/>
      <c r="Q42" s="839"/>
      <c r="R42" s="839"/>
      <c r="S42" s="839"/>
      <c r="T42" s="839"/>
      <c r="U42" s="839"/>
      <c r="V42" s="839"/>
      <c r="W42" s="839"/>
      <c r="X42" s="839"/>
      <c r="Y42" s="839"/>
      <c r="Z42" s="839"/>
      <c r="AA42" s="839"/>
      <c r="AB42" s="839"/>
      <c r="AC42" s="839"/>
      <c r="AD42" s="839"/>
      <c r="AE42" s="840"/>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36" t="s">
        <v>12</v>
      </c>
      <c r="D47" s="414">
        <v>379.11</v>
      </c>
      <c r="E47" s="836" t="s">
        <v>12</v>
      </c>
      <c r="F47" s="414">
        <v>375.44200000000001</v>
      </c>
      <c r="G47" s="834"/>
      <c r="H47" s="414">
        <v>212.41800000000001</v>
      </c>
      <c r="I47" s="834"/>
      <c r="J47" s="414">
        <v>326.00099999999998</v>
      </c>
      <c r="K47" s="836" t="s">
        <v>12</v>
      </c>
      <c r="L47" s="414">
        <v>332</v>
      </c>
      <c r="M47" s="836" t="s">
        <v>12</v>
      </c>
      <c r="N47" s="414">
        <v>285</v>
      </c>
      <c r="O47" s="836" t="s">
        <v>12</v>
      </c>
      <c r="P47" s="414">
        <v>345</v>
      </c>
      <c r="Q47" s="836" t="s">
        <v>12</v>
      </c>
      <c r="R47" s="414">
        <v>380.28199999999998</v>
      </c>
      <c r="S47" s="836" t="s">
        <v>12</v>
      </c>
      <c r="T47" s="414">
        <v>384.99799999999999</v>
      </c>
      <c r="U47" s="836" t="s">
        <v>12</v>
      </c>
      <c r="V47" s="414">
        <v>360</v>
      </c>
      <c r="W47" s="836" t="s">
        <v>12</v>
      </c>
      <c r="X47" s="414">
        <v>378</v>
      </c>
      <c r="Y47" s="836" t="s">
        <v>12</v>
      </c>
      <c r="Z47" s="414">
        <v>387</v>
      </c>
      <c r="AA47" s="836" t="s">
        <v>12</v>
      </c>
      <c r="AB47" s="414">
        <v>439.322</v>
      </c>
      <c r="AC47" s="836" t="s">
        <v>12</v>
      </c>
      <c r="AD47" s="426"/>
      <c r="AE47" s="426"/>
      <c r="AF47" s="401"/>
      <c r="AG47" s="255">
        <v>14</v>
      </c>
      <c r="AH47" s="242">
        <v>11</v>
      </c>
      <c r="AI47" s="242">
        <v>13</v>
      </c>
      <c r="AJ47" s="243"/>
      <c r="AK47" s="4"/>
    </row>
    <row r="48" spans="1:37" x14ac:dyDescent="0.35">
      <c r="A48" s="269"/>
      <c r="B48" s="264"/>
      <c r="C48" s="837"/>
      <c r="D48" s="401"/>
      <c r="E48" s="837"/>
      <c r="F48" s="401"/>
      <c r="G48" s="835"/>
      <c r="H48" s="401"/>
      <c r="I48" s="835"/>
      <c r="J48" s="401"/>
      <c r="K48" s="837"/>
      <c r="L48" s="401"/>
      <c r="M48" s="837"/>
      <c r="N48" s="401"/>
      <c r="O48" s="837"/>
      <c r="P48" s="426"/>
      <c r="Q48" s="837"/>
      <c r="R48" s="401"/>
      <c r="S48" s="837"/>
      <c r="T48" s="401"/>
      <c r="U48" s="837"/>
      <c r="V48" s="401"/>
      <c r="W48" s="837"/>
      <c r="X48" s="401"/>
      <c r="Y48" s="837"/>
      <c r="Z48" s="401"/>
      <c r="AA48" s="837"/>
      <c r="AB48" s="401"/>
      <c r="AC48" s="837"/>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29" t="s">
        <v>625</v>
      </c>
      <c r="C53" s="830"/>
      <c r="D53" s="830"/>
      <c r="E53" s="830"/>
      <c r="F53" s="830"/>
      <c r="G53" s="830"/>
      <c r="H53" s="830"/>
      <c r="I53" s="830"/>
      <c r="J53" s="830"/>
      <c r="K53" s="830"/>
      <c r="L53" s="830"/>
      <c r="M53" s="830"/>
      <c r="N53" s="830"/>
      <c r="O53" s="830"/>
      <c r="P53" s="830"/>
      <c r="Q53" s="830"/>
      <c r="R53" s="830"/>
      <c r="S53" s="830"/>
      <c r="T53" s="830"/>
      <c r="U53" s="830"/>
      <c r="V53" s="830"/>
      <c r="W53" s="830"/>
      <c r="X53" s="830"/>
      <c r="Y53" s="830"/>
      <c r="Z53" s="830"/>
      <c r="AA53" s="830"/>
      <c r="AB53" s="830"/>
      <c r="AC53" s="831"/>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36" t="s">
        <v>12</v>
      </c>
      <c r="D57" s="414">
        <v>358.96199999999999</v>
      </c>
      <c r="E57" s="836" t="s">
        <v>12</v>
      </c>
      <c r="F57" s="414">
        <v>399.964</v>
      </c>
      <c r="G57" s="836" t="s">
        <v>12</v>
      </c>
      <c r="H57" s="414">
        <v>375.84500000000003</v>
      </c>
      <c r="I57" s="834"/>
      <c r="J57" s="414">
        <v>417.79599999999999</v>
      </c>
      <c r="K57" s="836" t="s">
        <v>12</v>
      </c>
      <c r="L57" s="414">
        <v>403.67700000000002</v>
      </c>
      <c r="M57" s="836" t="s">
        <v>12</v>
      </c>
      <c r="N57" s="414">
        <v>414.51900000000001</v>
      </c>
      <c r="O57" s="836" t="s">
        <v>12</v>
      </c>
      <c r="P57" s="414">
        <v>415.77100000000002</v>
      </c>
      <c r="Q57" s="836" t="s">
        <v>12</v>
      </c>
      <c r="R57" s="414">
        <v>339.11</v>
      </c>
      <c r="S57" s="836" t="s">
        <v>12</v>
      </c>
      <c r="T57" s="414">
        <v>398.31</v>
      </c>
      <c r="U57" s="836" t="s">
        <v>12</v>
      </c>
      <c r="V57" s="414">
        <v>390.62599999999998</v>
      </c>
      <c r="W57" s="836" t="s">
        <v>12</v>
      </c>
      <c r="X57" s="414">
        <v>441.23399999999998</v>
      </c>
      <c r="Y57" s="836" t="s">
        <v>12</v>
      </c>
      <c r="Z57" s="414">
        <v>415.00291377528868</v>
      </c>
      <c r="AA57" s="836" t="s">
        <v>12</v>
      </c>
      <c r="AB57" s="414">
        <v>416.99985762722139</v>
      </c>
      <c r="AC57" s="836" t="s">
        <v>12</v>
      </c>
      <c r="AD57" s="426"/>
      <c r="AE57" s="426"/>
      <c r="AF57" s="401"/>
      <c r="AG57" s="255">
        <v>14</v>
      </c>
      <c r="AH57" s="242">
        <v>11</v>
      </c>
      <c r="AI57" s="242">
        <v>14</v>
      </c>
      <c r="AJ57" s="243"/>
      <c r="AK57" s="4"/>
    </row>
    <row r="58" spans="1:37" x14ac:dyDescent="0.35">
      <c r="A58" s="269"/>
      <c r="B58" s="264"/>
      <c r="C58" s="837"/>
      <c r="D58" s="401"/>
      <c r="E58" s="837"/>
      <c r="F58" s="401"/>
      <c r="G58" s="837"/>
      <c r="H58" s="401"/>
      <c r="I58" s="835"/>
      <c r="J58" s="401"/>
      <c r="K58" s="837"/>
      <c r="L58" s="401"/>
      <c r="M58" s="837"/>
      <c r="N58" s="401"/>
      <c r="O58" s="837"/>
      <c r="P58" s="426"/>
      <c r="Q58" s="837"/>
      <c r="R58" s="401"/>
      <c r="S58" s="837"/>
      <c r="T58" s="401"/>
      <c r="U58" s="837"/>
      <c r="V58" s="401"/>
      <c r="W58" s="837"/>
      <c r="X58" s="401"/>
      <c r="Y58" s="837"/>
      <c r="Z58" s="401"/>
      <c r="AA58" s="837"/>
      <c r="AB58" s="401"/>
      <c r="AC58" s="837"/>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29" t="s">
        <v>625</v>
      </c>
      <c r="C63" s="830"/>
      <c r="D63" s="830"/>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830"/>
      <c r="AC63" s="831"/>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36" t="s">
        <v>12</v>
      </c>
      <c r="D68" s="414">
        <v>333.00004233177015</v>
      </c>
      <c r="E68" s="836" t="s">
        <v>12</v>
      </c>
      <c r="F68" s="414">
        <v>383.63685846119375</v>
      </c>
      <c r="G68" s="836" t="s">
        <v>12</v>
      </c>
      <c r="H68" s="414">
        <v>225.78200000000001</v>
      </c>
      <c r="I68" s="836"/>
      <c r="J68" s="414">
        <v>390</v>
      </c>
      <c r="K68" s="836" t="s">
        <v>12</v>
      </c>
      <c r="L68" s="414">
        <v>343</v>
      </c>
      <c r="M68" s="836" t="s">
        <v>12</v>
      </c>
      <c r="N68" s="414">
        <v>327</v>
      </c>
      <c r="O68" s="836" t="s">
        <v>12</v>
      </c>
      <c r="P68" s="414">
        <v>364</v>
      </c>
      <c r="Q68" s="836" t="s">
        <v>12</v>
      </c>
      <c r="R68" s="414">
        <v>308</v>
      </c>
      <c r="S68" s="836" t="s">
        <v>12</v>
      </c>
      <c r="T68" s="414">
        <v>465</v>
      </c>
      <c r="U68" s="836" t="s">
        <v>12</v>
      </c>
      <c r="V68" s="414">
        <v>367.66199999999998</v>
      </c>
      <c r="W68" s="836" t="s">
        <v>12</v>
      </c>
      <c r="X68" s="414">
        <v>399.99799999999999</v>
      </c>
      <c r="Y68" s="836" t="s">
        <v>12</v>
      </c>
      <c r="Z68" s="414">
        <v>426</v>
      </c>
      <c r="AA68" s="836" t="s">
        <v>12</v>
      </c>
      <c r="AB68" s="414">
        <v>362</v>
      </c>
      <c r="AC68" s="836" t="s">
        <v>12</v>
      </c>
      <c r="AD68" s="426"/>
      <c r="AE68" s="426"/>
      <c r="AF68" s="401"/>
      <c r="AG68" s="255">
        <v>13</v>
      </c>
      <c r="AH68" s="242">
        <v>13</v>
      </c>
      <c r="AI68" s="242">
        <v>13</v>
      </c>
      <c r="AJ68" s="243"/>
      <c r="AK68" s="4"/>
    </row>
    <row r="69" spans="1:37" x14ac:dyDescent="0.35">
      <c r="A69" s="269"/>
      <c r="B69" s="264"/>
      <c r="C69" s="837"/>
      <c r="D69" s="401"/>
      <c r="E69" s="837"/>
      <c r="F69" s="401"/>
      <c r="G69" s="837"/>
      <c r="H69" s="401"/>
      <c r="I69" s="837"/>
      <c r="J69" s="401"/>
      <c r="K69" s="837"/>
      <c r="L69" s="401"/>
      <c r="M69" s="837"/>
      <c r="N69" s="401"/>
      <c r="O69" s="837"/>
      <c r="P69" s="426"/>
      <c r="Q69" s="837"/>
      <c r="R69" s="401"/>
      <c r="S69" s="837"/>
      <c r="T69" s="401"/>
      <c r="U69" s="837"/>
      <c r="V69" s="401"/>
      <c r="W69" s="837"/>
      <c r="X69" s="401"/>
      <c r="Y69" s="837"/>
      <c r="Z69" s="401"/>
      <c r="AA69" s="837"/>
      <c r="AB69" s="401"/>
      <c r="AC69" s="837"/>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29" t="s">
        <v>625</v>
      </c>
      <c r="C74" s="830"/>
      <c r="D74" s="830"/>
      <c r="E74" s="830"/>
      <c r="F74" s="830"/>
      <c r="G74" s="830"/>
      <c r="H74" s="830"/>
      <c r="I74" s="830"/>
      <c r="J74" s="830"/>
      <c r="K74" s="830"/>
      <c r="L74" s="830"/>
      <c r="M74" s="830"/>
      <c r="N74" s="830"/>
      <c r="O74" s="830"/>
      <c r="P74" s="830"/>
      <c r="Q74" s="830"/>
      <c r="R74" s="830"/>
      <c r="S74" s="830"/>
      <c r="T74" s="830"/>
      <c r="U74" s="830"/>
      <c r="V74" s="830"/>
      <c r="W74" s="830"/>
      <c r="X74" s="830"/>
      <c r="Y74" s="830"/>
      <c r="Z74" s="830"/>
      <c r="AA74" s="830"/>
      <c r="AB74" s="830"/>
      <c r="AC74" s="831"/>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42"/>
      <c r="AD75" s="842"/>
      <c r="AE75" s="842"/>
      <c r="AF75" s="842"/>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34"/>
      <c r="D79" s="414">
        <v>441</v>
      </c>
      <c r="E79" s="825" t="s">
        <v>12</v>
      </c>
      <c r="F79" s="414">
        <v>309</v>
      </c>
      <c r="G79" s="825" t="s">
        <v>12</v>
      </c>
      <c r="H79" s="414">
        <v>331</v>
      </c>
      <c r="I79" s="825" t="s">
        <v>12</v>
      </c>
      <c r="J79" s="414">
        <v>431</v>
      </c>
      <c r="K79" s="825" t="s">
        <v>12</v>
      </c>
      <c r="L79" s="414">
        <v>396</v>
      </c>
      <c r="M79" s="825" t="s">
        <v>12</v>
      </c>
      <c r="N79" s="414">
        <v>444</v>
      </c>
      <c r="O79" s="836" t="s">
        <v>12</v>
      </c>
      <c r="P79" s="414">
        <v>381.62200000000001</v>
      </c>
      <c r="Q79" s="834"/>
      <c r="R79" s="414">
        <v>200.19399999999999</v>
      </c>
      <c r="S79" s="834"/>
      <c r="T79" s="414">
        <v>323.899</v>
      </c>
      <c r="U79" s="825" t="s">
        <v>12</v>
      </c>
      <c r="V79" s="414">
        <v>403</v>
      </c>
      <c r="W79" s="836" t="s">
        <v>12</v>
      </c>
      <c r="X79" s="414">
        <v>419.71300000000002</v>
      </c>
      <c r="Y79" s="836" t="s">
        <v>235</v>
      </c>
      <c r="Z79" s="414">
        <v>239.88200000000001</v>
      </c>
      <c r="AA79" s="836" t="s">
        <v>12</v>
      </c>
      <c r="AB79" s="414">
        <v>421.01100000000002</v>
      </c>
      <c r="AC79" s="834"/>
      <c r="AD79" s="426"/>
      <c r="AE79" s="426"/>
      <c r="AF79" s="401"/>
      <c r="AG79" s="255">
        <v>13</v>
      </c>
      <c r="AH79" s="242">
        <v>8</v>
      </c>
      <c r="AI79" s="242">
        <v>11</v>
      </c>
      <c r="AJ79" s="243"/>
      <c r="AK79" s="4"/>
    </row>
    <row r="80" spans="1:37" x14ac:dyDescent="0.35">
      <c r="A80" s="269"/>
      <c r="B80" s="264"/>
      <c r="C80" s="835"/>
      <c r="D80" s="401"/>
      <c r="E80" s="826"/>
      <c r="F80" s="401"/>
      <c r="G80" s="826"/>
      <c r="H80" s="401"/>
      <c r="I80" s="826"/>
      <c r="J80" s="401"/>
      <c r="K80" s="826"/>
      <c r="L80" s="401"/>
      <c r="M80" s="826"/>
      <c r="N80" s="401"/>
      <c r="O80" s="837"/>
      <c r="P80" s="426"/>
      <c r="Q80" s="835"/>
      <c r="R80" s="401"/>
      <c r="S80" s="835"/>
      <c r="T80" s="401"/>
      <c r="U80" s="826"/>
      <c r="V80" s="401"/>
      <c r="W80" s="837"/>
      <c r="X80" s="401"/>
      <c r="Y80" s="837"/>
      <c r="Z80" s="401"/>
      <c r="AA80" s="837"/>
      <c r="AB80" s="401"/>
      <c r="AC80" s="835"/>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29" t="s">
        <v>625</v>
      </c>
      <c r="C85" s="830"/>
      <c r="D85" s="830"/>
      <c r="E85" s="830"/>
      <c r="F85" s="830"/>
      <c r="G85" s="830"/>
      <c r="H85" s="830"/>
      <c r="I85" s="830"/>
      <c r="J85" s="830"/>
      <c r="K85" s="830"/>
      <c r="L85" s="830"/>
      <c r="M85" s="830"/>
      <c r="N85" s="830"/>
      <c r="O85" s="830"/>
      <c r="P85" s="830"/>
      <c r="Q85" s="830"/>
      <c r="R85" s="830"/>
      <c r="S85" s="830"/>
      <c r="T85" s="830"/>
      <c r="U85" s="830"/>
      <c r="V85" s="830"/>
      <c r="W85" s="830"/>
      <c r="X85" s="830"/>
      <c r="Y85" s="830"/>
      <c r="Z85" s="830"/>
      <c r="AA85" s="830"/>
      <c r="AB85" s="830"/>
      <c r="AC85" s="831"/>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34"/>
      <c r="D90" s="414">
        <v>416.99700000000001</v>
      </c>
      <c r="E90" s="836" t="s">
        <v>12</v>
      </c>
      <c r="F90" s="414">
        <v>363</v>
      </c>
      <c r="G90" s="836" t="s">
        <v>12</v>
      </c>
      <c r="H90" s="414">
        <v>339</v>
      </c>
      <c r="I90" s="836" t="s">
        <v>12</v>
      </c>
      <c r="J90" s="414">
        <v>473.767</v>
      </c>
      <c r="K90" s="834"/>
      <c r="L90" s="414">
        <v>360.17</v>
      </c>
      <c r="M90" s="836"/>
      <c r="N90" s="414">
        <v>272</v>
      </c>
      <c r="O90" s="836" t="s">
        <v>15</v>
      </c>
      <c r="P90" s="414">
        <v>301.25</v>
      </c>
      <c r="Q90" s="836"/>
      <c r="R90" s="414">
        <v>349</v>
      </c>
      <c r="S90" s="836"/>
      <c r="T90" s="414">
        <v>299</v>
      </c>
      <c r="U90" s="836" t="s">
        <v>223</v>
      </c>
      <c r="V90" s="414">
        <v>318</v>
      </c>
      <c r="W90" s="836" t="s">
        <v>223</v>
      </c>
      <c r="X90" s="414">
        <v>244</v>
      </c>
      <c r="Y90" s="836" t="s">
        <v>223</v>
      </c>
      <c r="Z90" s="414">
        <v>343</v>
      </c>
      <c r="AA90" s="836" t="s">
        <v>223</v>
      </c>
      <c r="AB90" s="414">
        <v>399</v>
      </c>
      <c r="AC90" s="836" t="s">
        <v>12</v>
      </c>
      <c r="AD90" s="426"/>
      <c r="AE90" s="426"/>
      <c r="AF90" s="401"/>
      <c r="AG90" s="255">
        <v>6</v>
      </c>
      <c r="AH90" s="242">
        <v>4</v>
      </c>
      <c r="AI90" s="242">
        <v>6</v>
      </c>
      <c r="AJ90" s="243"/>
      <c r="AK90" s="4"/>
    </row>
    <row r="91" spans="1:37" x14ac:dyDescent="0.35">
      <c r="A91" s="269"/>
      <c r="B91" s="264"/>
      <c r="C91" s="835"/>
      <c r="D91" s="401"/>
      <c r="E91" s="837"/>
      <c r="F91" s="401"/>
      <c r="G91" s="837"/>
      <c r="H91" s="401"/>
      <c r="I91" s="837"/>
      <c r="J91" s="401"/>
      <c r="K91" s="835"/>
      <c r="L91" s="401"/>
      <c r="M91" s="837"/>
      <c r="N91" s="401"/>
      <c r="O91" s="837"/>
      <c r="P91" s="426"/>
      <c r="Q91" s="837"/>
      <c r="R91" s="401"/>
      <c r="S91" s="837"/>
      <c r="T91" s="401"/>
      <c r="U91" s="837"/>
      <c r="V91" s="401"/>
      <c r="W91" s="837"/>
      <c r="X91" s="401"/>
      <c r="Y91" s="837"/>
      <c r="Z91" s="401"/>
      <c r="AA91" s="837"/>
      <c r="AB91" s="401"/>
      <c r="AC91" s="837"/>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1"/>
      <c r="T94" s="841"/>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29" t="s">
        <v>625</v>
      </c>
      <c r="C96" s="830"/>
      <c r="D96" s="830"/>
      <c r="E96" s="830"/>
      <c r="F96" s="830"/>
      <c r="G96" s="830"/>
      <c r="H96" s="830"/>
      <c r="I96" s="830"/>
      <c r="J96" s="830"/>
      <c r="K96" s="830"/>
      <c r="L96" s="830"/>
      <c r="M96" s="830"/>
      <c r="N96" s="830"/>
      <c r="O96" s="830"/>
      <c r="P96" s="830"/>
      <c r="Q96" s="830"/>
      <c r="R96" s="830"/>
      <c r="S96" s="830"/>
      <c r="T96" s="830"/>
      <c r="U96" s="830"/>
      <c r="V96" s="830"/>
      <c r="W96" s="830"/>
      <c r="X96" s="830"/>
      <c r="Y96" s="830"/>
      <c r="Z96" s="830"/>
      <c r="AA96" s="830"/>
      <c r="AB96" s="830"/>
      <c r="AC96" s="831"/>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7" t="s">
        <v>653</v>
      </c>
      <c r="V97" s="848"/>
      <c r="W97" s="849"/>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34"/>
      <c r="D102" s="414">
        <v>420</v>
      </c>
      <c r="E102" s="836" t="s">
        <v>12</v>
      </c>
      <c r="F102" s="414">
        <v>339</v>
      </c>
      <c r="G102" s="836" t="s">
        <v>12</v>
      </c>
      <c r="H102" s="414">
        <v>461</v>
      </c>
      <c r="I102" s="836" t="s">
        <v>12</v>
      </c>
      <c r="J102" s="414">
        <v>324.66000000000003</v>
      </c>
      <c r="K102" s="836" t="s">
        <v>12</v>
      </c>
      <c r="L102" s="414">
        <v>342</v>
      </c>
      <c r="M102" s="836" t="s">
        <v>12</v>
      </c>
      <c r="N102" s="414">
        <v>392</v>
      </c>
      <c r="O102" s="836" t="s">
        <v>12</v>
      </c>
      <c r="P102" s="414">
        <v>371</v>
      </c>
      <c r="Q102" s="836" t="s">
        <v>12</v>
      </c>
      <c r="R102" s="414">
        <v>335.58699999999999</v>
      </c>
      <c r="S102" s="836" t="s">
        <v>12</v>
      </c>
      <c r="T102" s="414">
        <v>421.97300000000001</v>
      </c>
      <c r="U102" s="836" t="s">
        <v>223</v>
      </c>
      <c r="V102" s="414">
        <v>330</v>
      </c>
      <c r="W102" s="836" t="s">
        <v>223</v>
      </c>
      <c r="X102" s="414">
        <v>474.91199999999998</v>
      </c>
      <c r="Y102" s="836" t="s">
        <v>223</v>
      </c>
      <c r="Z102" s="414">
        <v>321</v>
      </c>
      <c r="AA102" s="836" t="s">
        <v>12</v>
      </c>
      <c r="AB102" s="414">
        <v>400.55</v>
      </c>
      <c r="AC102" s="836" t="s">
        <v>12</v>
      </c>
      <c r="AD102" s="426"/>
      <c r="AE102" s="426"/>
      <c r="AF102" s="401"/>
      <c r="AG102" s="255">
        <v>11</v>
      </c>
      <c r="AH102" s="242">
        <v>6</v>
      </c>
      <c r="AI102" s="242">
        <v>10</v>
      </c>
      <c r="AJ102" s="319"/>
      <c r="AK102" s="4"/>
    </row>
    <row r="103" spans="1:37" x14ac:dyDescent="0.35">
      <c r="A103" s="269"/>
      <c r="B103" s="264"/>
      <c r="C103" s="835"/>
      <c r="D103" s="401"/>
      <c r="E103" s="837"/>
      <c r="F103" s="401"/>
      <c r="G103" s="837"/>
      <c r="H103" s="401"/>
      <c r="I103" s="837"/>
      <c r="J103" s="401"/>
      <c r="K103" s="837"/>
      <c r="L103" s="401"/>
      <c r="M103" s="837"/>
      <c r="N103" s="401"/>
      <c r="O103" s="837"/>
      <c r="P103" s="426"/>
      <c r="Q103" s="837"/>
      <c r="R103" s="401"/>
      <c r="S103" s="837"/>
      <c r="T103" s="401"/>
      <c r="U103" s="837"/>
      <c r="V103" s="401"/>
      <c r="W103" s="837"/>
      <c r="X103" s="401"/>
      <c r="Y103" s="837"/>
      <c r="Z103" s="401"/>
      <c r="AA103" s="837"/>
      <c r="AB103" s="401"/>
      <c r="AC103" s="837"/>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29" t="s">
        <v>625</v>
      </c>
      <c r="C108" s="830"/>
      <c r="D108" s="830"/>
      <c r="E108" s="830"/>
      <c r="F108" s="830"/>
      <c r="G108" s="830"/>
      <c r="H108" s="830"/>
      <c r="I108" s="830"/>
      <c r="J108" s="830"/>
      <c r="K108" s="830"/>
      <c r="L108" s="830"/>
      <c r="M108" s="830"/>
      <c r="N108" s="830"/>
      <c r="O108" s="830"/>
      <c r="P108" s="830"/>
      <c r="Q108" s="830"/>
      <c r="R108" s="830"/>
      <c r="S108" s="830"/>
      <c r="T108" s="830"/>
      <c r="U108" s="830"/>
      <c r="V108" s="830"/>
      <c r="W108" s="830"/>
      <c r="X108" s="830"/>
      <c r="Y108" s="830"/>
      <c r="Z108" s="830"/>
      <c r="AA108" s="830"/>
      <c r="AB108" s="830"/>
      <c r="AC108" s="831"/>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847" t="s">
        <v>653</v>
      </c>
      <c r="P109" s="848"/>
      <c r="Q109" s="849"/>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36" t="s">
        <v>12</v>
      </c>
      <c r="D114" s="414">
        <v>280</v>
      </c>
      <c r="E114" s="836" t="s">
        <v>12</v>
      </c>
      <c r="F114" s="414">
        <v>387.99599999999998</v>
      </c>
      <c r="G114" s="836" t="s">
        <v>12</v>
      </c>
      <c r="H114" s="414">
        <v>319</v>
      </c>
      <c r="I114" s="836" t="s">
        <v>12</v>
      </c>
      <c r="J114" s="414">
        <v>429.45299999999997</v>
      </c>
      <c r="K114" s="836" t="s">
        <v>12</v>
      </c>
      <c r="L114" s="414">
        <v>484.387</v>
      </c>
      <c r="M114" s="834"/>
      <c r="N114" s="414">
        <v>372.19400000000002</v>
      </c>
      <c r="O114" s="836" t="s">
        <v>223</v>
      </c>
      <c r="P114" s="414">
        <v>552.22299999999996</v>
      </c>
      <c r="Q114" s="836" t="s">
        <v>223</v>
      </c>
      <c r="R114" s="414">
        <v>396.82299999999998</v>
      </c>
      <c r="S114" s="836" t="s">
        <v>12</v>
      </c>
      <c r="T114" s="414">
        <v>357.99599999999998</v>
      </c>
      <c r="U114" s="836" t="s">
        <v>12</v>
      </c>
      <c r="V114" s="414">
        <v>401</v>
      </c>
      <c r="W114" s="826" t="s">
        <v>12</v>
      </c>
      <c r="X114" s="414">
        <v>395.00900000000001</v>
      </c>
      <c r="Y114" s="826" t="s">
        <v>12</v>
      </c>
      <c r="Z114" s="414">
        <v>445.37900000000002</v>
      </c>
      <c r="AA114" s="834"/>
      <c r="AB114" s="414">
        <v>396.995</v>
      </c>
      <c r="AC114" s="836" t="s">
        <v>12</v>
      </c>
      <c r="AD114" s="426"/>
      <c r="AE114" s="426"/>
      <c r="AF114" s="401"/>
      <c r="AG114" s="255">
        <v>12</v>
      </c>
      <c r="AH114" s="242">
        <v>2</v>
      </c>
      <c r="AI114" s="242">
        <v>9</v>
      </c>
      <c r="AJ114" s="319"/>
      <c r="AK114" s="4"/>
    </row>
    <row r="115" spans="1:37" ht="15" thickBot="1" x14ac:dyDescent="0.4">
      <c r="A115" s="269"/>
      <c r="B115" s="264"/>
      <c r="C115" s="837"/>
      <c r="D115" s="401"/>
      <c r="E115" s="837"/>
      <c r="F115" s="401"/>
      <c r="G115" s="837"/>
      <c r="H115" s="401"/>
      <c r="I115" s="837"/>
      <c r="J115" s="401"/>
      <c r="K115" s="837"/>
      <c r="L115" s="401"/>
      <c r="M115" s="835"/>
      <c r="N115" s="401"/>
      <c r="O115" s="837"/>
      <c r="P115" s="426"/>
      <c r="Q115" s="837"/>
      <c r="R115" s="401"/>
      <c r="S115" s="837"/>
      <c r="T115" s="401"/>
      <c r="U115" s="837"/>
      <c r="V115" s="401"/>
      <c r="W115" s="837"/>
      <c r="X115" s="401"/>
      <c r="Y115" s="837"/>
      <c r="Z115" s="401"/>
      <c r="AA115" s="844"/>
      <c r="AB115" s="401"/>
      <c r="AC115" s="843"/>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29" t="s">
        <v>625</v>
      </c>
      <c r="C120" s="830"/>
      <c r="D120" s="830"/>
      <c r="E120" s="830"/>
      <c r="F120" s="830"/>
      <c r="G120" s="830"/>
      <c r="H120" s="830"/>
      <c r="I120" s="830"/>
      <c r="J120" s="830"/>
      <c r="K120" s="830"/>
      <c r="L120" s="830"/>
      <c r="M120" s="830"/>
      <c r="N120" s="830"/>
      <c r="O120" s="830"/>
      <c r="P120" s="830"/>
      <c r="Q120" s="830"/>
      <c r="R120" s="830"/>
      <c r="S120" s="830"/>
      <c r="T120" s="830"/>
      <c r="U120" s="830"/>
      <c r="V120" s="830"/>
      <c r="W120" s="830"/>
      <c r="X120" s="830"/>
      <c r="Y120" s="830"/>
      <c r="Z120" s="830"/>
      <c r="AA120" s="830"/>
      <c r="AB120" s="830"/>
      <c r="AC120" s="831"/>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847" t="s">
        <v>653</v>
      </c>
      <c r="R121" s="848"/>
      <c r="S121" s="848"/>
      <c r="T121" s="848"/>
      <c r="U121" s="848"/>
      <c r="V121" s="848"/>
      <c r="W121" s="848"/>
      <c r="X121" s="848"/>
      <c r="Y121" s="849"/>
      <c r="Z121" s="294"/>
      <c r="AA121" s="334"/>
      <c r="AB121" s="334"/>
      <c r="AC121" s="850"/>
      <c r="AD121" s="850"/>
      <c r="AE121" s="850"/>
      <c r="AF121" s="850"/>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34"/>
      <c r="D126" s="414">
        <v>433</v>
      </c>
      <c r="E126" s="836" t="s">
        <v>235</v>
      </c>
      <c r="F126" s="414">
        <v>390</v>
      </c>
      <c r="G126" s="836" t="s">
        <v>235</v>
      </c>
      <c r="H126" s="414">
        <v>406.995</v>
      </c>
      <c r="I126" s="836" t="s">
        <v>12</v>
      </c>
      <c r="J126" s="414">
        <v>411.48200000000003</v>
      </c>
      <c r="K126" s="836" t="s">
        <v>235</v>
      </c>
      <c r="L126" s="414">
        <v>566.68100000000004</v>
      </c>
      <c r="M126" s="836"/>
      <c r="N126" s="414">
        <v>326.63200000000001</v>
      </c>
      <c r="O126" s="845" t="s">
        <v>15</v>
      </c>
      <c r="P126" s="414">
        <v>371.99700000000001</v>
      </c>
      <c r="Q126" s="836" t="s">
        <v>223</v>
      </c>
      <c r="R126" s="414">
        <v>441</v>
      </c>
      <c r="S126" s="836" t="s">
        <v>223</v>
      </c>
      <c r="T126" s="414">
        <v>445</v>
      </c>
      <c r="U126" s="836" t="s">
        <v>223</v>
      </c>
      <c r="V126" s="414">
        <v>332.73099999999999</v>
      </c>
      <c r="W126" s="836" t="s">
        <v>223</v>
      </c>
      <c r="X126" s="414">
        <v>241.999</v>
      </c>
      <c r="Y126" s="836" t="s">
        <v>223</v>
      </c>
      <c r="Z126" s="414">
        <v>473.13099999999997</v>
      </c>
      <c r="AA126" s="834"/>
      <c r="AB126" s="414">
        <v>439.99900000000002</v>
      </c>
      <c r="AC126" s="836" t="s">
        <v>12</v>
      </c>
      <c r="AD126" s="426"/>
      <c r="AE126" s="426"/>
      <c r="AF126" s="401"/>
      <c r="AG126" s="255">
        <v>4</v>
      </c>
      <c r="AH126" s="242">
        <v>0</v>
      </c>
      <c r="AI126" s="242">
        <v>1</v>
      </c>
      <c r="AJ126" s="319"/>
      <c r="AK126" s="4"/>
    </row>
    <row r="127" spans="1:37" x14ac:dyDescent="0.35">
      <c r="A127" s="269"/>
      <c r="B127" s="264"/>
      <c r="C127" s="835"/>
      <c r="D127" s="401"/>
      <c r="E127" s="837"/>
      <c r="F127" s="401"/>
      <c r="G127" s="837"/>
      <c r="H127" s="401"/>
      <c r="I127" s="837"/>
      <c r="J127" s="401"/>
      <c r="K127" s="837"/>
      <c r="L127" s="401"/>
      <c r="M127" s="837"/>
      <c r="N127" s="401"/>
      <c r="O127" s="846"/>
      <c r="P127" s="426"/>
      <c r="Q127" s="837"/>
      <c r="R127" s="401"/>
      <c r="S127" s="837"/>
      <c r="T127" s="401"/>
      <c r="U127" s="837"/>
      <c r="V127" s="401"/>
      <c r="W127" s="837"/>
      <c r="X127" s="401"/>
      <c r="Y127" s="837"/>
      <c r="Z127" s="401"/>
      <c r="AA127" s="835"/>
      <c r="AB127" s="401"/>
      <c r="AC127" s="837"/>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29" t="s">
        <v>625</v>
      </c>
      <c r="C132" s="830"/>
      <c r="D132" s="830"/>
      <c r="E132" s="830"/>
      <c r="F132" s="830"/>
      <c r="G132" s="830"/>
      <c r="H132" s="830"/>
      <c r="I132" s="830"/>
      <c r="J132" s="830"/>
      <c r="K132" s="830"/>
      <c r="L132" s="830"/>
      <c r="M132" s="830"/>
      <c r="N132" s="830"/>
      <c r="O132" s="830"/>
      <c r="P132" s="830"/>
      <c r="Q132" s="830"/>
      <c r="R132" s="830"/>
      <c r="S132" s="830"/>
      <c r="T132" s="830"/>
      <c r="U132" s="830"/>
      <c r="V132" s="830"/>
      <c r="W132" s="830"/>
      <c r="X132" s="830"/>
      <c r="Y132" s="830"/>
      <c r="Z132" s="830"/>
      <c r="AA132" s="830"/>
      <c r="AB132" s="830"/>
      <c r="AC132" s="831"/>
      <c r="AD132" s="282"/>
      <c r="AE132" s="282"/>
      <c r="AF132" s="273"/>
      <c r="AG132" s="274"/>
      <c r="AH132" s="275"/>
      <c r="AI132" s="275"/>
      <c r="AJ132" s="276"/>
      <c r="AK132" s="10"/>
    </row>
    <row r="133" spans="1:37" s="257" customFormat="1" ht="15" thickBot="1" x14ac:dyDescent="0.4">
      <c r="A133" s="304"/>
      <c r="B133" s="304"/>
      <c r="C133" s="341"/>
      <c r="D133" s="341"/>
      <c r="E133" s="341"/>
      <c r="F133" s="294"/>
      <c r="G133" s="851" t="s">
        <v>653</v>
      </c>
      <c r="H133" s="852"/>
      <c r="I133" s="852"/>
      <c r="J133" s="852"/>
      <c r="K133" s="853"/>
      <c r="L133" s="294"/>
      <c r="M133" s="292"/>
      <c r="N133" s="294"/>
      <c r="O133" s="292"/>
      <c r="P133" s="292"/>
      <c r="Q133" s="307"/>
      <c r="R133" s="294"/>
      <c r="S133" s="292"/>
      <c r="T133" s="294"/>
      <c r="U133" s="292"/>
      <c r="V133" s="294"/>
      <c r="W133" s="854" t="s">
        <v>653</v>
      </c>
      <c r="X133" s="855"/>
      <c r="Y133" s="856"/>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34"/>
      <c r="D138" s="414">
        <v>211.13499999999999</v>
      </c>
      <c r="E138" s="834"/>
      <c r="F138" s="414">
        <v>224</v>
      </c>
      <c r="G138" s="836" t="s">
        <v>223</v>
      </c>
      <c r="H138" s="414">
        <v>293.49299999999999</v>
      </c>
      <c r="I138" s="836" t="s">
        <v>223</v>
      </c>
      <c r="J138" s="414">
        <v>332.85599999999999</v>
      </c>
      <c r="K138" s="836" t="s">
        <v>223</v>
      </c>
      <c r="L138" s="414">
        <v>412.34500000000003</v>
      </c>
      <c r="M138" s="834"/>
      <c r="N138" s="414">
        <v>429.00299999999999</v>
      </c>
      <c r="O138" s="836" t="s">
        <v>12</v>
      </c>
      <c r="P138" s="414">
        <v>389</v>
      </c>
      <c r="Q138" s="834"/>
      <c r="R138" s="414">
        <v>418</v>
      </c>
      <c r="S138" s="836" t="s">
        <v>12</v>
      </c>
      <c r="T138" s="414">
        <v>365.834</v>
      </c>
      <c r="U138" s="834"/>
      <c r="V138" s="414">
        <v>236.06100000000001</v>
      </c>
      <c r="W138" s="836" t="s">
        <v>223</v>
      </c>
      <c r="X138" s="414">
        <v>424.99799999999999</v>
      </c>
      <c r="Y138" s="836" t="s">
        <v>223</v>
      </c>
      <c r="Z138" s="414">
        <v>413.45</v>
      </c>
      <c r="AA138" s="834"/>
      <c r="AB138" s="414">
        <v>458</v>
      </c>
      <c r="AC138" s="836" t="s">
        <v>12</v>
      </c>
      <c r="AD138" s="426"/>
      <c r="AE138" s="426"/>
      <c r="AF138" s="401"/>
      <c r="AG138" s="255">
        <v>9</v>
      </c>
      <c r="AH138" s="242">
        <v>1</v>
      </c>
      <c r="AI138" s="242">
        <v>4</v>
      </c>
      <c r="AJ138" s="319"/>
      <c r="AK138" s="4"/>
    </row>
    <row r="139" spans="1:37" x14ac:dyDescent="0.35">
      <c r="A139" s="269"/>
      <c r="B139" s="264"/>
      <c r="C139" s="835"/>
      <c r="D139" s="401"/>
      <c r="E139" s="835"/>
      <c r="F139" s="401"/>
      <c r="G139" s="837"/>
      <c r="H139" s="401"/>
      <c r="I139" s="837"/>
      <c r="J139" s="401"/>
      <c r="K139" s="837"/>
      <c r="L139" s="401"/>
      <c r="M139" s="835"/>
      <c r="N139" s="401"/>
      <c r="O139" s="837"/>
      <c r="P139" s="426"/>
      <c r="Q139" s="835"/>
      <c r="R139" s="401"/>
      <c r="S139" s="837"/>
      <c r="T139" s="401"/>
      <c r="U139" s="835"/>
      <c r="V139" s="401"/>
      <c r="W139" s="837"/>
      <c r="X139" s="401"/>
      <c r="Y139" s="837"/>
      <c r="Z139" s="401"/>
      <c r="AA139" s="835"/>
      <c r="AB139" s="401"/>
      <c r="AC139" s="837"/>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29" t="s">
        <v>625</v>
      </c>
      <c r="C144" s="830"/>
      <c r="D144" s="830"/>
      <c r="E144" s="830"/>
      <c r="F144" s="830"/>
      <c r="G144" s="830"/>
      <c r="H144" s="830"/>
      <c r="I144" s="830"/>
      <c r="J144" s="830"/>
      <c r="K144" s="830"/>
      <c r="L144" s="830"/>
      <c r="M144" s="830"/>
      <c r="N144" s="830"/>
      <c r="O144" s="830"/>
      <c r="P144" s="830"/>
      <c r="Q144" s="830"/>
      <c r="R144" s="830"/>
      <c r="S144" s="830"/>
      <c r="T144" s="830"/>
      <c r="U144" s="830"/>
      <c r="V144" s="830"/>
      <c r="W144" s="830"/>
      <c r="X144" s="830"/>
      <c r="Y144" s="830"/>
      <c r="Z144" s="830"/>
      <c r="AA144" s="830"/>
      <c r="AB144" s="830"/>
      <c r="AC144" s="831"/>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1" t="s">
        <v>653</v>
      </c>
      <c r="X145" s="852"/>
      <c r="Y145" s="852"/>
      <c r="Z145" s="852"/>
      <c r="AA145" s="853"/>
      <c r="AB145" s="857" t="s">
        <v>682</v>
      </c>
      <c r="AC145" s="858"/>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34"/>
      <c r="D150" s="414">
        <v>319</v>
      </c>
      <c r="E150" s="836" t="s">
        <v>12</v>
      </c>
      <c r="F150" s="414">
        <v>365</v>
      </c>
      <c r="G150" s="836" t="s">
        <v>12</v>
      </c>
      <c r="H150" s="414">
        <v>441</v>
      </c>
      <c r="I150" s="834"/>
      <c r="J150" s="414">
        <v>394</v>
      </c>
      <c r="K150" s="836" t="s">
        <v>12</v>
      </c>
      <c r="L150" s="414">
        <v>314</v>
      </c>
      <c r="M150" s="836" t="s">
        <v>12</v>
      </c>
      <c r="N150" s="414">
        <v>473.22</v>
      </c>
      <c r="O150" s="836" t="s">
        <v>12</v>
      </c>
      <c r="P150" s="414">
        <v>337</v>
      </c>
      <c r="Q150" s="834"/>
      <c r="R150" s="414">
        <v>337.57400000000001</v>
      </c>
      <c r="S150" s="836" t="s">
        <v>12</v>
      </c>
      <c r="T150" s="414">
        <v>402.80799999999999</v>
      </c>
      <c r="U150" s="836" t="s">
        <v>15</v>
      </c>
      <c r="V150" s="414">
        <v>344</v>
      </c>
      <c r="W150" s="836" t="s">
        <v>223</v>
      </c>
      <c r="X150" s="414">
        <v>383</v>
      </c>
      <c r="Y150" s="836" t="s">
        <v>223</v>
      </c>
      <c r="Z150" s="414">
        <v>376.82600000000002</v>
      </c>
      <c r="AA150" s="836" t="s">
        <v>223</v>
      </c>
      <c r="AB150" s="414">
        <v>481.108</v>
      </c>
      <c r="AC150" s="836" t="s">
        <v>223</v>
      </c>
      <c r="AD150" s="426"/>
      <c r="AE150" s="426"/>
      <c r="AF150" s="401"/>
      <c r="AG150" s="255">
        <v>9</v>
      </c>
      <c r="AH150" s="242">
        <v>1</v>
      </c>
      <c r="AI150" s="242">
        <v>8</v>
      </c>
      <c r="AJ150" s="319"/>
      <c r="AK150" s="4"/>
    </row>
    <row r="151" spans="1:37" ht="15" thickBot="1" x14ac:dyDescent="0.4">
      <c r="A151" s="269"/>
      <c r="B151" s="264"/>
      <c r="C151" s="844"/>
      <c r="D151" s="401"/>
      <c r="E151" s="843"/>
      <c r="F151" s="401"/>
      <c r="G151" s="843"/>
      <c r="H151" s="401"/>
      <c r="I151" s="844"/>
      <c r="J151" s="401"/>
      <c r="K151" s="843"/>
      <c r="L151" s="401"/>
      <c r="M151" s="843"/>
      <c r="N151" s="401"/>
      <c r="O151" s="843"/>
      <c r="P151" s="426"/>
      <c r="Q151" s="844"/>
      <c r="R151" s="401"/>
      <c r="S151" s="843"/>
      <c r="T151" s="401"/>
      <c r="U151" s="843"/>
      <c r="V151" s="401"/>
      <c r="W151" s="843"/>
      <c r="X151" s="401"/>
      <c r="Y151" s="843"/>
      <c r="Z151" s="401"/>
      <c r="AA151" s="843"/>
      <c r="AB151" s="401"/>
      <c r="AC151" s="843"/>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29" t="s">
        <v>625</v>
      </c>
      <c r="C156" s="830"/>
      <c r="D156" s="830"/>
      <c r="E156" s="830"/>
      <c r="F156" s="830"/>
      <c r="G156" s="830"/>
      <c r="H156" s="830"/>
      <c r="I156" s="830"/>
      <c r="J156" s="830"/>
      <c r="K156" s="830"/>
      <c r="L156" s="830"/>
      <c r="M156" s="830"/>
      <c r="N156" s="830"/>
      <c r="O156" s="830"/>
      <c r="P156" s="830"/>
      <c r="Q156" s="830"/>
      <c r="R156" s="830"/>
      <c r="S156" s="830"/>
      <c r="T156" s="830"/>
      <c r="U156" s="830"/>
      <c r="V156" s="830"/>
      <c r="W156" s="830"/>
      <c r="X156" s="830"/>
      <c r="Y156" s="830"/>
      <c r="Z156" s="830"/>
      <c r="AA156" s="831"/>
      <c r="AB156" s="859" t="s">
        <v>688</v>
      </c>
      <c r="AC156" s="860"/>
      <c r="AD156" s="282"/>
      <c r="AE156" s="282"/>
      <c r="AF156" s="273"/>
      <c r="AG156" s="345"/>
      <c r="AH156" s="346"/>
      <c r="AI156" s="346"/>
      <c r="AJ156" s="347"/>
      <c r="AK156" s="10"/>
    </row>
    <row r="157" spans="1:37" ht="15" thickBot="1" x14ac:dyDescent="0.4">
      <c r="A157" s="277"/>
      <c r="B157" s="861" t="s">
        <v>682</v>
      </c>
      <c r="C157" s="857"/>
      <c r="D157" s="857"/>
      <c r="E157" s="857"/>
      <c r="F157" s="857"/>
      <c r="G157" s="858"/>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36" t="s">
        <v>223</v>
      </c>
      <c r="D161" s="414">
        <v>341</v>
      </c>
      <c r="E161" s="836" t="s">
        <v>223</v>
      </c>
      <c r="F161" s="414">
        <v>329.47</v>
      </c>
      <c r="G161" s="836" t="s">
        <v>223</v>
      </c>
      <c r="H161" s="414">
        <v>523.19299999999998</v>
      </c>
      <c r="I161" s="836" t="s">
        <v>15</v>
      </c>
      <c r="J161" s="414">
        <v>328</v>
      </c>
      <c r="K161" s="834"/>
      <c r="L161" s="414">
        <v>389</v>
      </c>
      <c r="M161" s="834"/>
      <c r="N161" s="414">
        <v>396</v>
      </c>
      <c r="O161" s="834"/>
      <c r="P161" s="414">
        <v>350</v>
      </c>
      <c r="Q161" s="834"/>
      <c r="R161" s="414">
        <v>397.48</v>
      </c>
      <c r="S161" s="834"/>
      <c r="T161" s="414">
        <v>323.99799999999999</v>
      </c>
      <c r="U161" s="836" t="s">
        <v>12</v>
      </c>
      <c r="V161" s="414">
        <v>426</v>
      </c>
      <c r="W161" s="836" t="s">
        <v>12</v>
      </c>
      <c r="X161" s="414">
        <v>374</v>
      </c>
      <c r="Y161" s="836" t="s">
        <v>12</v>
      </c>
      <c r="Z161" s="414">
        <v>461</v>
      </c>
      <c r="AA161" s="836" t="s">
        <v>12</v>
      </c>
      <c r="AB161" s="414">
        <v>372</v>
      </c>
      <c r="AC161" s="836" t="s">
        <v>12</v>
      </c>
      <c r="AD161" s="426"/>
      <c r="AE161" s="426"/>
      <c r="AF161" s="401"/>
      <c r="AG161" s="255">
        <v>10</v>
      </c>
      <c r="AH161" s="242">
        <v>0</v>
      </c>
      <c r="AI161" s="242">
        <v>7</v>
      </c>
      <c r="AJ161" s="319"/>
      <c r="AK161" s="4"/>
    </row>
    <row r="162" spans="1:37" ht="15" thickBot="1" x14ac:dyDescent="0.4">
      <c r="A162" s="269"/>
      <c r="B162" s="264"/>
      <c r="C162" s="837"/>
      <c r="D162" s="401"/>
      <c r="E162" s="837"/>
      <c r="F162" s="401"/>
      <c r="G162" s="837"/>
      <c r="H162" s="401"/>
      <c r="I162" s="837"/>
      <c r="J162" s="401"/>
      <c r="K162" s="835"/>
      <c r="L162" s="401"/>
      <c r="M162" s="835"/>
      <c r="N162" s="401"/>
      <c r="O162" s="835"/>
      <c r="P162" s="426"/>
      <c r="Q162" s="835"/>
      <c r="R162" s="401"/>
      <c r="S162" s="844"/>
      <c r="T162" s="401"/>
      <c r="U162" s="837"/>
      <c r="V162" s="401"/>
      <c r="W162" s="837"/>
      <c r="X162" s="401"/>
      <c r="Y162" s="843"/>
      <c r="Z162" s="401"/>
      <c r="AA162" s="843"/>
      <c r="AB162" s="401"/>
      <c r="AC162" s="843"/>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859" t="s">
        <v>688</v>
      </c>
      <c r="C167" s="862"/>
      <c r="D167" s="862"/>
      <c r="E167" s="862"/>
      <c r="F167" s="862"/>
      <c r="G167" s="360"/>
      <c r="H167" s="829" t="s">
        <v>625</v>
      </c>
      <c r="I167" s="830"/>
      <c r="J167" s="830"/>
      <c r="K167" s="830"/>
      <c r="L167" s="830"/>
      <c r="M167" s="830"/>
      <c r="N167" s="830"/>
      <c r="O167" s="830"/>
      <c r="P167" s="830"/>
      <c r="Q167" s="830"/>
      <c r="R167" s="830"/>
      <c r="S167" s="830"/>
      <c r="T167" s="830"/>
      <c r="U167" s="830"/>
      <c r="V167" s="830"/>
      <c r="W167" s="830"/>
      <c r="X167" s="830"/>
      <c r="Y167" s="830"/>
      <c r="Z167" s="830"/>
      <c r="AA167" s="830"/>
      <c r="AB167" s="830"/>
      <c r="AC167" s="831"/>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34"/>
      <c r="D172" s="414">
        <v>220.202</v>
      </c>
      <c r="E172" s="834"/>
      <c r="F172" s="414">
        <v>386.00099999999998</v>
      </c>
      <c r="G172" s="836" t="s">
        <v>12</v>
      </c>
      <c r="H172" s="414">
        <v>425</v>
      </c>
      <c r="I172" s="836" t="s">
        <v>12</v>
      </c>
      <c r="J172" s="414">
        <v>380</v>
      </c>
      <c r="K172" s="836" t="s">
        <v>12</v>
      </c>
      <c r="L172" s="414">
        <v>354.38799999999998</v>
      </c>
      <c r="M172" s="836" t="s">
        <v>12</v>
      </c>
      <c r="N172" s="414">
        <v>357.99599999999998</v>
      </c>
      <c r="O172" s="836" t="s">
        <v>12</v>
      </c>
      <c r="P172" s="414">
        <v>300</v>
      </c>
      <c r="Q172" s="836" t="s">
        <v>12</v>
      </c>
      <c r="R172" s="414">
        <v>407</v>
      </c>
      <c r="S172" s="836" t="s">
        <v>12</v>
      </c>
      <c r="T172" s="414">
        <v>373</v>
      </c>
      <c r="U172" s="836" t="s">
        <v>12</v>
      </c>
      <c r="V172" s="414">
        <v>414</v>
      </c>
      <c r="W172" s="836" t="s">
        <v>12</v>
      </c>
      <c r="X172" s="414">
        <v>357</v>
      </c>
      <c r="Y172" s="836" t="s">
        <v>12</v>
      </c>
      <c r="Z172" s="414">
        <v>423</v>
      </c>
      <c r="AA172" s="836" t="s">
        <v>12</v>
      </c>
      <c r="AB172" s="414">
        <v>381</v>
      </c>
      <c r="AC172" s="836" t="s">
        <v>12</v>
      </c>
      <c r="AD172" s="426"/>
      <c r="AE172" s="426"/>
      <c r="AF172" s="401"/>
      <c r="AG172" s="255">
        <v>14</v>
      </c>
      <c r="AH172" s="242">
        <v>12</v>
      </c>
      <c r="AI172" s="242">
        <v>6</v>
      </c>
      <c r="AJ172" s="243"/>
      <c r="AK172" s="4"/>
    </row>
    <row r="173" spans="1:37" ht="15" thickBot="1" x14ac:dyDescent="0.4">
      <c r="A173" s="269"/>
      <c r="B173" s="264"/>
      <c r="C173" s="835"/>
      <c r="D173" s="401"/>
      <c r="E173" s="835"/>
      <c r="F173" s="401"/>
      <c r="G173" s="843"/>
      <c r="H173" s="401"/>
      <c r="I173" s="843"/>
      <c r="J173" s="401"/>
      <c r="K173" s="843"/>
      <c r="L173" s="401"/>
      <c r="M173" s="843"/>
      <c r="N173" s="401"/>
      <c r="O173" s="843"/>
      <c r="P173" s="426"/>
      <c r="Q173" s="843"/>
      <c r="R173" s="401"/>
      <c r="S173" s="843"/>
      <c r="T173" s="401"/>
      <c r="U173" s="843"/>
      <c r="V173" s="401"/>
      <c r="W173" s="843"/>
      <c r="X173" s="401"/>
      <c r="Y173" s="843"/>
      <c r="Z173" s="401"/>
      <c r="AA173" s="843"/>
      <c r="AB173" s="401"/>
      <c r="AC173" s="837"/>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29" t="s">
        <v>625</v>
      </c>
      <c r="C178" s="830"/>
      <c r="D178" s="830"/>
      <c r="E178" s="830"/>
      <c r="F178" s="830"/>
      <c r="G178" s="830"/>
      <c r="H178" s="830"/>
      <c r="I178" s="830"/>
      <c r="J178" s="830"/>
      <c r="K178" s="830"/>
      <c r="L178" s="830"/>
      <c r="M178" s="830"/>
      <c r="N178" s="830"/>
      <c r="O178" s="830"/>
      <c r="P178" s="830"/>
      <c r="Q178" s="830"/>
      <c r="R178" s="830"/>
      <c r="S178" s="830"/>
      <c r="T178" s="830"/>
      <c r="U178" s="830"/>
      <c r="V178" s="830"/>
      <c r="W178" s="830"/>
      <c r="X178" s="830"/>
      <c r="Y178" s="830"/>
      <c r="Z178" s="830"/>
      <c r="AA178" s="830"/>
      <c r="AB178" s="830"/>
      <c r="AC178" s="831"/>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36" t="s">
        <v>12</v>
      </c>
      <c r="D183" s="414">
        <v>381</v>
      </c>
      <c r="E183" s="836" t="s">
        <v>12</v>
      </c>
      <c r="F183" s="414">
        <v>382</v>
      </c>
      <c r="G183" s="825" t="s">
        <v>12</v>
      </c>
      <c r="H183" s="414">
        <v>341</v>
      </c>
      <c r="I183" s="813"/>
      <c r="J183" s="414">
        <v>352.37400000000002</v>
      </c>
      <c r="K183" s="845" t="s">
        <v>15</v>
      </c>
      <c r="L183" s="414">
        <v>226.42</v>
      </c>
      <c r="M183" s="836" t="s">
        <v>15</v>
      </c>
      <c r="N183" s="414">
        <v>352</v>
      </c>
      <c r="O183" s="825" t="s">
        <v>12</v>
      </c>
      <c r="P183" s="414">
        <v>332</v>
      </c>
      <c r="Q183" s="825" t="s">
        <v>12</v>
      </c>
      <c r="R183" s="414">
        <v>255</v>
      </c>
      <c r="S183" s="825" t="s">
        <v>12</v>
      </c>
      <c r="T183" s="414">
        <v>377</v>
      </c>
      <c r="U183" s="813"/>
      <c r="V183" s="414">
        <v>325</v>
      </c>
      <c r="W183" s="825" t="s">
        <v>12</v>
      </c>
      <c r="X183" s="414">
        <v>368.88499999999999</v>
      </c>
      <c r="Y183" s="813"/>
      <c r="Z183" s="414">
        <v>351.00400000000002</v>
      </c>
      <c r="AA183" s="825" t="s">
        <v>12</v>
      </c>
      <c r="AB183" s="414">
        <v>409</v>
      </c>
      <c r="AC183" s="836" t="s">
        <v>12</v>
      </c>
      <c r="AD183" s="426"/>
      <c r="AE183" s="426"/>
      <c r="AF183" s="414"/>
      <c r="AG183" s="255">
        <v>12</v>
      </c>
      <c r="AH183" s="242">
        <v>4</v>
      </c>
      <c r="AI183" s="242">
        <v>5</v>
      </c>
      <c r="AJ183" s="365"/>
      <c r="AK183" s="4"/>
    </row>
    <row r="184" spans="1:37" ht="15" thickBot="1" x14ac:dyDescent="0.4">
      <c r="A184" s="269"/>
      <c r="B184" s="264"/>
      <c r="C184" s="837"/>
      <c r="D184" s="401"/>
      <c r="E184" s="837"/>
      <c r="F184" s="401"/>
      <c r="G184" s="863"/>
      <c r="H184" s="401"/>
      <c r="I184" s="864"/>
      <c r="J184" s="426"/>
      <c r="K184" s="846"/>
      <c r="L184" s="401"/>
      <c r="M184" s="837"/>
      <c r="N184" s="401"/>
      <c r="O184" s="863"/>
      <c r="P184" s="426"/>
      <c r="Q184" s="863"/>
      <c r="R184" s="401"/>
      <c r="S184" s="863"/>
      <c r="T184" s="401"/>
      <c r="U184" s="864"/>
      <c r="V184" s="401"/>
      <c r="W184" s="863"/>
      <c r="X184" s="401"/>
      <c r="Y184" s="864"/>
      <c r="Z184" s="401"/>
      <c r="AA184" s="863"/>
      <c r="AB184" s="401"/>
      <c r="AC184" s="837"/>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29" t="s">
        <v>625</v>
      </c>
      <c r="C189" s="830"/>
      <c r="D189" s="830"/>
      <c r="E189" s="830"/>
      <c r="F189" s="830"/>
      <c r="G189" s="830"/>
      <c r="H189" s="830"/>
      <c r="I189" s="830"/>
      <c r="J189" s="830"/>
      <c r="K189" s="830"/>
      <c r="L189" s="830"/>
      <c r="M189" s="830"/>
      <c r="N189" s="830"/>
      <c r="O189" s="830"/>
      <c r="P189" s="830"/>
      <c r="Q189" s="830"/>
      <c r="R189" s="830"/>
      <c r="S189" s="830"/>
      <c r="T189" s="830"/>
      <c r="U189" s="830"/>
      <c r="V189" s="830"/>
      <c r="W189" s="830"/>
      <c r="X189" s="830"/>
      <c r="Y189" s="830"/>
      <c r="Z189" s="830"/>
      <c r="AA189" s="830"/>
      <c r="AB189" s="830"/>
      <c r="AC189" s="831"/>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5" t="s">
        <v>653</v>
      </c>
      <c r="V190" s="866"/>
      <c r="W190" s="867"/>
      <c r="X190" s="258"/>
      <c r="Y190" s="868" t="s">
        <v>682</v>
      </c>
      <c r="Z190" s="869"/>
      <c r="AA190" s="870"/>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36" t="s">
        <v>12</v>
      </c>
      <c r="D194" s="414">
        <v>376</v>
      </c>
      <c r="E194" s="836" t="s">
        <v>12</v>
      </c>
      <c r="F194" s="414">
        <v>439</v>
      </c>
      <c r="G194" s="836" t="s">
        <v>12</v>
      </c>
      <c r="H194" s="414">
        <v>326.84500000000003</v>
      </c>
      <c r="I194" s="834"/>
      <c r="J194" s="414">
        <v>382.99900000000002</v>
      </c>
      <c r="K194" s="836" t="s">
        <v>12</v>
      </c>
      <c r="L194" s="414">
        <v>416</v>
      </c>
      <c r="M194" s="825" t="s">
        <v>15</v>
      </c>
      <c r="N194" s="414">
        <v>410</v>
      </c>
      <c r="O194" s="836" t="s">
        <v>12</v>
      </c>
      <c r="P194" s="414">
        <v>336</v>
      </c>
      <c r="Q194" s="836" t="s">
        <v>12</v>
      </c>
      <c r="R194" s="414">
        <v>353</v>
      </c>
      <c r="S194" s="836"/>
      <c r="T194" s="414">
        <v>372</v>
      </c>
      <c r="U194" s="836" t="s">
        <v>223</v>
      </c>
      <c r="V194" s="414">
        <v>396.12799999999999</v>
      </c>
      <c r="W194" s="836" t="s">
        <v>710</v>
      </c>
      <c r="X194" s="414">
        <v>360.99799999999999</v>
      </c>
      <c r="Y194" s="836" t="s">
        <v>223</v>
      </c>
      <c r="Z194" s="414">
        <v>466</v>
      </c>
      <c r="AA194" s="836" t="s">
        <v>223</v>
      </c>
      <c r="AB194" s="414">
        <v>366</v>
      </c>
      <c r="AC194" s="834"/>
      <c r="AD194" s="466"/>
      <c r="AE194" s="466"/>
      <c r="AF194" s="401"/>
      <c r="AG194" s="255">
        <v>8</v>
      </c>
      <c r="AH194" s="242">
        <v>4</v>
      </c>
      <c r="AI194" s="242">
        <v>7</v>
      </c>
      <c r="AJ194" s="243"/>
      <c r="AK194" s="4"/>
    </row>
    <row r="195" spans="1:37" ht="15" thickBot="1" x14ac:dyDescent="0.4">
      <c r="A195" s="269"/>
      <c r="B195" s="264"/>
      <c r="C195" s="837"/>
      <c r="D195" s="401"/>
      <c r="E195" s="837"/>
      <c r="F195" s="401"/>
      <c r="G195" s="837"/>
      <c r="H195" s="401"/>
      <c r="I195" s="835"/>
      <c r="J195" s="401"/>
      <c r="K195" s="837"/>
      <c r="L195" s="401"/>
      <c r="M195" s="863"/>
      <c r="N195" s="401"/>
      <c r="O195" s="837"/>
      <c r="P195" s="426"/>
      <c r="Q195" s="837"/>
      <c r="R195" s="401"/>
      <c r="S195" s="837"/>
      <c r="T195" s="401"/>
      <c r="U195" s="837"/>
      <c r="V195" s="401"/>
      <c r="W195" s="837"/>
      <c r="X195" s="401"/>
      <c r="Y195" s="837"/>
      <c r="Z195" s="401"/>
      <c r="AA195" s="837"/>
      <c r="AB195" s="401"/>
      <c r="AC195" s="835"/>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29" t="s">
        <v>625</v>
      </c>
      <c r="C200" s="830"/>
      <c r="D200" s="830"/>
      <c r="E200" s="830"/>
      <c r="F200" s="830"/>
      <c r="G200" s="830"/>
      <c r="H200" s="830"/>
      <c r="I200" s="830"/>
      <c r="J200" s="830"/>
      <c r="K200" s="830"/>
      <c r="L200" s="830"/>
      <c r="M200" s="830"/>
      <c r="N200" s="830"/>
      <c r="O200" s="830"/>
      <c r="P200" s="830"/>
      <c r="Q200" s="830"/>
      <c r="R200" s="830"/>
      <c r="S200" s="830"/>
      <c r="T200" s="830"/>
      <c r="U200" s="830"/>
      <c r="V200" s="830"/>
      <c r="W200" s="830"/>
      <c r="X200" s="831"/>
      <c r="Y200" s="861" t="s">
        <v>688</v>
      </c>
      <c r="Z200" s="857"/>
      <c r="AA200" s="857"/>
      <c r="AB200" s="857"/>
      <c r="AC200" s="858"/>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34"/>
      <c r="D204" s="414">
        <v>374.76100000000002</v>
      </c>
      <c r="E204" s="836" t="s">
        <v>12</v>
      </c>
      <c r="F204" s="414">
        <v>390.99900000000002</v>
      </c>
      <c r="G204" s="834"/>
      <c r="H204" s="414">
        <v>397</v>
      </c>
      <c r="I204" s="834"/>
      <c r="J204" s="414">
        <v>336</v>
      </c>
      <c r="K204" s="871" t="s">
        <v>12</v>
      </c>
      <c r="L204" s="414">
        <v>383.41899999999998</v>
      </c>
      <c r="M204" s="836" t="s">
        <v>12</v>
      </c>
      <c r="N204" s="414">
        <v>323.00099999999998</v>
      </c>
      <c r="O204" s="836" t="s">
        <v>12</v>
      </c>
      <c r="P204" s="414">
        <v>335</v>
      </c>
      <c r="Q204" s="836" t="s">
        <v>12</v>
      </c>
      <c r="R204" s="414">
        <v>337</v>
      </c>
      <c r="S204" s="836" t="s">
        <v>12</v>
      </c>
      <c r="T204" s="414">
        <v>339</v>
      </c>
      <c r="U204" s="834"/>
      <c r="V204" s="414">
        <v>351</v>
      </c>
      <c r="W204" s="834"/>
      <c r="X204" s="414">
        <v>377.05099999999999</v>
      </c>
      <c r="Y204" s="834"/>
      <c r="Z204" s="414">
        <v>413.99900000000002</v>
      </c>
      <c r="AA204" s="834"/>
      <c r="AB204" s="414">
        <v>418.00400000000002</v>
      </c>
      <c r="AC204" s="836" t="s">
        <v>12</v>
      </c>
      <c r="AD204" s="466"/>
      <c r="AE204" s="466"/>
      <c r="AF204" s="401"/>
      <c r="AG204" s="255">
        <v>14</v>
      </c>
      <c r="AH204" s="242">
        <v>3</v>
      </c>
      <c r="AI204" s="242">
        <v>12</v>
      </c>
      <c r="AJ204" s="243"/>
      <c r="AK204" s="4"/>
    </row>
    <row r="205" spans="1:37" ht="15" thickBot="1" x14ac:dyDescent="0.4">
      <c r="A205" s="269"/>
      <c r="B205" s="264"/>
      <c r="C205" s="835"/>
      <c r="D205" s="401"/>
      <c r="E205" s="843"/>
      <c r="F205" s="401"/>
      <c r="G205" s="835"/>
      <c r="H205" s="401"/>
      <c r="I205" s="844"/>
      <c r="J205" s="401"/>
      <c r="K205" s="872"/>
      <c r="L205" s="401"/>
      <c r="M205" s="843"/>
      <c r="N205" s="401"/>
      <c r="O205" s="843"/>
      <c r="P205" s="426"/>
      <c r="Q205" s="843"/>
      <c r="R205" s="401"/>
      <c r="S205" s="843"/>
      <c r="T205" s="401"/>
      <c r="U205" s="844"/>
      <c r="V205" s="401"/>
      <c r="W205" s="844"/>
      <c r="X205" s="401"/>
      <c r="Y205" s="844"/>
      <c r="Z205" s="401"/>
      <c r="AA205" s="844"/>
      <c r="AB205" s="401"/>
      <c r="AC205" s="843"/>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73" t="s">
        <v>688</v>
      </c>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5"/>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34"/>
      <c r="D215" s="414">
        <v>383</v>
      </c>
      <c r="E215" s="836" t="s">
        <v>12</v>
      </c>
      <c r="F215" s="414">
        <v>426</v>
      </c>
      <c r="G215" s="834"/>
      <c r="H215" s="414">
        <v>410.673</v>
      </c>
      <c r="I215" s="979" t="s">
        <v>235</v>
      </c>
      <c r="J215" s="414">
        <v>385.99700000000001</v>
      </c>
      <c r="K215" s="836" t="s">
        <v>235</v>
      </c>
      <c r="L215" s="414">
        <v>305</v>
      </c>
      <c r="M215" s="836" t="s">
        <v>235</v>
      </c>
      <c r="N215" s="414">
        <v>423</v>
      </c>
      <c r="O215" s="836" t="s">
        <v>235</v>
      </c>
      <c r="P215" s="414">
        <v>302.48899999999998</v>
      </c>
      <c r="Q215" s="836" t="s">
        <v>235</v>
      </c>
      <c r="R215" s="414">
        <v>361</v>
      </c>
      <c r="S215" s="836" t="s">
        <v>235</v>
      </c>
      <c r="T215" s="414">
        <v>370.99700000000001</v>
      </c>
      <c r="U215" s="834"/>
      <c r="V215" s="414">
        <v>402.00299999999999</v>
      </c>
      <c r="W215" s="834"/>
      <c r="X215" s="414">
        <v>398</v>
      </c>
      <c r="Y215" s="834"/>
      <c r="Z215" s="414">
        <v>420</v>
      </c>
      <c r="AA215" s="836" t="s">
        <v>12</v>
      </c>
      <c r="AB215" s="414">
        <v>400</v>
      </c>
      <c r="AC215" s="834"/>
      <c r="AD215" s="466"/>
      <c r="AE215" s="466"/>
      <c r="AF215" s="401"/>
      <c r="AG215" s="255">
        <v>8</v>
      </c>
      <c r="AH215" s="242">
        <v>1</v>
      </c>
      <c r="AI215" s="242">
        <v>2</v>
      </c>
      <c r="AJ215" s="243"/>
      <c r="AK215" s="4"/>
    </row>
    <row r="216" spans="1:37" ht="15" thickBot="1" x14ac:dyDescent="0.4">
      <c r="A216" s="269"/>
      <c r="B216" s="264"/>
      <c r="C216" s="844"/>
      <c r="D216" s="401"/>
      <c r="E216" s="837"/>
      <c r="F216" s="401"/>
      <c r="G216" s="835"/>
      <c r="H216" s="401"/>
      <c r="I216" s="980"/>
      <c r="J216" s="401"/>
      <c r="K216" s="837"/>
      <c r="L216" s="401"/>
      <c r="M216" s="837"/>
      <c r="N216" s="401"/>
      <c r="O216" s="837"/>
      <c r="P216" s="426"/>
      <c r="Q216" s="837"/>
      <c r="R216" s="401"/>
      <c r="S216" s="837"/>
      <c r="T216" s="401"/>
      <c r="U216" s="835"/>
      <c r="V216" s="401"/>
      <c r="W216" s="835"/>
      <c r="X216" s="401"/>
      <c r="Y216" s="835"/>
      <c r="Z216" s="401"/>
      <c r="AA216" s="837"/>
      <c r="AB216" s="401"/>
      <c r="AC216" s="835"/>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73" t="s">
        <v>688</v>
      </c>
      <c r="C221" s="874"/>
      <c r="D221" s="874"/>
      <c r="E221" s="874"/>
      <c r="F221" s="874"/>
      <c r="G221" s="874"/>
      <c r="H221" s="874"/>
      <c r="I221" s="874"/>
      <c r="J221" s="874"/>
      <c r="K221" s="874"/>
      <c r="L221" s="874"/>
      <c r="M221" s="874"/>
      <c r="N221" s="874"/>
      <c r="O221" s="874"/>
      <c r="P221" s="874"/>
      <c r="Q221" s="874"/>
      <c r="R221" s="874"/>
      <c r="S221" s="874"/>
      <c r="T221" s="874"/>
      <c r="U221" s="874"/>
      <c r="V221" s="874"/>
      <c r="W221" s="874"/>
      <c r="X221" s="874"/>
      <c r="Y221" s="874"/>
      <c r="Z221" s="874"/>
      <c r="AA221" s="874"/>
      <c r="AB221" s="874"/>
      <c r="AC221" s="875"/>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34"/>
      <c r="D226" s="414">
        <v>417.00299999999999</v>
      </c>
      <c r="E226" s="834"/>
      <c r="F226" s="414">
        <v>422.12</v>
      </c>
      <c r="G226" s="834"/>
      <c r="H226" s="414">
        <v>277.7</v>
      </c>
      <c r="I226" s="834"/>
      <c r="J226" s="414">
        <v>384.58</v>
      </c>
      <c r="K226" s="834"/>
      <c r="L226" s="414">
        <v>413.93</v>
      </c>
      <c r="M226" s="834"/>
      <c r="N226" s="414">
        <v>387.12</v>
      </c>
      <c r="O226" s="834"/>
      <c r="P226" s="414">
        <v>341.06</v>
      </c>
      <c r="Q226" s="834"/>
      <c r="R226" s="414">
        <v>320.95</v>
      </c>
      <c r="S226" s="834"/>
      <c r="T226" s="414">
        <v>330.56</v>
      </c>
      <c r="U226" s="834"/>
      <c r="V226" s="414">
        <v>314</v>
      </c>
      <c r="W226" s="834"/>
      <c r="X226" s="414">
        <v>341.99900000000002</v>
      </c>
      <c r="Y226" s="834"/>
      <c r="Z226" s="414">
        <v>374.00099999999998</v>
      </c>
      <c r="AA226" s="834"/>
      <c r="AB226" s="414">
        <v>344</v>
      </c>
      <c r="AC226" s="834"/>
      <c r="AD226" s="466"/>
      <c r="AE226" s="466"/>
      <c r="AF226" s="401"/>
      <c r="AG226" s="255">
        <v>14</v>
      </c>
      <c r="AH226" s="242">
        <v>0</v>
      </c>
      <c r="AI226" s="242">
        <v>3</v>
      </c>
      <c r="AJ226" s="243"/>
      <c r="AK226" s="4"/>
    </row>
    <row r="227" spans="1:37" x14ac:dyDescent="0.35">
      <c r="A227" s="269"/>
      <c r="B227" s="264"/>
      <c r="C227" s="835"/>
      <c r="D227" s="401"/>
      <c r="E227" s="835"/>
      <c r="F227" s="401"/>
      <c r="G227" s="835"/>
      <c r="H227" s="401"/>
      <c r="I227" s="835"/>
      <c r="J227" s="401"/>
      <c r="K227" s="835"/>
      <c r="L227" s="401"/>
      <c r="M227" s="835"/>
      <c r="N227" s="401"/>
      <c r="O227" s="835"/>
      <c r="P227" s="426"/>
      <c r="Q227" s="835"/>
      <c r="R227" s="401"/>
      <c r="S227" s="835"/>
      <c r="T227" s="401"/>
      <c r="U227" s="835"/>
      <c r="V227" s="401"/>
      <c r="W227" s="835"/>
      <c r="X227" s="401"/>
      <c r="Y227" s="835"/>
      <c r="Z227" s="401"/>
      <c r="AA227" s="835"/>
      <c r="AB227" s="401"/>
      <c r="AC227" s="835"/>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73" t="s">
        <v>688</v>
      </c>
      <c r="C232" s="874"/>
      <c r="D232" s="874"/>
      <c r="E232" s="874"/>
      <c r="F232" s="874"/>
      <c r="G232" s="874"/>
      <c r="H232" s="874"/>
      <c r="I232" s="874"/>
      <c r="J232" s="874"/>
      <c r="K232" s="874"/>
      <c r="L232" s="874"/>
      <c r="M232" s="874"/>
      <c r="N232" s="874"/>
      <c r="O232" s="874"/>
      <c r="P232" s="874"/>
      <c r="Q232" s="874"/>
      <c r="R232" s="874"/>
      <c r="S232" s="874"/>
      <c r="T232" s="874"/>
      <c r="U232" s="874"/>
      <c r="V232" s="874"/>
      <c r="W232" s="874"/>
      <c r="X232" s="874"/>
      <c r="Y232" s="874"/>
      <c r="Z232" s="874"/>
      <c r="AA232" s="874"/>
      <c r="AB232" s="874"/>
      <c r="AC232" s="875"/>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34"/>
      <c r="D237" s="414">
        <v>355</v>
      </c>
      <c r="E237" s="834"/>
      <c r="F237" s="414">
        <v>349</v>
      </c>
      <c r="G237" s="834"/>
      <c r="H237" s="414">
        <v>367</v>
      </c>
      <c r="I237" s="834"/>
      <c r="J237" s="414">
        <v>390</v>
      </c>
      <c r="K237" s="834"/>
      <c r="L237" s="414">
        <v>388.87400000000002</v>
      </c>
      <c r="M237" s="834"/>
      <c r="N237" s="414">
        <v>359.99599999999998</v>
      </c>
      <c r="O237" s="834"/>
      <c r="P237" s="414">
        <v>372</v>
      </c>
      <c r="Q237" s="834"/>
      <c r="R237" s="414">
        <v>388</v>
      </c>
      <c r="S237" s="834"/>
      <c r="T237" s="414">
        <v>378</v>
      </c>
      <c r="U237" s="834"/>
      <c r="V237" s="414">
        <v>284</v>
      </c>
      <c r="W237" s="834"/>
      <c r="X237" s="414">
        <v>304.53500000000003</v>
      </c>
      <c r="Y237" s="834"/>
      <c r="Z237" s="414">
        <v>212.96100000000001</v>
      </c>
      <c r="AA237" s="834"/>
      <c r="AB237" s="414">
        <v>368.00400000000002</v>
      </c>
      <c r="AC237" s="834"/>
      <c r="AD237" s="466"/>
      <c r="AE237" s="466"/>
      <c r="AF237" s="401"/>
      <c r="AG237" s="255">
        <v>14</v>
      </c>
      <c r="AH237" s="242">
        <v>0</v>
      </c>
      <c r="AI237" s="242">
        <v>9</v>
      </c>
      <c r="AJ237" s="243"/>
      <c r="AK237" s="4"/>
    </row>
    <row r="238" spans="1:37" ht="15" thickBot="1" x14ac:dyDescent="0.4">
      <c r="A238" s="269"/>
      <c r="B238" s="264"/>
      <c r="C238" s="835"/>
      <c r="D238" s="401"/>
      <c r="E238" s="835"/>
      <c r="F238" s="401"/>
      <c r="G238" s="835"/>
      <c r="H238" s="401"/>
      <c r="I238" s="835"/>
      <c r="J238" s="401"/>
      <c r="K238" s="835"/>
      <c r="L238" s="401"/>
      <c r="M238" s="835"/>
      <c r="N238" s="401"/>
      <c r="O238" s="835"/>
      <c r="P238" s="426"/>
      <c r="Q238" s="835"/>
      <c r="R238" s="401"/>
      <c r="S238" s="835"/>
      <c r="T238" s="401"/>
      <c r="U238" s="835"/>
      <c r="V238" s="401"/>
      <c r="W238" s="835"/>
      <c r="X238" s="401"/>
      <c r="Y238" s="835"/>
      <c r="Z238" s="401"/>
      <c r="AA238" s="835"/>
      <c r="AB238" s="401"/>
      <c r="AC238" s="835"/>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73" t="s">
        <v>688</v>
      </c>
      <c r="C243" s="874"/>
      <c r="D243" s="874"/>
      <c r="E243" s="874"/>
      <c r="F243" s="874"/>
      <c r="G243" s="874"/>
      <c r="H243" s="874"/>
      <c r="I243" s="874"/>
      <c r="J243" s="874"/>
      <c r="K243" s="874"/>
      <c r="L243" s="874"/>
      <c r="M243" s="874"/>
      <c r="N243" s="874"/>
      <c r="O243" s="874"/>
      <c r="P243" s="874"/>
      <c r="Q243" s="874"/>
      <c r="R243" s="874"/>
      <c r="S243" s="874"/>
      <c r="T243" s="874"/>
      <c r="U243" s="874"/>
      <c r="V243" s="874"/>
      <c r="W243" s="874"/>
      <c r="X243" s="874"/>
      <c r="Y243" s="874"/>
      <c r="Z243" s="874"/>
      <c r="AA243" s="874"/>
      <c r="AB243" s="874"/>
      <c r="AC243" s="875"/>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34"/>
      <c r="D247" s="414">
        <v>386</v>
      </c>
      <c r="E247" s="834"/>
      <c r="F247" s="414">
        <v>377</v>
      </c>
      <c r="G247" s="834"/>
      <c r="H247" s="414">
        <v>343</v>
      </c>
      <c r="I247" s="834"/>
      <c r="J247" s="414">
        <v>384</v>
      </c>
      <c r="K247" s="834"/>
      <c r="L247" s="414">
        <v>351</v>
      </c>
      <c r="M247" s="834"/>
      <c r="N247" s="414">
        <v>348</v>
      </c>
      <c r="O247" s="845" t="s">
        <v>235</v>
      </c>
      <c r="P247" s="414">
        <v>327</v>
      </c>
      <c r="Q247" s="845" t="s">
        <v>15</v>
      </c>
      <c r="R247" s="414">
        <v>326.87400000000002</v>
      </c>
      <c r="S247" s="834"/>
      <c r="T247" s="414">
        <v>380.00200000000001</v>
      </c>
      <c r="U247" s="834"/>
      <c r="V247" s="414">
        <v>383</v>
      </c>
      <c r="W247" s="834"/>
      <c r="X247" s="414">
        <v>370</v>
      </c>
      <c r="Y247" s="878"/>
      <c r="Z247" s="414">
        <v>355</v>
      </c>
      <c r="AA247" s="834"/>
      <c r="AB247" s="414">
        <v>350</v>
      </c>
      <c r="AC247" s="834"/>
      <c r="AD247" s="466"/>
      <c r="AE247" s="466"/>
      <c r="AF247" s="401"/>
      <c r="AG247" s="255">
        <v>12</v>
      </c>
      <c r="AH247" s="242">
        <v>0</v>
      </c>
      <c r="AI247" s="242">
        <v>6</v>
      </c>
      <c r="AJ247" s="243"/>
      <c r="AK247" s="4"/>
    </row>
    <row r="248" spans="1:37" x14ac:dyDescent="0.35">
      <c r="A248" s="269"/>
      <c r="B248" s="264"/>
      <c r="C248" s="835"/>
      <c r="D248" s="401"/>
      <c r="E248" s="835"/>
      <c r="F248" s="401"/>
      <c r="G248" s="835"/>
      <c r="H248" s="401"/>
      <c r="I248" s="835"/>
      <c r="J248" s="401"/>
      <c r="K248" s="835"/>
      <c r="L248" s="401"/>
      <c r="M248" s="835"/>
      <c r="N248" s="401"/>
      <c r="O248" s="846"/>
      <c r="P248" s="426"/>
      <c r="Q248" s="846"/>
      <c r="R248" s="401"/>
      <c r="S248" s="835"/>
      <c r="T248" s="401"/>
      <c r="U248" s="835"/>
      <c r="V248" s="401"/>
      <c r="W248" s="835"/>
      <c r="X248" s="401"/>
      <c r="Y248" s="879"/>
      <c r="Z248" s="401"/>
      <c r="AA248" s="835"/>
      <c r="AB248" s="401"/>
      <c r="AC248" s="835"/>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73" t="s">
        <v>688</v>
      </c>
      <c r="C253" s="874"/>
      <c r="D253" s="874"/>
      <c r="E253" s="874"/>
      <c r="F253" s="874"/>
      <c r="G253" s="874"/>
      <c r="H253" s="874"/>
      <c r="I253" s="874"/>
      <c r="J253" s="874"/>
      <c r="K253" s="874"/>
      <c r="L253" s="874"/>
      <c r="M253" s="874"/>
      <c r="N253" s="874"/>
      <c r="O253" s="874"/>
      <c r="P253" s="874"/>
      <c r="Q253" s="874"/>
      <c r="R253" s="874"/>
      <c r="S253" s="874"/>
      <c r="T253" s="874"/>
      <c r="U253" s="874"/>
      <c r="V253" s="874"/>
      <c r="W253" s="874"/>
      <c r="X253" s="874"/>
      <c r="Y253" s="874"/>
      <c r="Z253" s="874"/>
      <c r="AA253" s="874"/>
      <c r="AB253" s="874"/>
      <c r="AC253" s="875"/>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34"/>
      <c r="D257" s="414">
        <v>352</v>
      </c>
      <c r="E257" s="834"/>
      <c r="F257" s="414">
        <v>344</v>
      </c>
      <c r="G257" s="834"/>
      <c r="H257" s="414">
        <v>377</v>
      </c>
      <c r="I257" s="834"/>
      <c r="J257" s="414">
        <v>353</v>
      </c>
      <c r="K257" s="834"/>
      <c r="L257" s="414">
        <v>395.45400000000001</v>
      </c>
      <c r="M257" s="834"/>
      <c r="N257" s="414">
        <v>344.99599999999998</v>
      </c>
      <c r="O257" s="834"/>
      <c r="P257" s="414">
        <v>364</v>
      </c>
      <c r="Q257" s="834"/>
      <c r="R257" s="414">
        <v>366</v>
      </c>
      <c r="S257" s="834"/>
      <c r="T257" s="414">
        <v>367</v>
      </c>
      <c r="U257" s="834"/>
      <c r="V257" s="414">
        <v>364</v>
      </c>
      <c r="W257" s="836">
        <v>0</v>
      </c>
      <c r="X257" s="414">
        <v>353</v>
      </c>
      <c r="Y257" s="834"/>
      <c r="Z257" s="414">
        <v>366</v>
      </c>
      <c r="AA257" s="834"/>
      <c r="AB257" s="414">
        <v>344</v>
      </c>
      <c r="AC257" s="834"/>
      <c r="AD257" s="466"/>
      <c r="AE257" s="466"/>
      <c r="AF257" s="418"/>
      <c r="AG257" s="255">
        <v>13</v>
      </c>
      <c r="AH257" s="242">
        <v>0</v>
      </c>
      <c r="AI257" s="242">
        <v>2</v>
      </c>
      <c r="AJ257" s="243"/>
      <c r="AK257" s="4"/>
      <c r="AL257" s="247">
        <v>1</v>
      </c>
    </row>
    <row r="258" spans="1:38" x14ac:dyDescent="0.35">
      <c r="A258" s="269"/>
      <c r="B258" s="264"/>
      <c r="C258" s="835"/>
      <c r="D258" s="401"/>
      <c r="E258" s="835"/>
      <c r="F258" s="401"/>
      <c r="G258" s="835"/>
      <c r="H258" s="401"/>
      <c r="I258" s="835"/>
      <c r="J258" s="401"/>
      <c r="K258" s="835"/>
      <c r="L258" s="401"/>
      <c r="M258" s="835"/>
      <c r="N258" s="401"/>
      <c r="O258" s="835"/>
      <c r="P258" s="426"/>
      <c r="Q258" s="835"/>
      <c r="R258" s="401"/>
      <c r="S258" s="835"/>
      <c r="T258" s="401"/>
      <c r="U258" s="835"/>
      <c r="V258" s="401"/>
      <c r="W258" s="837"/>
      <c r="X258" s="401"/>
      <c r="Y258" s="835"/>
      <c r="Z258" s="401"/>
      <c r="AA258" s="835"/>
      <c r="AB258" s="418"/>
      <c r="AC258" s="835"/>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0" t="s">
        <v>688</v>
      </c>
      <c r="C263" s="881"/>
      <c r="D263" s="881"/>
      <c r="E263" s="881"/>
      <c r="F263" s="881"/>
      <c r="G263" s="881"/>
      <c r="H263" s="881"/>
      <c r="I263" s="881"/>
      <c r="J263" s="881"/>
      <c r="K263" s="881"/>
      <c r="L263" s="881"/>
      <c r="M263" s="881"/>
      <c r="N263" s="881"/>
      <c r="O263" s="881"/>
      <c r="P263" s="881"/>
      <c r="Q263" s="881"/>
      <c r="R263" s="881"/>
      <c r="S263" s="881"/>
      <c r="T263" s="881"/>
      <c r="U263" s="881"/>
      <c r="V263" s="881"/>
      <c r="W263" s="881"/>
      <c r="X263" s="881"/>
      <c r="Y263" s="881"/>
      <c r="Z263" s="881"/>
      <c r="AA263" s="881"/>
      <c r="AB263" s="881"/>
      <c r="AC263" s="882"/>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34"/>
      <c r="D267" s="414">
        <v>375</v>
      </c>
      <c r="E267" s="845" t="s">
        <v>15</v>
      </c>
      <c r="F267" s="414">
        <v>376.62</v>
      </c>
      <c r="G267" s="834"/>
      <c r="H267" s="414">
        <v>353</v>
      </c>
      <c r="I267" s="834"/>
      <c r="J267" s="414">
        <v>352</v>
      </c>
      <c r="K267" s="834"/>
      <c r="L267" s="414">
        <v>349</v>
      </c>
      <c r="M267" s="834"/>
      <c r="N267" s="414">
        <v>356</v>
      </c>
      <c r="O267" s="834"/>
      <c r="P267" s="414">
        <v>345</v>
      </c>
      <c r="Q267" s="834"/>
      <c r="R267" s="414">
        <v>400</v>
      </c>
      <c r="S267" s="834"/>
      <c r="T267" s="414">
        <v>319.37900000000002</v>
      </c>
      <c r="U267" s="834"/>
      <c r="V267" s="414">
        <v>343.76</v>
      </c>
      <c r="W267" s="834"/>
      <c r="X267" s="414">
        <v>322.5</v>
      </c>
      <c r="Y267" s="834"/>
      <c r="Z267" s="414">
        <v>453.99</v>
      </c>
      <c r="AA267" s="834"/>
      <c r="AB267" s="414">
        <v>359.96</v>
      </c>
      <c r="AC267" s="834"/>
      <c r="AD267" s="466"/>
      <c r="AE267" s="466"/>
      <c r="AF267" s="418"/>
      <c r="AG267" s="255">
        <v>13</v>
      </c>
      <c r="AH267" s="242">
        <v>0</v>
      </c>
      <c r="AI267" s="242">
        <v>1</v>
      </c>
      <c r="AJ267" s="243"/>
      <c r="AK267" s="4"/>
    </row>
    <row r="268" spans="1:38" x14ac:dyDescent="0.35">
      <c r="A268" s="269"/>
      <c r="B268" s="264"/>
      <c r="C268" s="835"/>
      <c r="D268" s="401"/>
      <c r="E268" s="846"/>
      <c r="F268" s="401"/>
      <c r="G268" s="835"/>
      <c r="H268" s="401"/>
      <c r="I268" s="835"/>
      <c r="J268" s="401"/>
      <c r="K268" s="835"/>
      <c r="L268" s="401"/>
      <c r="M268" s="835"/>
      <c r="N268" s="401"/>
      <c r="O268" s="835"/>
      <c r="P268" s="426"/>
      <c r="Q268" s="835"/>
      <c r="R268" s="401"/>
      <c r="S268" s="835"/>
      <c r="T268" s="401"/>
      <c r="U268" s="835"/>
      <c r="V268" s="401"/>
      <c r="W268" s="835"/>
      <c r="X268" s="401"/>
      <c r="Y268" s="835"/>
      <c r="Z268" s="401"/>
      <c r="AA268" s="835"/>
      <c r="AB268" s="418"/>
      <c r="AC268" s="835"/>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73" t="s">
        <v>688</v>
      </c>
      <c r="C273" s="874"/>
      <c r="D273" s="874"/>
      <c r="E273" s="874"/>
      <c r="F273" s="874"/>
      <c r="G273" s="874"/>
      <c r="H273" s="874"/>
      <c r="I273" s="874"/>
      <c r="J273" s="874"/>
      <c r="K273" s="874"/>
      <c r="L273" s="874"/>
      <c r="M273" s="874"/>
      <c r="N273" s="874"/>
      <c r="O273" s="874"/>
      <c r="P273" s="874"/>
      <c r="Q273" s="874"/>
      <c r="R273" s="874"/>
      <c r="S273" s="874"/>
      <c r="T273" s="874"/>
      <c r="U273" s="874"/>
      <c r="V273" s="874"/>
      <c r="W273" s="874"/>
      <c r="X273" s="874"/>
      <c r="Y273" s="874"/>
      <c r="Z273" s="874"/>
      <c r="AA273" s="874"/>
      <c r="AB273" s="874"/>
      <c r="AC273" s="875"/>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34"/>
      <c r="D278" s="414">
        <v>399</v>
      </c>
      <c r="E278" s="834"/>
      <c r="F278" s="414">
        <v>353</v>
      </c>
      <c r="G278" s="834"/>
      <c r="H278" s="414">
        <v>355</v>
      </c>
      <c r="I278" s="834"/>
      <c r="J278" s="414">
        <v>331</v>
      </c>
      <c r="K278" s="834"/>
      <c r="L278" s="414">
        <v>335</v>
      </c>
      <c r="M278" s="834"/>
      <c r="N278" s="414">
        <v>336</v>
      </c>
      <c r="O278" s="836" t="s">
        <v>710</v>
      </c>
      <c r="P278" s="414">
        <v>244</v>
      </c>
      <c r="Q278" s="836" t="s">
        <v>710</v>
      </c>
      <c r="R278" s="414">
        <v>354</v>
      </c>
      <c r="S278" s="836"/>
      <c r="T278" s="414">
        <v>341</v>
      </c>
      <c r="U278" s="836" t="s">
        <v>15</v>
      </c>
      <c r="V278" s="414">
        <v>323</v>
      </c>
      <c r="W278" s="834"/>
      <c r="X278" s="414">
        <v>333</v>
      </c>
      <c r="Y278" s="834"/>
      <c r="Z278" s="414">
        <v>323.56400000000002</v>
      </c>
      <c r="AA278" s="834"/>
      <c r="AB278" s="414">
        <v>414.99599999999998</v>
      </c>
      <c r="AC278" s="834"/>
      <c r="AD278" s="466"/>
      <c r="AE278" s="466"/>
      <c r="AF278" s="418"/>
      <c r="AG278" s="255">
        <v>10</v>
      </c>
      <c r="AH278" s="242">
        <v>0</v>
      </c>
      <c r="AI278" s="242">
        <v>0</v>
      </c>
      <c r="AJ278" s="243"/>
      <c r="AK278" s="4"/>
    </row>
    <row r="279" spans="1:37" x14ac:dyDescent="0.35">
      <c r="A279" s="269"/>
      <c r="B279" s="264"/>
      <c r="C279" s="835"/>
      <c r="D279" s="401"/>
      <c r="E279" s="835"/>
      <c r="F279" s="401"/>
      <c r="G279" s="835"/>
      <c r="H279" s="401"/>
      <c r="I279" s="835"/>
      <c r="J279" s="401"/>
      <c r="K279" s="835"/>
      <c r="L279" s="401"/>
      <c r="M279" s="835"/>
      <c r="N279" s="401"/>
      <c r="O279" s="837"/>
      <c r="P279" s="426"/>
      <c r="Q279" s="837"/>
      <c r="R279" s="401"/>
      <c r="S279" s="837"/>
      <c r="T279" s="401"/>
      <c r="U279" s="837"/>
      <c r="V279" s="401"/>
      <c r="W279" s="835"/>
      <c r="X279" s="401"/>
      <c r="Y279" s="835"/>
      <c r="Z279" s="401"/>
      <c r="AA279" s="835"/>
      <c r="AB279" s="418"/>
      <c r="AC279" s="835"/>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73" t="s">
        <v>688</v>
      </c>
      <c r="C284" s="874"/>
      <c r="D284" s="874"/>
      <c r="E284" s="874"/>
      <c r="F284" s="874"/>
      <c r="G284" s="874"/>
      <c r="H284" s="874"/>
      <c r="I284" s="874"/>
      <c r="J284" s="874"/>
      <c r="K284" s="874"/>
      <c r="L284" s="874"/>
      <c r="M284" s="874"/>
      <c r="N284" s="874"/>
      <c r="O284" s="874"/>
      <c r="P284" s="874"/>
      <c r="Q284" s="874"/>
      <c r="R284" s="874"/>
      <c r="S284" s="874"/>
      <c r="T284" s="874"/>
      <c r="U284" s="874"/>
      <c r="V284" s="874"/>
      <c r="W284" s="874"/>
      <c r="X284" s="874"/>
      <c r="Y284" s="874"/>
      <c r="Z284" s="874"/>
      <c r="AA284" s="874"/>
      <c r="AB284" s="874"/>
      <c r="AC284" s="875"/>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34"/>
      <c r="D289" s="414">
        <v>345</v>
      </c>
      <c r="E289" s="834"/>
      <c r="F289" s="414">
        <v>381.40300000000002</v>
      </c>
      <c r="G289" s="834"/>
      <c r="H289" s="414">
        <v>396.00200000000001</v>
      </c>
      <c r="I289" s="834"/>
      <c r="J289" s="414">
        <v>371</v>
      </c>
      <c r="K289" s="834"/>
      <c r="L289" s="414">
        <v>329</v>
      </c>
      <c r="M289" s="834"/>
      <c r="N289" s="414">
        <v>366</v>
      </c>
      <c r="O289" s="834"/>
      <c r="P289" s="414">
        <v>340</v>
      </c>
      <c r="Q289" s="834"/>
      <c r="R289" s="414">
        <v>347</v>
      </c>
      <c r="S289" s="834"/>
      <c r="T289" s="414">
        <v>352</v>
      </c>
      <c r="U289" s="834"/>
      <c r="V289" s="414">
        <v>381</v>
      </c>
      <c r="W289" s="834"/>
      <c r="X289" s="414">
        <v>389.73399999999998</v>
      </c>
      <c r="Y289" s="834"/>
      <c r="Z289" s="414">
        <v>374.99799999999999</v>
      </c>
      <c r="AA289" s="834"/>
      <c r="AB289" s="414">
        <v>365.99799999999999</v>
      </c>
      <c r="AC289" s="834"/>
      <c r="AD289" s="466"/>
      <c r="AE289" s="466"/>
      <c r="AF289" s="418"/>
      <c r="AG289" s="255">
        <v>14</v>
      </c>
      <c r="AH289" s="242">
        <v>0</v>
      </c>
      <c r="AI289" s="242">
        <v>0</v>
      </c>
      <c r="AJ289" s="243"/>
      <c r="AK289" s="4"/>
    </row>
    <row r="290" spans="1:37" x14ac:dyDescent="0.35">
      <c r="A290" s="269"/>
      <c r="B290" s="264"/>
      <c r="C290" s="835"/>
      <c r="D290" s="401"/>
      <c r="E290" s="835"/>
      <c r="F290" s="401"/>
      <c r="G290" s="835"/>
      <c r="H290" s="401"/>
      <c r="I290" s="835"/>
      <c r="J290" s="401"/>
      <c r="K290" s="835"/>
      <c r="L290" s="401"/>
      <c r="M290" s="835"/>
      <c r="N290" s="401"/>
      <c r="O290" s="835"/>
      <c r="P290" s="426"/>
      <c r="Q290" s="835"/>
      <c r="R290" s="401"/>
      <c r="S290" s="835"/>
      <c r="T290" s="401"/>
      <c r="U290" s="835"/>
      <c r="V290" s="401"/>
      <c r="W290" s="835"/>
      <c r="X290" s="401"/>
      <c r="Y290" s="835"/>
      <c r="Z290" s="401"/>
      <c r="AA290" s="835"/>
      <c r="AB290" s="418"/>
      <c r="AC290" s="835"/>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73" t="s">
        <v>688</v>
      </c>
      <c r="C295" s="874"/>
      <c r="D295" s="874"/>
      <c r="E295" s="874"/>
      <c r="F295" s="874"/>
      <c r="G295" s="874"/>
      <c r="H295" s="874"/>
      <c r="I295" s="874"/>
      <c r="J295" s="874"/>
      <c r="K295" s="874"/>
      <c r="L295" s="874"/>
      <c r="M295" s="874"/>
      <c r="N295" s="874"/>
      <c r="O295" s="874"/>
      <c r="P295" s="874"/>
      <c r="Q295" s="874"/>
      <c r="R295" s="874"/>
      <c r="S295" s="874"/>
      <c r="T295" s="874"/>
      <c r="U295" s="874"/>
      <c r="V295" s="874"/>
      <c r="W295" s="874"/>
      <c r="X295" s="874"/>
      <c r="Y295" s="874"/>
      <c r="Z295" s="874"/>
      <c r="AA295" s="874"/>
      <c r="AB295" s="874"/>
      <c r="AC295" s="875"/>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34"/>
      <c r="D300" s="414">
        <v>352.00400000000002</v>
      </c>
      <c r="E300" s="834"/>
      <c r="F300" s="414">
        <v>330</v>
      </c>
      <c r="G300" s="834"/>
      <c r="H300" s="414">
        <v>378.94</v>
      </c>
      <c r="I300" s="836" t="s">
        <v>235</v>
      </c>
      <c r="J300" s="414">
        <v>365</v>
      </c>
      <c r="K300" s="834"/>
      <c r="L300" s="414">
        <v>406</v>
      </c>
      <c r="M300" s="834"/>
      <c r="N300" s="414">
        <v>408.99900000000002</v>
      </c>
      <c r="O300" s="836" t="s">
        <v>235</v>
      </c>
      <c r="P300" s="414">
        <v>383.00099999999998</v>
      </c>
      <c r="Q300" s="834"/>
      <c r="R300" s="414">
        <v>311</v>
      </c>
      <c r="S300" s="836" t="s">
        <v>235</v>
      </c>
      <c r="T300" s="414">
        <v>360</v>
      </c>
      <c r="U300" s="834"/>
      <c r="V300" s="414">
        <v>378</v>
      </c>
      <c r="W300" s="834"/>
      <c r="X300" s="414">
        <v>339</v>
      </c>
      <c r="Y300" s="836" t="s">
        <v>235</v>
      </c>
      <c r="Z300" s="414">
        <v>329</v>
      </c>
      <c r="AA300" s="845" t="s">
        <v>15</v>
      </c>
      <c r="AB300" s="414">
        <v>340.12099999999998</v>
      </c>
      <c r="AC300" s="834"/>
      <c r="AD300" s="466"/>
      <c r="AE300" s="466"/>
      <c r="AF300" s="418"/>
      <c r="AG300" s="255">
        <v>9</v>
      </c>
      <c r="AH300" s="242">
        <v>0</v>
      </c>
      <c r="AI300" s="242">
        <v>0</v>
      </c>
      <c r="AJ300" s="243"/>
      <c r="AK300" s="4"/>
    </row>
    <row r="301" spans="1:37" x14ac:dyDescent="0.35">
      <c r="A301" s="269"/>
      <c r="B301" s="264"/>
      <c r="C301" s="835"/>
      <c r="D301" s="401"/>
      <c r="E301" s="835"/>
      <c r="F301" s="401"/>
      <c r="G301" s="835"/>
      <c r="H301" s="401"/>
      <c r="I301" s="837"/>
      <c r="J301" s="401"/>
      <c r="K301" s="835"/>
      <c r="L301" s="401"/>
      <c r="M301" s="835"/>
      <c r="N301" s="401"/>
      <c r="O301" s="837"/>
      <c r="P301" s="426"/>
      <c r="Q301" s="835"/>
      <c r="R301" s="401"/>
      <c r="S301" s="837"/>
      <c r="T301" s="401"/>
      <c r="U301" s="835"/>
      <c r="V301" s="401"/>
      <c r="W301" s="835"/>
      <c r="X301" s="401"/>
      <c r="Y301" s="837"/>
      <c r="Z301" s="401"/>
      <c r="AA301" s="846"/>
      <c r="AB301" s="418"/>
      <c r="AC301" s="835"/>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73" t="s">
        <v>688</v>
      </c>
      <c r="C306" s="874"/>
      <c r="D306" s="874"/>
      <c r="E306" s="874"/>
      <c r="F306" s="874"/>
      <c r="G306" s="874"/>
      <c r="H306" s="874"/>
      <c r="I306" s="874"/>
      <c r="J306" s="874"/>
      <c r="K306" s="874"/>
      <c r="L306" s="874"/>
      <c r="M306" s="874"/>
      <c r="N306" s="874"/>
      <c r="O306" s="874"/>
      <c r="P306" s="874"/>
      <c r="Q306" s="874"/>
      <c r="R306" s="874"/>
      <c r="S306" s="874"/>
      <c r="T306" s="874"/>
      <c r="U306" s="874"/>
      <c r="V306" s="874"/>
      <c r="W306" s="874"/>
      <c r="X306" s="874"/>
      <c r="Y306" s="874"/>
      <c r="Z306" s="874"/>
      <c r="AA306" s="874"/>
      <c r="AB306" s="874"/>
      <c r="AC306" s="875"/>
      <c r="AD306" s="303"/>
      <c r="AE306" s="303"/>
      <c r="AF306" s="379"/>
      <c r="AG306" s="981"/>
      <c r="AH306" s="982"/>
      <c r="AI306" s="982"/>
      <c r="AJ306" s="983"/>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36" t="s">
        <v>235</v>
      </c>
      <c r="D311" s="414">
        <v>363</v>
      </c>
      <c r="E311" s="813"/>
      <c r="F311" s="414">
        <v>346</v>
      </c>
      <c r="G311" s="883" t="s">
        <v>786</v>
      </c>
      <c r="H311" s="414">
        <v>307</v>
      </c>
      <c r="I311" s="836" t="s">
        <v>235</v>
      </c>
      <c r="J311" s="414">
        <v>301</v>
      </c>
      <c r="K311" s="836" t="s">
        <v>15</v>
      </c>
      <c r="L311" s="414">
        <v>320</v>
      </c>
      <c r="M311" s="845" t="s">
        <v>235</v>
      </c>
      <c r="N311" s="414">
        <v>325</v>
      </c>
      <c r="O311" s="834"/>
      <c r="P311" s="414">
        <v>320</v>
      </c>
      <c r="Q311" s="836"/>
      <c r="R311" s="414">
        <v>300</v>
      </c>
      <c r="S311" s="836"/>
      <c r="T311" s="414">
        <v>94</v>
      </c>
      <c r="U311" s="389" t="s">
        <v>750</v>
      </c>
      <c r="V311" s="414"/>
      <c r="W311" s="885"/>
      <c r="X311" s="414"/>
      <c r="Y311" s="885"/>
      <c r="Z311" s="414"/>
      <c r="AA311" s="885"/>
      <c r="AB311" s="414"/>
      <c r="AC311" s="885"/>
      <c r="AD311" s="426"/>
      <c r="AE311" s="426"/>
      <c r="AF311" s="418"/>
      <c r="AG311" s="255">
        <v>2</v>
      </c>
      <c r="AH311" s="242">
        <v>0</v>
      </c>
      <c r="AI311" s="242">
        <v>0</v>
      </c>
      <c r="AJ311" s="243"/>
      <c r="AK311" s="4"/>
    </row>
    <row r="312" spans="1:37" x14ac:dyDescent="0.35">
      <c r="A312" s="400"/>
      <c r="B312" s="264"/>
      <c r="C312" s="837"/>
      <c r="D312" s="401"/>
      <c r="E312" s="814"/>
      <c r="F312" s="401"/>
      <c r="G312" s="884"/>
      <c r="H312" s="401"/>
      <c r="I312" s="837"/>
      <c r="J312" s="401"/>
      <c r="K312" s="837"/>
      <c r="L312" s="401"/>
      <c r="M312" s="846"/>
      <c r="N312" s="401"/>
      <c r="O312" s="835"/>
      <c r="P312" s="426"/>
      <c r="Q312" s="837"/>
      <c r="R312" s="401"/>
      <c r="S312" s="837"/>
      <c r="T312" s="401"/>
      <c r="U312" s="389"/>
      <c r="V312" s="401"/>
      <c r="W312" s="885"/>
      <c r="X312" s="401"/>
      <c r="Y312" s="885"/>
      <c r="Z312" s="401"/>
      <c r="AA312" s="885"/>
      <c r="AB312" s="418"/>
      <c r="AC312" s="885"/>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73" t="s">
        <v>688</v>
      </c>
      <c r="C315" s="874"/>
      <c r="D315" s="874"/>
      <c r="E315" s="874"/>
      <c r="F315" s="874"/>
      <c r="G315" s="874"/>
      <c r="H315" s="874"/>
      <c r="I315" s="874"/>
      <c r="J315" s="874"/>
      <c r="K315" s="874"/>
      <c r="L315" s="874"/>
      <c r="M315" s="874"/>
      <c r="N315" s="874"/>
      <c r="O315" s="874"/>
      <c r="P315" s="874"/>
      <c r="Q315" s="874"/>
      <c r="R315" s="874"/>
      <c r="S315" s="874"/>
      <c r="T315" s="874"/>
      <c r="U315" s="874"/>
      <c r="V315" s="874"/>
      <c r="W315" s="875"/>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01" t="s">
        <v>753</v>
      </c>
      <c r="AD318" s="901"/>
      <c r="AE318" s="901"/>
      <c r="AF318" s="901"/>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02" t="s">
        <v>755</v>
      </c>
      <c r="T319" s="902"/>
      <c r="U319" s="902"/>
      <c r="V319" s="902"/>
      <c r="W319" s="902"/>
      <c r="X319" s="902"/>
      <c r="Y319" s="902"/>
      <c r="Z319" s="902"/>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1" t="s">
        <v>756</v>
      </c>
      <c r="H321" s="991"/>
      <c r="I321" s="992" t="s">
        <v>757</v>
      </c>
      <c r="J321" s="992"/>
      <c r="K321" s="992"/>
      <c r="L321" s="992"/>
      <c r="M321" s="993" t="s">
        <v>758</v>
      </c>
      <c r="N321" s="993"/>
      <c r="O321" s="994" t="s">
        <v>759</v>
      </c>
      <c r="P321" s="994"/>
      <c r="Q321" s="393"/>
      <c r="R321" s="394"/>
      <c r="S321" s="995" t="s">
        <v>760</v>
      </c>
      <c r="T321" s="986"/>
      <c r="U321" s="985" t="s">
        <v>761</v>
      </c>
      <c r="V321" s="993"/>
      <c r="W321" s="986"/>
      <c r="X321" s="984" t="s">
        <v>762</v>
      </c>
      <c r="Y321" s="985" t="s">
        <v>753</v>
      </c>
      <c r="Z321" s="986"/>
      <c r="AA321" s="987" t="s">
        <v>763</v>
      </c>
      <c r="AB321" s="987"/>
      <c r="AC321" s="987" t="s">
        <v>764</v>
      </c>
      <c r="AD321" s="988"/>
      <c r="AE321" s="988"/>
      <c r="AF321" s="989"/>
      <c r="AG321" s="1001" t="s">
        <v>681</v>
      </c>
      <c r="AH321" s="929"/>
      <c r="AI321" s="929"/>
      <c r="AJ321" s="930"/>
      <c r="AK321" s="4"/>
    </row>
    <row r="322" spans="2:37" ht="22.75" customHeight="1" thickBot="1" x14ac:dyDescent="0.4">
      <c r="B322" s="481"/>
      <c r="C322" s="447"/>
      <c r="D322" s="447"/>
      <c r="E322" s="447"/>
      <c r="G322" s="904"/>
      <c r="H322" s="904"/>
      <c r="I322" s="906"/>
      <c r="J322" s="906"/>
      <c r="K322" s="906"/>
      <c r="L322" s="906"/>
      <c r="M322" s="908"/>
      <c r="N322" s="908"/>
      <c r="O322" s="910"/>
      <c r="P322" s="910"/>
      <c r="Q322" s="482"/>
      <c r="R322" s="395"/>
      <c r="S322" s="996"/>
      <c r="T322" s="892"/>
      <c r="U322" s="891"/>
      <c r="V322" s="914"/>
      <c r="W322" s="892"/>
      <c r="X322" s="887"/>
      <c r="Y322" s="891"/>
      <c r="Z322" s="892"/>
      <c r="AA322" s="896"/>
      <c r="AB322" s="896"/>
      <c r="AC322" s="896"/>
      <c r="AD322" s="899"/>
      <c r="AE322" s="899"/>
      <c r="AF322" s="990"/>
      <c r="AG322" s="1001"/>
      <c r="AH322" s="929"/>
      <c r="AI322" s="929"/>
      <c r="AJ322" s="930"/>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6"/>
      <c r="T323" s="892"/>
      <c r="U323" s="891"/>
      <c r="V323" s="914"/>
      <c r="W323" s="892"/>
      <c r="X323" s="887"/>
      <c r="Y323" s="891"/>
      <c r="Z323" s="892"/>
      <c r="AA323" s="896"/>
      <c r="AB323" s="896"/>
      <c r="AC323" s="896"/>
      <c r="AD323" s="899"/>
      <c r="AE323" s="899"/>
      <c r="AF323" s="990"/>
      <c r="AG323" s="1001"/>
      <c r="AH323" s="929"/>
      <c r="AI323" s="929"/>
      <c r="AJ323" s="930"/>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6"/>
      <c r="T324" s="892"/>
      <c r="U324" s="891"/>
      <c r="V324" s="914"/>
      <c r="W324" s="892"/>
      <c r="X324" s="887"/>
      <c r="Y324" s="891"/>
      <c r="Z324" s="892"/>
      <c r="AA324" s="896"/>
      <c r="AB324" s="896"/>
      <c r="AC324" s="896"/>
      <c r="AD324" s="899"/>
      <c r="AE324" s="899"/>
      <c r="AF324" s="990"/>
      <c r="AG324" s="1001"/>
      <c r="AH324" s="929"/>
      <c r="AI324" s="929"/>
      <c r="AJ324" s="930"/>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97"/>
      <c r="T325" s="894"/>
      <c r="U325" s="893"/>
      <c r="V325" s="915"/>
      <c r="W325" s="894"/>
      <c r="X325" s="888"/>
      <c r="Y325" s="893"/>
      <c r="Z325" s="894"/>
      <c r="AA325" s="896"/>
      <c r="AB325" s="896"/>
      <c r="AC325" s="896"/>
      <c r="AD325" s="899"/>
      <c r="AE325" s="899"/>
      <c r="AF325" s="990"/>
      <c r="AG325" s="1001"/>
      <c r="AH325" s="929"/>
      <c r="AI325" s="929"/>
      <c r="AJ325" s="930"/>
      <c r="AK325" s="4"/>
    </row>
    <row r="326" spans="2:37" x14ac:dyDescent="0.35">
      <c r="B326" s="481"/>
      <c r="C326" s="447"/>
      <c r="D326" s="447"/>
      <c r="E326" s="442" t="s">
        <v>767</v>
      </c>
      <c r="F326" s="447"/>
      <c r="G326" s="447"/>
      <c r="H326" s="943"/>
      <c r="I326" s="442" t="s">
        <v>768</v>
      </c>
      <c r="J326" s="943"/>
      <c r="K326" s="442" t="s">
        <v>768</v>
      </c>
      <c r="L326" s="944"/>
      <c r="M326" s="447"/>
      <c r="N326" s="442" t="s">
        <v>769</v>
      </c>
      <c r="O326" s="447"/>
      <c r="P326" s="447"/>
      <c r="Q326" s="447"/>
      <c r="R326" s="397"/>
      <c r="S326" s="999">
        <v>1</v>
      </c>
      <c r="T326" s="918"/>
      <c r="U326" s="919" t="s">
        <v>21</v>
      </c>
      <c r="V326" s="920"/>
      <c r="W326" s="918"/>
      <c r="X326" s="921" t="s">
        <v>770</v>
      </c>
      <c r="Y326" s="922">
        <v>379</v>
      </c>
      <c r="Z326" s="923"/>
      <c r="AA326" s="926">
        <f>AG318</f>
        <v>306</v>
      </c>
      <c r="AB326" s="926"/>
      <c r="AC326" s="926">
        <f>+Y326-AA326</f>
        <v>73</v>
      </c>
      <c r="AD326" s="927"/>
      <c r="AE326" s="927"/>
      <c r="AF326" s="1000"/>
      <c r="AG326" s="1001"/>
      <c r="AH326" s="929"/>
      <c r="AI326" s="929"/>
      <c r="AJ326" s="930"/>
      <c r="AK326" s="916"/>
    </row>
    <row r="327" spans="2:37" x14ac:dyDescent="0.35">
      <c r="B327" s="481"/>
      <c r="C327" s="447"/>
      <c r="D327" s="447"/>
      <c r="E327" s="998" t="s">
        <v>771</v>
      </c>
      <c r="F327" s="998"/>
      <c r="G327" s="447"/>
      <c r="H327" s="943"/>
      <c r="I327" s="447"/>
      <c r="J327" s="943"/>
      <c r="K327" s="447"/>
      <c r="L327" s="944"/>
      <c r="M327" s="447"/>
      <c r="N327" s="447"/>
      <c r="O327" s="442" t="s">
        <v>772</v>
      </c>
      <c r="P327" s="447"/>
      <c r="Q327" s="447"/>
      <c r="R327" s="397"/>
      <c r="S327" s="997"/>
      <c r="T327" s="894"/>
      <c r="U327" s="893"/>
      <c r="V327" s="915"/>
      <c r="W327" s="894"/>
      <c r="X327" s="888"/>
      <c r="Y327" s="924"/>
      <c r="Z327" s="925"/>
      <c r="AA327" s="926"/>
      <c r="AB327" s="926"/>
      <c r="AC327" s="926"/>
      <c r="AD327" s="927"/>
      <c r="AE327" s="927"/>
      <c r="AF327" s="1000"/>
      <c r="AG327" s="1001"/>
      <c r="AH327" s="929"/>
      <c r="AI327" s="929"/>
      <c r="AJ327" s="930"/>
      <c r="AK327" s="916"/>
    </row>
    <row r="328" spans="2:37" ht="12.65" customHeight="1" x14ac:dyDescent="0.35">
      <c r="B328" s="481"/>
      <c r="C328" s="447"/>
      <c r="D328" s="442"/>
      <c r="E328" s="998"/>
      <c r="F328" s="998"/>
      <c r="G328" s="484"/>
      <c r="H328" s="485"/>
      <c r="I328" s="484"/>
      <c r="J328" s="485"/>
      <c r="K328" s="484"/>
      <c r="L328" s="484"/>
      <c r="M328" s="484"/>
      <c r="N328" s="442"/>
      <c r="O328" s="447"/>
      <c r="P328" s="447"/>
      <c r="Q328" s="447"/>
      <c r="R328" s="397"/>
      <c r="S328" s="999">
        <v>2</v>
      </c>
      <c r="T328" s="918"/>
      <c r="U328" s="919" t="s">
        <v>25</v>
      </c>
      <c r="V328" s="920"/>
      <c r="W328" s="918"/>
      <c r="X328" s="921" t="s">
        <v>770</v>
      </c>
      <c r="Y328" s="922">
        <f>+Y326</f>
        <v>379</v>
      </c>
      <c r="Z328" s="923"/>
      <c r="AA328" s="926">
        <f>AI318</f>
        <v>172</v>
      </c>
      <c r="AB328" s="926"/>
      <c r="AC328" s="926">
        <f>+Y328-AA328</f>
        <v>207</v>
      </c>
      <c r="AD328" s="927"/>
      <c r="AE328" s="927"/>
      <c r="AF328" s="1000"/>
      <c r="AG328" s="1001"/>
      <c r="AH328" s="929"/>
      <c r="AI328" s="929"/>
      <c r="AJ328" s="930"/>
      <c r="AK328" s="916"/>
    </row>
    <row r="329" spans="2:37" x14ac:dyDescent="0.35">
      <c r="B329" s="481"/>
      <c r="C329" s="447"/>
      <c r="D329" s="447"/>
      <c r="E329" s="447"/>
      <c r="G329" s="447"/>
      <c r="H329" s="447"/>
      <c r="I329" s="447"/>
      <c r="J329" s="447"/>
      <c r="K329" s="442"/>
      <c r="L329" s="447"/>
      <c r="M329" s="447"/>
      <c r="N329" s="447"/>
      <c r="O329" s="447"/>
      <c r="P329" s="447"/>
      <c r="Q329" s="447"/>
      <c r="R329" s="397"/>
      <c r="S329" s="997"/>
      <c r="T329" s="894"/>
      <c r="U329" s="893"/>
      <c r="V329" s="915"/>
      <c r="W329" s="894"/>
      <c r="X329" s="888"/>
      <c r="Y329" s="924"/>
      <c r="Z329" s="925"/>
      <c r="AA329" s="926"/>
      <c r="AB329" s="926"/>
      <c r="AC329" s="926"/>
      <c r="AD329" s="927"/>
      <c r="AE329" s="927"/>
      <c r="AF329" s="1000"/>
      <c r="AG329" s="1001"/>
      <c r="AH329" s="929"/>
      <c r="AI329" s="929"/>
      <c r="AJ329" s="930"/>
      <c r="AK329" s="916"/>
    </row>
    <row r="330" spans="2:37" x14ac:dyDescent="0.35">
      <c r="B330" s="481"/>
      <c r="C330" s="447"/>
      <c r="D330" s="447"/>
      <c r="E330" s="447"/>
      <c r="F330" s="486"/>
      <c r="G330" s="447"/>
      <c r="H330" s="447"/>
      <c r="I330" s="482"/>
      <c r="J330" s="482"/>
      <c r="K330" s="447"/>
      <c r="M330" s="447"/>
      <c r="N330" s="447"/>
      <c r="O330" s="447"/>
      <c r="P330" s="447"/>
      <c r="Q330" s="447"/>
      <c r="R330" s="397"/>
      <c r="S330" s="999">
        <v>3</v>
      </c>
      <c r="T330" s="918"/>
      <c r="U330" s="919" t="s">
        <v>773</v>
      </c>
      <c r="V330" s="920"/>
      <c r="W330" s="918"/>
      <c r="X330" s="921" t="s">
        <v>774</v>
      </c>
      <c r="Y330" s="933">
        <v>139.6</v>
      </c>
      <c r="Z330" s="934"/>
      <c r="AA330" s="937">
        <f>AJ318</f>
        <v>0</v>
      </c>
      <c r="AB330" s="937"/>
      <c r="AC330" s="937">
        <f>+Y330-AA330</f>
        <v>139.6</v>
      </c>
      <c r="AD330" s="941"/>
      <c r="AE330" s="941"/>
      <c r="AF330" s="1006"/>
      <c r="AG330" s="1001"/>
      <c r="AH330" s="929"/>
      <c r="AI330" s="929"/>
      <c r="AJ330" s="930"/>
      <c r="AK330" s="916"/>
    </row>
    <row r="331" spans="2:37" x14ac:dyDescent="0.35">
      <c r="B331" s="481"/>
      <c r="C331" s="447"/>
      <c r="D331" s="447"/>
      <c r="E331" s="447"/>
      <c r="F331" s="486"/>
      <c r="G331" s="447"/>
      <c r="H331" s="447"/>
      <c r="I331" s="482"/>
      <c r="J331" s="482"/>
      <c r="K331" s="447"/>
      <c r="L331" s="447"/>
      <c r="M331" s="447"/>
      <c r="N331" s="447"/>
      <c r="O331" s="447"/>
      <c r="P331" s="447"/>
      <c r="Q331" s="447"/>
      <c r="R331" s="397"/>
      <c r="S331" s="997"/>
      <c r="T331" s="894"/>
      <c r="U331" s="893"/>
      <c r="V331" s="915"/>
      <c r="W331" s="894"/>
      <c r="X331" s="888"/>
      <c r="Y331" s="935"/>
      <c r="Z331" s="936"/>
      <c r="AA331" s="937"/>
      <c r="AB331" s="937"/>
      <c r="AC331" s="937"/>
      <c r="AD331" s="941"/>
      <c r="AE331" s="941"/>
      <c r="AF331" s="1006"/>
      <c r="AG331" s="1001"/>
      <c r="AH331" s="929"/>
      <c r="AI331" s="929"/>
      <c r="AJ331" s="930"/>
      <c r="AK331" s="916"/>
    </row>
    <row r="332" spans="2:37" x14ac:dyDescent="0.35">
      <c r="B332" s="481"/>
      <c r="C332" s="447"/>
      <c r="D332" s="447"/>
      <c r="E332" s="447"/>
      <c r="F332" s="486"/>
      <c r="G332" s="447"/>
      <c r="H332" s="447"/>
      <c r="I332" s="447"/>
      <c r="J332" s="447"/>
      <c r="K332" s="447"/>
      <c r="L332" s="447"/>
      <c r="M332" s="447"/>
      <c r="N332" s="447"/>
      <c r="O332" s="447"/>
      <c r="P332" s="447"/>
      <c r="Q332" s="447"/>
      <c r="R332" s="397"/>
      <c r="S332" s="999">
        <v>4</v>
      </c>
      <c r="T332" s="918"/>
      <c r="U332" s="919" t="s">
        <v>24</v>
      </c>
      <c r="V332" s="920"/>
      <c r="W332" s="918"/>
      <c r="X332" s="921" t="s">
        <v>770</v>
      </c>
      <c r="Y332" s="922">
        <f>+Y326</f>
        <v>379</v>
      </c>
      <c r="Z332" s="923"/>
      <c r="AA332" s="926">
        <v>218</v>
      </c>
      <c r="AB332" s="926"/>
      <c r="AC332" s="926">
        <f>+Y332-AA332</f>
        <v>161</v>
      </c>
      <c r="AD332" s="927"/>
      <c r="AE332" s="927"/>
      <c r="AF332" s="1000"/>
      <c r="AG332" s="1001"/>
      <c r="AH332" s="929"/>
      <c r="AI332" s="929"/>
      <c r="AJ332" s="930"/>
      <c r="AK332" s="916"/>
    </row>
    <row r="333" spans="2:37" x14ac:dyDescent="0.35">
      <c r="B333" s="945" t="s">
        <v>775</v>
      </c>
      <c r="C333" s="946"/>
      <c r="D333" s="946" t="s">
        <v>776</v>
      </c>
      <c r="E333" s="946"/>
      <c r="F333" s="488"/>
      <c r="G333" s="488" t="s">
        <v>777</v>
      </c>
      <c r="H333" s="488"/>
      <c r="I333" s="488"/>
      <c r="J333" s="488"/>
      <c r="K333" s="488"/>
      <c r="L333" s="488"/>
      <c r="M333" s="488" t="s">
        <v>778</v>
      </c>
      <c r="N333" s="488"/>
      <c r="O333" s="488"/>
      <c r="P333" s="488" t="s">
        <v>779</v>
      </c>
      <c r="Q333" s="447"/>
      <c r="R333" s="398"/>
      <c r="S333" s="997"/>
      <c r="T333" s="894"/>
      <c r="U333" s="893"/>
      <c r="V333" s="915"/>
      <c r="W333" s="894"/>
      <c r="X333" s="888"/>
      <c r="Y333" s="924"/>
      <c r="Z333" s="925"/>
      <c r="AA333" s="926"/>
      <c r="AB333" s="926"/>
      <c r="AC333" s="926"/>
      <c r="AD333" s="927"/>
      <c r="AE333" s="927"/>
      <c r="AF333" s="1000"/>
      <c r="AG333" s="1001"/>
      <c r="AH333" s="929"/>
      <c r="AI333" s="929"/>
      <c r="AJ333" s="930"/>
      <c r="AK333" s="916"/>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99">
        <v>5</v>
      </c>
      <c r="T334" s="918"/>
      <c r="U334" s="899" t="s">
        <v>634</v>
      </c>
      <c r="V334" s="947"/>
      <c r="W334" s="948"/>
      <c r="X334" s="396" t="s">
        <v>770</v>
      </c>
      <c r="Y334" s="927"/>
      <c r="Z334" s="949"/>
      <c r="AA334" s="926"/>
      <c r="AB334" s="926"/>
      <c r="AC334" s="926">
        <f>+Y334-AA334</f>
        <v>0</v>
      </c>
      <c r="AD334" s="927"/>
      <c r="AE334" s="927"/>
      <c r="AF334" s="1000"/>
      <c r="AG334" s="1001"/>
      <c r="AH334" s="929"/>
      <c r="AI334" s="929"/>
      <c r="AJ334" s="930"/>
      <c r="AK334" s="916"/>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1004"/>
      <c r="T335" s="1005"/>
      <c r="U335" s="950" t="s">
        <v>307</v>
      </c>
      <c r="V335" s="951"/>
      <c r="W335" s="952"/>
      <c r="X335" s="493" t="s">
        <v>770</v>
      </c>
      <c r="Y335" s="939"/>
      <c r="Z335" s="953"/>
      <c r="AA335" s="938"/>
      <c r="AB335" s="938"/>
      <c r="AC335" s="938">
        <f>+Y335-AA335</f>
        <v>0</v>
      </c>
      <c r="AD335" s="939"/>
      <c r="AE335" s="939"/>
      <c r="AF335" s="1003"/>
      <c r="AG335" s="1002"/>
      <c r="AH335" s="931"/>
      <c r="AI335" s="931"/>
      <c r="AJ335" s="932"/>
      <c r="AK335" s="916"/>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2026-03-30T08:40:16Z</cp:lastPrinted>
  <dcterms:created xsi:type="dcterms:W3CDTF">2025-03-06T16:33:15Z</dcterms:created>
  <dcterms:modified xsi:type="dcterms:W3CDTF">2026-04-01T09:43:33Z</dcterms:modified>
</cp:coreProperties>
</file>