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831B4462-5146-4300-BAB7-A0E37CBF2D55}" xr6:coauthVersionLast="47" xr6:coauthVersionMax="47" xr10:uidLastSave="{00000000-0000-0000-0000-000000000000}"/>
  <bookViews>
    <workbookView xWindow="-110" yWindow="-110" windowWidth="19420" windowHeight="11500" xr2:uid="{45B7AE65-5510-4A63-BA65-B3B78D4C6F86}"/>
  </bookViews>
  <sheets>
    <sheet name="DPR-KEC" sheetId="1" r:id="rId1"/>
    <sheet name="Survey details" sheetId="17" r:id="rId2"/>
    <sheet name="FDN" sheetId="6" r:id="rId3"/>
    <sheet name="Erection" sheetId="11" r:id="rId4"/>
    <sheet name="WIP" sheetId="15" r:id="rId5"/>
    <sheet name="Visual Chart " sheetId="18" r:id="rId6"/>
    <sheet name="Detail Survey" sheetId="4" state="hidden" r:id="rId7"/>
    <sheet name="Check Survey " sheetId="5" state="hidden" r:id="rId8"/>
    <sheet name="Composite-Survey(05-04-2026)" sheetId="3" state="hidden" r:id="rId9"/>
    <sheet name="Earthing" sheetId="8" r:id="rId10"/>
    <sheet name="statuary clearance" sheetId="9" r:id="rId11"/>
    <sheet name="Supply Status" sheetId="10" state="hidden" r:id="rId12"/>
  </sheets>
  <externalReferences>
    <externalReference r:id="rId13"/>
    <externalReference r:id="rId14"/>
    <externalReference r:id="rId15"/>
    <externalReference r:id="rId16"/>
  </externalReferences>
  <definedNames>
    <definedName name="\0" localSheetId="7">#REF!</definedName>
    <definedName name="\0" localSheetId="6">#REF!</definedName>
    <definedName name="\0" localSheetId="0">#REF!</definedName>
    <definedName name="\0" localSheetId="9">#REF!</definedName>
    <definedName name="\0" localSheetId="3">#REF!</definedName>
    <definedName name="\0" localSheetId="2">#REF!</definedName>
    <definedName name="\0" localSheetId="10">#REF!</definedName>
    <definedName name="\0" localSheetId="11">#REF!</definedName>
    <definedName name="\0" localSheetId="4">#REF!</definedName>
    <definedName name="\0">#REF!</definedName>
    <definedName name="\A" localSheetId="7">#REF!</definedName>
    <definedName name="\A" localSheetId="6">#REF!</definedName>
    <definedName name="\A" localSheetId="0">#REF!</definedName>
    <definedName name="\A" localSheetId="9">#REF!</definedName>
    <definedName name="\A" localSheetId="3">#REF!</definedName>
    <definedName name="\A" localSheetId="2">#REF!</definedName>
    <definedName name="\A" localSheetId="10">#REF!</definedName>
    <definedName name="\A" localSheetId="11">#REF!</definedName>
    <definedName name="\A" localSheetId="4">#REF!</definedName>
    <definedName name="\A">#REF!</definedName>
    <definedName name="\A_1">"#REF!"</definedName>
    <definedName name="\B" localSheetId="7">#REF!</definedName>
    <definedName name="\B" localSheetId="6">#REF!</definedName>
    <definedName name="\B" localSheetId="0">#REF!</definedName>
    <definedName name="\B" localSheetId="9">#REF!</definedName>
    <definedName name="\B" localSheetId="3">#REF!</definedName>
    <definedName name="\B" localSheetId="2">#REF!</definedName>
    <definedName name="\B" localSheetId="10">#REF!</definedName>
    <definedName name="\B" localSheetId="11">#REF!</definedName>
    <definedName name="\B" localSheetId="4">#REF!</definedName>
    <definedName name="\B">#REF!</definedName>
    <definedName name="\C" localSheetId="7">#REF!</definedName>
    <definedName name="\C" localSheetId="6">#REF!</definedName>
    <definedName name="\C" localSheetId="0">#REF!</definedName>
    <definedName name="\C" localSheetId="9">#REF!</definedName>
    <definedName name="\C" localSheetId="3">#REF!</definedName>
    <definedName name="\C" localSheetId="2">#REF!</definedName>
    <definedName name="\C" localSheetId="10">#REF!</definedName>
    <definedName name="\C" localSheetId="11">#REF!</definedName>
    <definedName name="\C" localSheetId="4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 localSheetId="7">#REF!</definedName>
    <definedName name="\i" localSheetId="6">#REF!</definedName>
    <definedName name="\i" localSheetId="0">#REF!</definedName>
    <definedName name="\i" localSheetId="9">#REF!</definedName>
    <definedName name="\i" localSheetId="3">#REF!</definedName>
    <definedName name="\i" localSheetId="2">#REF!</definedName>
    <definedName name="\i" localSheetId="10">#REF!</definedName>
    <definedName name="\i" localSheetId="11">#REF!</definedName>
    <definedName name="\i" localSheetId="4">#REF!</definedName>
    <definedName name="\i">#REF!</definedName>
    <definedName name="\l">#REF!</definedName>
    <definedName name="\M" localSheetId="7">#REF!</definedName>
    <definedName name="\M" localSheetId="6">#REF!</definedName>
    <definedName name="\M" localSheetId="0">#REF!</definedName>
    <definedName name="\M" localSheetId="9">#REF!</definedName>
    <definedName name="\M" localSheetId="3">#REF!</definedName>
    <definedName name="\M" localSheetId="2">#REF!</definedName>
    <definedName name="\M" localSheetId="10">#REF!</definedName>
    <definedName name="\M" localSheetId="11">#REF!</definedName>
    <definedName name="\M" localSheetId="4">#REF!</definedName>
    <definedName name="\M">#REF!</definedName>
    <definedName name="\N" localSheetId="7">#REF!</definedName>
    <definedName name="\N" localSheetId="6">#REF!</definedName>
    <definedName name="\N" localSheetId="0">#REF!</definedName>
    <definedName name="\N" localSheetId="9">#REF!</definedName>
    <definedName name="\N" localSheetId="3">#REF!</definedName>
    <definedName name="\N" localSheetId="2">#REF!</definedName>
    <definedName name="\N" localSheetId="10">#REF!</definedName>
    <definedName name="\N" localSheetId="11">#REF!</definedName>
    <definedName name="\N" localSheetId="4">#REF!</definedName>
    <definedName name="\N">#REF!</definedName>
    <definedName name="\P" localSheetId="7">#REF!</definedName>
    <definedName name="\P" localSheetId="6">#REF!</definedName>
    <definedName name="\P" localSheetId="0">#REF!</definedName>
    <definedName name="\P" localSheetId="9">#REF!</definedName>
    <definedName name="\P" localSheetId="3">#REF!</definedName>
    <definedName name="\P" localSheetId="2">#REF!</definedName>
    <definedName name="\P" localSheetId="10">#REF!</definedName>
    <definedName name="\P" localSheetId="11">#REF!</definedName>
    <definedName name="\P" localSheetId="4">#REF!</definedName>
    <definedName name="\P">#REF!</definedName>
    <definedName name="\R" localSheetId="7">#REF!</definedName>
    <definedName name="\R" localSheetId="6">#REF!</definedName>
    <definedName name="\R" localSheetId="0">#REF!</definedName>
    <definedName name="\R" localSheetId="9">#REF!</definedName>
    <definedName name="\R" localSheetId="3">#REF!</definedName>
    <definedName name="\R" localSheetId="2">#REF!</definedName>
    <definedName name="\R" localSheetId="10">#REF!</definedName>
    <definedName name="\R" localSheetId="11">#REF!</definedName>
    <definedName name="\R" localSheetId="4">#REF!</definedName>
    <definedName name="\R">#REF!</definedName>
    <definedName name="\S" localSheetId="7">#REF!</definedName>
    <definedName name="\S" localSheetId="6">#REF!</definedName>
    <definedName name="\S" localSheetId="9">#REF!</definedName>
    <definedName name="\S" localSheetId="3">#REF!</definedName>
    <definedName name="\S" localSheetId="2">#REF!</definedName>
    <definedName name="\S" localSheetId="10">#REF!</definedName>
    <definedName name="\S" localSheetId="11">#REF!</definedName>
    <definedName name="\S" localSheetId="4">#REF!</definedName>
    <definedName name="\S">#REF!</definedName>
    <definedName name="\U" localSheetId="7">#REF!</definedName>
    <definedName name="\U" localSheetId="6">#REF!</definedName>
    <definedName name="\U" localSheetId="0">#REF!</definedName>
    <definedName name="\U" localSheetId="9">#REF!</definedName>
    <definedName name="\U" localSheetId="3">#REF!</definedName>
    <definedName name="\U" localSheetId="2">#REF!</definedName>
    <definedName name="\U" localSheetId="10">#REF!</definedName>
    <definedName name="\U" localSheetId="11">#REF!</definedName>
    <definedName name="\U" localSheetId="4">#REF!</definedName>
    <definedName name="\U">#REF!</definedName>
    <definedName name="\V" localSheetId="7">#REF!</definedName>
    <definedName name="\V" localSheetId="6">#REF!</definedName>
    <definedName name="\V" localSheetId="0">#REF!</definedName>
    <definedName name="\V" localSheetId="9">#REF!</definedName>
    <definedName name="\V" localSheetId="3">#REF!</definedName>
    <definedName name="\V" localSheetId="2">#REF!</definedName>
    <definedName name="\V" localSheetId="10">#REF!</definedName>
    <definedName name="\V" localSheetId="11">#REF!</definedName>
    <definedName name="\V" localSheetId="4">#REF!</definedName>
    <definedName name="\V">#REF!</definedName>
    <definedName name="\z" localSheetId="7">#REF!</definedName>
    <definedName name="\z" localSheetId="6">#REF!</definedName>
    <definedName name="\z" localSheetId="0">#REF!</definedName>
    <definedName name="\z" localSheetId="9">#REF!</definedName>
    <definedName name="\z" localSheetId="3">#REF!</definedName>
    <definedName name="\z" localSheetId="2">#REF!</definedName>
    <definedName name="\z" localSheetId="10">#REF!</definedName>
    <definedName name="\z" localSheetId="11">#REF!</definedName>
    <definedName name="\z" localSheetId="4">#REF!</definedName>
    <definedName name="\z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7" hidden="1">{"form-D1",#N/A,FALSE,"FORM-D1";"form-D1_amt",#N/A,FALSE,"FORM-D1"}</definedName>
    <definedName name="_______s41" localSheetId="8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9" hidden="1">{"form-D1",#N/A,FALSE,"FORM-D1";"form-D1_amt",#N/A,FALSE,"FORM-D1"}</definedName>
    <definedName name="_______s41" localSheetId="3" hidden="1">{"form-D1",#N/A,FALSE,"FORM-D1";"form-D1_amt",#N/A,FALSE,"FORM-D1"}</definedName>
    <definedName name="_______s41" localSheetId="2" hidden="1">{"form-D1",#N/A,FALSE,"FORM-D1";"form-D1_amt",#N/A,FALSE,"FORM-D1"}</definedName>
    <definedName name="_______s41" localSheetId="10" hidden="1">{"form-D1",#N/A,FALSE,"FORM-D1";"form-D1_amt",#N/A,FALSE,"FORM-D1"}</definedName>
    <definedName name="_______s41" localSheetId="11" hidden="1">{"form-D1",#N/A,FALSE,"FORM-D1";"form-D1_amt",#N/A,FALSE,"FORM-D1"}</definedName>
    <definedName name="_______s41" localSheetId="1" hidden="1">{"form-D1",#N/A,FALSE,"FORM-D1";"form-D1_amt",#N/A,FALSE,"FORM-D1"}</definedName>
    <definedName name="_______s41" localSheetId="5" hidden="1">{"form-D1",#N/A,FALSE,"FORM-D1";"form-D1_amt",#N/A,FALSE,"FORM-D1"}</definedName>
    <definedName name="_______s41" localSheetId="4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7" hidden="1">{"form-D1",#N/A,FALSE,"FORM-D1";"form-D1_amt",#N/A,FALSE,"FORM-D1"}</definedName>
    <definedName name="______s41" localSheetId="8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9" hidden="1">{"form-D1",#N/A,FALSE,"FORM-D1";"form-D1_amt",#N/A,FALSE,"FORM-D1"}</definedName>
    <definedName name="______s41" localSheetId="3" hidden="1">{"form-D1",#N/A,FALSE,"FORM-D1";"form-D1_amt",#N/A,FALSE,"FORM-D1"}</definedName>
    <definedName name="______s41" localSheetId="2" hidden="1">{"form-D1",#N/A,FALSE,"FORM-D1";"form-D1_amt",#N/A,FALSE,"FORM-D1"}</definedName>
    <definedName name="______s41" localSheetId="10" hidden="1">{"form-D1",#N/A,FALSE,"FORM-D1";"form-D1_amt",#N/A,FALSE,"FORM-D1"}</definedName>
    <definedName name="______s41" localSheetId="11" hidden="1">{"form-D1",#N/A,FALSE,"FORM-D1";"form-D1_amt",#N/A,FALSE,"FORM-D1"}</definedName>
    <definedName name="______s41" localSheetId="1" hidden="1">{"form-D1",#N/A,FALSE,"FORM-D1";"form-D1_amt",#N/A,FALSE,"FORM-D1"}</definedName>
    <definedName name="______s41" localSheetId="5" hidden="1">{"form-D1",#N/A,FALSE,"FORM-D1";"form-D1_amt",#N/A,FALSE,"FORM-D1"}</definedName>
    <definedName name="______s41" localSheetId="4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7" hidden="1">{"form-D1",#N/A,FALSE,"FORM-D1";"form-D1_amt",#N/A,FALSE,"FORM-D1"}</definedName>
    <definedName name="_____s41" localSheetId="8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9" hidden="1">{"form-D1",#N/A,FALSE,"FORM-D1";"form-D1_amt",#N/A,FALSE,"FORM-D1"}</definedName>
    <definedName name="_____s41" localSheetId="3" hidden="1">{"form-D1",#N/A,FALSE,"FORM-D1";"form-D1_amt",#N/A,FALSE,"FORM-D1"}</definedName>
    <definedName name="_____s41" localSheetId="2" hidden="1">{"form-D1",#N/A,FALSE,"FORM-D1";"form-D1_amt",#N/A,FALSE,"FORM-D1"}</definedName>
    <definedName name="_____s41" localSheetId="10" hidden="1">{"form-D1",#N/A,FALSE,"FORM-D1";"form-D1_amt",#N/A,FALSE,"FORM-D1"}</definedName>
    <definedName name="_____s41" localSheetId="11" hidden="1">{"form-D1",#N/A,FALSE,"FORM-D1";"form-D1_amt",#N/A,FALSE,"FORM-D1"}</definedName>
    <definedName name="_____s41" localSheetId="1" hidden="1">{"form-D1",#N/A,FALSE,"FORM-D1";"form-D1_amt",#N/A,FALSE,"FORM-D1"}</definedName>
    <definedName name="_____s41" localSheetId="5" hidden="1">{"form-D1",#N/A,FALSE,"FORM-D1";"form-D1_amt",#N/A,FALSE,"FORM-D1"}</definedName>
    <definedName name="_____s41" localSheetId="4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4">#REF!</definedName>
    <definedName name="_____xlnm.Print_Titles_7">#REF!</definedName>
    <definedName name="____a1">#REF!</definedName>
    <definedName name="____A2">#REF!</definedName>
    <definedName name="____A65537">#REF!</definedName>
    <definedName name="____A655600" localSheetId="7">#REF!</definedName>
    <definedName name="____A655600" localSheetId="6">#REF!</definedName>
    <definedName name="____A655600" localSheetId="9">#REF!</definedName>
    <definedName name="____A655600" localSheetId="3">#REF!</definedName>
    <definedName name="____A655600" localSheetId="2">#REF!</definedName>
    <definedName name="____A655600" localSheetId="10">#REF!</definedName>
    <definedName name="____A655600" localSheetId="11">#REF!</definedName>
    <definedName name="____A655600" localSheetId="4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7" hidden="1">{"'PROFITABILITY'!$A$1:$F$45"}</definedName>
    <definedName name="____f1" localSheetId="8" hidden="1">{"'PROFITABILITY'!$A$1:$F$45"}</definedName>
    <definedName name="____f1" localSheetId="6" hidden="1">{"'PROFITABILITY'!$A$1:$F$45"}</definedName>
    <definedName name="____f1" localSheetId="9" hidden="1">{"'PROFITABILITY'!$A$1:$F$45"}</definedName>
    <definedName name="____f1" localSheetId="3" hidden="1">{"'PROFITABILITY'!$A$1:$F$45"}</definedName>
    <definedName name="____f1" localSheetId="2" hidden="1">{"'PROFITABILITY'!$A$1:$F$45"}</definedName>
    <definedName name="____f1" localSheetId="10" hidden="1">{"'PROFITABILITY'!$A$1:$F$45"}</definedName>
    <definedName name="____f1" localSheetId="11" hidden="1">{"'PROFITABILITY'!$A$1:$F$45"}</definedName>
    <definedName name="____f1" localSheetId="1" hidden="1">{"'PROFITABILITY'!$A$1:$F$45"}</definedName>
    <definedName name="____f1" localSheetId="5" hidden="1">{"'PROFITABILITY'!$A$1:$F$45"}</definedName>
    <definedName name="____f1" localSheetId="4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7" hidden="1">{"'PROFITABILITY'!$A$1:$F$45"}</definedName>
    <definedName name="____Nov2007" localSheetId="8" hidden="1">{"'PROFITABILITY'!$A$1:$F$45"}</definedName>
    <definedName name="____Nov2007" localSheetId="6" hidden="1">{"'PROFITABILITY'!$A$1:$F$45"}</definedName>
    <definedName name="____Nov2007" localSheetId="9" hidden="1">{"'PROFITABILITY'!$A$1:$F$45"}</definedName>
    <definedName name="____Nov2007" localSheetId="3" hidden="1">{"'PROFITABILITY'!$A$1:$F$45"}</definedName>
    <definedName name="____Nov2007" localSheetId="2" hidden="1">{"'PROFITABILITY'!$A$1:$F$45"}</definedName>
    <definedName name="____Nov2007" localSheetId="10" hidden="1">{"'PROFITABILITY'!$A$1:$F$45"}</definedName>
    <definedName name="____Nov2007" localSheetId="11" hidden="1">{"'PROFITABILITY'!$A$1:$F$45"}</definedName>
    <definedName name="____Nov2007" localSheetId="1" hidden="1">{"'PROFITABILITY'!$A$1:$F$45"}</definedName>
    <definedName name="____Nov2007" localSheetId="5" hidden="1">{"'PROFITABILITY'!$A$1:$F$45"}</definedName>
    <definedName name="____Nov2007" localSheetId="4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7" hidden="1">{"form-D1",#N/A,FALSE,"FORM-D1";"form-D1_amt",#N/A,FALSE,"FORM-D1"}</definedName>
    <definedName name="____s41" localSheetId="8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9" hidden="1">{"form-D1",#N/A,FALSE,"FORM-D1";"form-D1_amt",#N/A,FALSE,"FORM-D1"}</definedName>
    <definedName name="____s41" localSheetId="3" hidden="1">{"form-D1",#N/A,FALSE,"FORM-D1";"form-D1_amt",#N/A,FALSE,"FORM-D1"}</definedName>
    <definedName name="____s41" localSheetId="2" hidden="1">{"form-D1",#N/A,FALSE,"FORM-D1";"form-D1_amt",#N/A,FALSE,"FORM-D1"}</definedName>
    <definedName name="____s41" localSheetId="10" hidden="1">{"form-D1",#N/A,FALSE,"FORM-D1";"form-D1_amt",#N/A,FALSE,"FORM-D1"}</definedName>
    <definedName name="____s41" localSheetId="11" hidden="1">{"form-D1",#N/A,FALSE,"FORM-D1";"form-D1_amt",#N/A,FALSE,"FORM-D1"}</definedName>
    <definedName name="____s41" localSheetId="1" hidden="1">{"form-D1",#N/A,FALSE,"FORM-D1";"form-D1_amt",#N/A,FALSE,"FORM-D1"}</definedName>
    <definedName name="____s41" localSheetId="5" hidden="1">{"form-D1",#N/A,FALSE,"FORM-D1";"form-D1_amt",#N/A,FALSE,"FORM-D1"}</definedName>
    <definedName name="____s41" localSheetId="4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4">#REF!</definedName>
    <definedName name="____xlnm.Print_Titles_7">#REF!</definedName>
    <definedName name="___A1" localSheetId="7">#REF!</definedName>
    <definedName name="___A1" localSheetId="6">#REF!</definedName>
    <definedName name="___A1" localSheetId="9">#REF!</definedName>
    <definedName name="___A1" localSheetId="3">#REF!</definedName>
    <definedName name="___A1" localSheetId="2">#REF!</definedName>
    <definedName name="___A1" localSheetId="10">#REF!</definedName>
    <definedName name="___A1" localSheetId="11">#REF!</definedName>
    <definedName name="___A1" localSheetId="4">#REF!</definedName>
    <definedName name="___A1">#REF!</definedName>
    <definedName name="___A10" localSheetId="7">#REF!</definedName>
    <definedName name="___A10" localSheetId="6">#REF!</definedName>
    <definedName name="___A10" localSheetId="9">#REF!</definedName>
    <definedName name="___A10" localSheetId="3">#REF!</definedName>
    <definedName name="___A10" localSheetId="2">#REF!</definedName>
    <definedName name="___A10" localSheetId="10">#REF!</definedName>
    <definedName name="___A10" localSheetId="11">#REF!</definedName>
    <definedName name="___A10" localSheetId="4">#REF!</definedName>
    <definedName name="___A10">#REF!</definedName>
    <definedName name="___A13" localSheetId="7">#REF!</definedName>
    <definedName name="___A13" localSheetId="6">#REF!</definedName>
    <definedName name="___A13" localSheetId="9">#REF!</definedName>
    <definedName name="___A13" localSheetId="3">#REF!</definedName>
    <definedName name="___A13" localSheetId="2">#REF!</definedName>
    <definedName name="___A13" localSheetId="10">#REF!</definedName>
    <definedName name="___A13" localSheetId="11">#REF!</definedName>
    <definedName name="___A13" localSheetId="4">#REF!</definedName>
    <definedName name="___A13">#REF!</definedName>
    <definedName name="___A2" localSheetId="7">#REF!</definedName>
    <definedName name="___A2" localSheetId="6">#REF!</definedName>
    <definedName name="___A2" localSheetId="9">#REF!</definedName>
    <definedName name="___A2" localSheetId="3">#REF!</definedName>
    <definedName name="___A2" localSheetId="2">#REF!</definedName>
    <definedName name="___A2" localSheetId="10">#REF!</definedName>
    <definedName name="___A2" localSheetId="11">#REF!</definedName>
    <definedName name="___A2" localSheetId="4">#REF!</definedName>
    <definedName name="___A2">#REF!</definedName>
    <definedName name="___A3" localSheetId="7">#REF!</definedName>
    <definedName name="___A3" localSheetId="6">#REF!</definedName>
    <definedName name="___A3" localSheetId="9">#REF!</definedName>
    <definedName name="___A3" localSheetId="3">#REF!</definedName>
    <definedName name="___A3" localSheetId="2">#REF!</definedName>
    <definedName name="___A3" localSheetId="10">#REF!</definedName>
    <definedName name="___A3" localSheetId="11">#REF!</definedName>
    <definedName name="___A3" localSheetId="4">#REF!</definedName>
    <definedName name="___A3">#REF!</definedName>
    <definedName name="___A4" localSheetId="7">#REF!</definedName>
    <definedName name="___A4" localSheetId="6">#REF!</definedName>
    <definedName name="___A4" localSheetId="9">#REF!</definedName>
    <definedName name="___A4" localSheetId="3">#REF!</definedName>
    <definedName name="___A4" localSheetId="2">#REF!</definedName>
    <definedName name="___A4" localSheetId="10">#REF!</definedName>
    <definedName name="___A4" localSheetId="11">#REF!</definedName>
    <definedName name="___A4" localSheetId="4">#REF!</definedName>
    <definedName name="___A4">#REF!</definedName>
    <definedName name="___A5" localSheetId="7">#REF!</definedName>
    <definedName name="___A5" localSheetId="6">#REF!</definedName>
    <definedName name="___A5" localSheetId="9">#REF!</definedName>
    <definedName name="___A5" localSheetId="3">#REF!</definedName>
    <definedName name="___A5" localSheetId="2">#REF!</definedName>
    <definedName name="___A5" localSheetId="10">#REF!</definedName>
    <definedName name="___A5" localSheetId="11">#REF!</definedName>
    <definedName name="___A5" localSheetId="4">#REF!</definedName>
    <definedName name="___A5">#REF!</definedName>
    <definedName name="___A6" localSheetId="7">#REF!</definedName>
    <definedName name="___A6" localSheetId="6">#REF!</definedName>
    <definedName name="___A6" localSheetId="9">#REF!</definedName>
    <definedName name="___A6" localSheetId="3">#REF!</definedName>
    <definedName name="___A6" localSheetId="2">#REF!</definedName>
    <definedName name="___A6" localSheetId="10">#REF!</definedName>
    <definedName name="___A6" localSheetId="11">#REF!</definedName>
    <definedName name="___A6" localSheetId="4">#REF!</definedName>
    <definedName name="___A6">#REF!</definedName>
    <definedName name="___A65537">#REF!</definedName>
    <definedName name="___A655600" localSheetId="7">#REF!</definedName>
    <definedName name="___A655600" localSheetId="6">#REF!</definedName>
    <definedName name="___A655600" localSheetId="9">#REF!</definedName>
    <definedName name="___A655600" localSheetId="3">#REF!</definedName>
    <definedName name="___A655600" localSheetId="2">#REF!</definedName>
    <definedName name="___A655600" localSheetId="10">#REF!</definedName>
    <definedName name="___A655600" localSheetId="11">#REF!</definedName>
    <definedName name="___A655600" localSheetId="4">#REF!</definedName>
    <definedName name="___A655600">#REF!</definedName>
    <definedName name="___a655601" localSheetId="7">#REF!</definedName>
    <definedName name="___a655601" localSheetId="6">#REF!</definedName>
    <definedName name="___a655601" localSheetId="9">#REF!</definedName>
    <definedName name="___a655601" localSheetId="3">#REF!</definedName>
    <definedName name="___a655601" localSheetId="2">#REF!</definedName>
    <definedName name="___a655601" localSheetId="10">#REF!</definedName>
    <definedName name="___a655601" localSheetId="11">#REF!</definedName>
    <definedName name="___a655601" localSheetId="4">#REF!</definedName>
    <definedName name="___a655601">#REF!</definedName>
    <definedName name="___A7" localSheetId="7">#REF!</definedName>
    <definedName name="___A7" localSheetId="6">#REF!</definedName>
    <definedName name="___A7" localSheetId="9">#REF!</definedName>
    <definedName name="___A7" localSheetId="3">#REF!</definedName>
    <definedName name="___A7" localSheetId="2">#REF!</definedName>
    <definedName name="___A7" localSheetId="10">#REF!</definedName>
    <definedName name="___A7" localSheetId="11">#REF!</definedName>
    <definedName name="___A7" localSheetId="4">#REF!</definedName>
    <definedName name="___A7">#REF!</definedName>
    <definedName name="___A8" localSheetId="7">#REF!</definedName>
    <definedName name="___A8" localSheetId="6">#REF!</definedName>
    <definedName name="___A8" localSheetId="9">#REF!</definedName>
    <definedName name="___A8" localSheetId="3">#REF!</definedName>
    <definedName name="___A8" localSheetId="2">#REF!</definedName>
    <definedName name="___A8" localSheetId="10">#REF!</definedName>
    <definedName name="___A8" localSheetId="11">#REF!</definedName>
    <definedName name="___A8" localSheetId="4">#REF!</definedName>
    <definedName name="___A8">#REF!</definedName>
    <definedName name="___A9" localSheetId="7">#REF!</definedName>
    <definedName name="___A9" localSheetId="6">#REF!</definedName>
    <definedName name="___A9" localSheetId="9">#REF!</definedName>
    <definedName name="___A9" localSheetId="3">#REF!</definedName>
    <definedName name="___A9" localSheetId="2">#REF!</definedName>
    <definedName name="___A9" localSheetId="10">#REF!</definedName>
    <definedName name="___A9" localSheetId="11">#REF!</definedName>
    <definedName name="___A9" localSheetId="4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rg1">#REF!</definedName>
    <definedName name="___drg2">#REF!</definedName>
    <definedName name="___eth2">#REF!</definedName>
    <definedName name="___f1" localSheetId="7" hidden="1">{"'PROFITABILITY'!$A$1:$F$45"}</definedName>
    <definedName name="___f1" localSheetId="8" hidden="1">{"'PROFITABILITY'!$A$1:$F$45"}</definedName>
    <definedName name="___f1" localSheetId="6" hidden="1">{"'PROFITABILITY'!$A$1:$F$45"}</definedName>
    <definedName name="___f1" localSheetId="9" hidden="1">{"'PROFITABILITY'!$A$1:$F$45"}</definedName>
    <definedName name="___f1" localSheetId="3" hidden="1">{"'PROFITABILITY'!$A$1:$F$45"}</definedName>
    <definedName name="___f1" localSheetId="2" hidden="1">{"'PROFITABILITY'!$A$1:$F$45"}</definedName>
    <definedName name="___f1" localSheetId="10" hidden="1">{"'PROFITABILITY'!$A$1:$F$45"}</definedName>
    <definedName name="___f1" localSheetId="11" hidden="1">{"'PROFITABILITY'!$A$1:$F$45"}</definedName>
    <definedName name="___f1" localSheetId="1" hidden="1">{"'PROFITABILITY'!$A$1:$F$45"}</definedName>
    <definedName name="___f1" localSheetId="5" hidden="1">{"'PROFITABILITY'!$A$1:$F$45"}</definedName>
    <definedName name="___f1" localSheetId="4" hidden="1">{"'PROFITABILITY'!$A$1:$F$45"}</definedName>
    <definedName name="___f1" hidden="1">{"'PROFITABILITY'!$A$1:$F$45"}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new1">#REF!</definedName>
    <definedName name="___Nov2007" localSheetId="7" hidden="1">{"'PROFITABILITY'!$A$1:$F$45"}</definedName>
    <definedName name="___Nov2007" localSheetId="8" hidden="1">{"'PROFITABILITY'!$A$1:$F$45"}</definedName>
    <definedName name="___Nov2007" localSheetId="6" hidden="1">{"'PROFITABILITY'!$A$1:$F$45"}</definedName>
    <definedName name="___Nov2007" localSheetId="9" hidden="1">{"'PROFITABILITY'!$A$1:$F$45"}</definedName>
    <definedName name="___Nov2007" localSheetId="3" hidden="1">{"'PROFITABILITY'!$A$1:$F$45"}</definedName>
    <definedName name="___Nov2007" localSheetId="2" hidden="1">{"'PROFITABILITY'!$A$1:$F$45"}</definedName>
    <definedName name="___Nov2007" localSheetId="10" hidden="1">{"'PROFITABILITY'!$A$1:$F$45"}</definedName>
    <definedName name="___Nov2007" localSheetId="11" hidden="1">{"'PROFITABILITY'!$A$1:$F$45"}</definedName>
    <definedName name="___Nov2007" localSheetId="1" hidden="1">{"'PROFITABILITY'!$A$1:$F$45"}</definedName>
    <definedName name="___Nov2007" localSheetId="5" hidden="1">{"'PROFITABILITY'!$A$1:$F$45"}</definedName>
    <definedName name="___Nov2007" localSheetId="4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p1">#REF!</definedName>
    <definedName name="___pp2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7" hidden="1">{"form-D1",#N/A,FALSE,"FORM-D1";"form-D1_amt",#N/A,FALSE,"FORM-D1"}</definedName>
    <definedName name="___s41" localSheetId="8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9" hidden="1">{"form-D1",#N/A,FALSE,"FORM-D1";"form-D1_amt",#N/A,FALSE,"FORM-D1"}</definedName>
    <definedName name="___s41" localSheetId="3" hidden="1">{"form-D1",#N/A,FALSE,"FORM-D1";"form-D1_amt",#N/A,FALSE,"FORM-D1"}</definedName>
    <definedName name="___s41" localSheetId="2" hidden="1">{"form-D1",#N/A,FALSE,"FORM-D1";"form-D1_amt",#N/A,FALSE,"FORM-D1"}</definedName>
    <definedName name="___s41" localSheetId="10" hidden="1">{"form-D1",#N/A,FALSE,"FORM-D1";"form-D1_amt",#N/A,FALSE,"FORM-D1"}</definedName>
    <definedName name="___s41" localSheetId="11" hidden="1">{"form-D1",#N/A,FALSE,"FORM-D1";"form-D1_amt",#N/A,FALSE,"FORM-D1"}</definedName>
    <definedName name="___s41" localSheetId="1" hidden="1">{"form-D1",#N/A,FALSE,"FORM-D1";"form-D1_amt",#N/A,FALSE,"FORM-D1"}</definedName>
    <definedName name="___s41" localSheetId="5" hidden="1">{"form-D1",#N/A,FALSE,"FORM-D1";"form-D1_amt",#N/A,FALSE,"FORM-D1"}</definedName>
    <definedName name="___s41" localSheetId="4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4">#REF!</definedName>
    <definedName name="___xlnm.Print_Titles_7">#REF!</definedName>
    <definedName name="__123Graph_A" hidden="1">#REF!</definedName>
    <definedName name="__123Graph_ASTATPROG" hidden="1">#REF!</definedName>
    <definedName name="__123Graph_B" hidden="1">#REF!</definedName>
    <definedName name="__123Graph_C" localSheetId="7" hidden="1">#REF!</definedName>
    <definedName name="__123Graph_C" localSheetId="6" hidden="1">#REF!</definedName>
    <definedName name="__123Graph_C" localSheetId="0" hidden="1">#REF!</definedName>
    <definedName name="__123Graph_C" localSheetId="9" hidden="1">#REF!</definedName>
    <definedName name="__123Graph_C" localSheetId="3" hidden="1">#REF!</definedName>
    <definedName name="__123Graph_C" localSheetId="2" hidden="1">#REF!</definedName>
    <definedName name="__123Graph_C" localSheetId="4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STATPROG" hidden="1">#REF!</definedName>
    <definedName name="__A1" localSheetId="7">#REF!</definedName>
    <definedName name="__A1" localSheetId="6">#REF!</definedName>
    <definedName name="__A1" localSheetId="9">#REF!</definedName>
    <definedName name="__A1" localSheetId="3">#REF!</definedName>
    <definedName name="__A1" localSheetId="2">#REF!</definedName>
    <definedName name="__A1" localSheetId="10">#REF!</definedName>
    <definedName name="__A1" localSheetId="11">#REF!</definedName>
    <definedName name="__A1" localSheetId="4">#REF!</definedName>
    <definedName name="__A1">#REF!</definedName>
    <definedName name="__A10" localSheetId="7">#REF!</definedName>
    <definedName name="__A10" localSheetId="6">#REF!</definedName>
    <definedName name="__A10" localSheetId="9">#REF!</definedName>
    <definedName name="__A10" localSheetId="3">#REF!</definedName>
    <definedName name="__A10" localSheetId="2">#REF!</definedName>
    <definedName name="__A10" localSheetId="10">#REF!</definedName>
    <definedName name="__A10" localSheetId="11">#REF!</definedName>
    <definedName name="__A10" localSheetId="4">#REF!</definedName>
    <definedName name="__A10">#REF!</definedName>
    <definedName name="__A13" localSheetId="7">#REF!</definedName>
    <definedName name="__A13" localSheetId="6">#REF!</definedName>
    <definedName name="__A13" localSheetId="9">#REF!</definedName>
    <definedName name="__A13" localSheetId="3">#REF!</definedName>
    <definedName name="__A13" localSheetId="2">#REF!</definedName>
    <definedName name="__A13" localSheetId="10">#REF!</definedName>
    <definedName name="__A13" localSheetId="11">#REF!</definedName>
    <definedName name="__A13" localSheetId="4">#REF!</definedName>
    <definedName name="__A13">#REF!</definedName>
    <definedName name="__A14" localSheetId="7">#REF!</definedName>
    <definedName name="__A14" localSheetId="6">#REF!</definedName>
    <definedName name="__A14" localSheetId="9">#REF!</definedName>
    <definedName name="__A14" localSheetId="3">#REF!</definedName>
    <definedName name="__A14" localSheetId="2">#REF!</definedName>
    <definedName name="__A14" localSheetId="10">#REF!</definedName>
    <definedName name="__A14" localSheetId="11">#REF!</definedName>
    <definedName name="__A14" localSheetId="4">#REF!</definedName>
    <definedName name="__A14">#REF!</definedName>
    <definedName name="__A2" localSheetId="7">#REF!</definedName>
    <definedName name="__A2" localSheetId="6">#REF!</definedName>
    <definedName name="__A2" localSheetId="9">#REF!</definedName>
    <definedName name="__A2" localSheetId="3">#REF!</definedName>
    <definedName name="__A2" localSheetId="2">#REF!</definedName>
    <definedName name="__A2" localSheetId="10">#REF!</definedName>
    <definedName name="__A2" localSheetId="11">#REF!</definedName>
    <definedName name="__A2" localSheetId="4">#REF!</definedName>
    <definedName name="__A2">#REF!</definedName>
    <definedName name="__A3" localSheetId="7">#REF!</definedName>
    <definedName name="__A3" localSheetId="6">#REF!</definedName>
    <definedName name="__A3" localSheetId="9">#REF!</definedName>
    <definedName name="__A3" localSheetId="3">#REF!</definedName>
    <definedName name="__A3" localSheetId="2">#REF!</definedName>
    <definedName name="__A3" localSheetId="10">#REF!</definedName>
    <definedName name="__A3" localSheetId="11">#REF!</definedName>
    <definedName name="__A3" localSheetId="4">#REF!</definedName>
    <definedName name="__A3">#REF!</definedName>
    <definedName name="__A4" localSheetId="7">#REF!</definedName>
    <definedName name="__A4" localSheetId="6">#REF!</definedName>
    <definedName name="__A4" localSheetId="9">#REF!</definedName>
    <definedName name="__A4" localSheetId="3">#REF!</definedName>
    <definedName name="__A4" localSheetId="2">#REF!</definedName>
    <definedName name="__A4" localSheetId="10">#REF!</definedName>
    <definedName name="__A4" localSheetId="11">#REF!</definedName>
    <definedName name="__A4" localSheetId="4">#REF!</definedName>
    <definedName name="__A4">#REF!</definedName>
    <definedName name="__A5" localSheetId="7">#REF!</definedName>
    <definedName name="__A5" localSheetId="6">#REF!</definedName>
    <definedName name="__A5" localSheetId="9">#REF!</definedName>
    <definedName name="__A5" localSheetId="3">#REF!</definedName>
    <definedName name="__A5" localSheetId="2">#REF!</definedName>
    <definedName name="__A5" localSheetId="10">#REF!</definedName>
    <definedName name="__A5" localSheetId="11">#REF!</definedName>
    <definedName name="__A5" localSheetId="4">#REF!</definedName>
    <definedName name="__A5">#REF!</definedName>
    <definedName name="__A6" localSheetId="7">#REF!</definedName>
    <definedName name="__A6" localSheetId="6">#REF!</definedName>
    <definedName name="__A6" localSheetId="9">#REF!</definedName>
    <definedName name="__A6" localSheetId="3">#REF!</definedName>
    <definedName name="__A6" localSheetId="2">#REF!</definedName>
    <definedName name="__A6" localSheetId="10">#REF!</definedName>
    <definedName name="__A6" localSheetId="11">#REF!</definedName>
    <definedName name="__A6" localSheetId="4">#REF!</definedName>
    <definedName name="__A6">#REF!</definedName>
    <definedName name="__A65537">#REF!</definedName>
    <definedName name="__A655600" localSheetId="7">#REF!</definedName>
    <definedName name="__A655600" localSheetId="6">#REF!</definedName>
    <definedName name="__A655600" localSheetId="9">#REF!</definedName>
    <definedName name="__A655600" localSheetId="3">#REF!</definedName>
    <definedName name="__A655600" localSheetId="2">#REF!</definedName>
    <definedName name="__A655600" localSheetId="10">#REF!</definedName>
    <definedName name="__A655600" localSheetId="11">#REF!</definedName>
    <definedName name="__A655600" localSheetId="4">#REF!</definedName>
    <definedName name="__A655600">#REF!</definedName>
    <definedName name="__a655601" localSheetId="7">#REF!</definedName>
    <definedName name="__a655601" localSheetId="6">#REF!</definedName>
    <definedName name="__a655601" localSheetId="9">#REF!</definedName>
    <definedName name="__a655601" localSheetId="3">#REF!</definedName>
    <definedName name="__a655601" localSheetId="2">#REF!</definedName>
    <definedName name="__a655601" localSheetId="10">#REF!</definedName>
    <definedName name="__a655601" localSheetId="11">#REF!</definedName>
    <definedName name="__a655601" localSheetId="4">#REF!</definedName>
    <definedName name="__a655601">#REF!</definedName>
    <definedName name="__A7" localSheetId="7">#REF!</definedName>
    <definedName name="__A7" localSheetId="6">#REF!</definedName>
    <definedName name="__A7" localSheetId="9">#REF!</definedName>
    <definedName name="__A7" localSheetId="3">#REF!</definedName>
    <definedName name="__A7" localSheetId="2">#REF!</definedName>
    <definedName name="__A7" localSheetId="10">#REF!</definedName>
    <definedName name="__A7" localSheetId="11">#REF!</definedName>
    <definedName name="__A7" localSheetId="4">#REF!</definedName>
    <definedName name="__A7">#REF!</definedName>
    <definedName name="__A8" localSheetId="7">#REF!</definedName>
    <definedName name="__A8" localSheetId="6">#REF!</definedName>
    <definedName name="__A8" localSheetId="9">#REF!</definedName>
    <definedName name="__A8" localSheetId="3">#REF!</definedName>
    <definedName name="__A8" localSheetId="2">#REF!</definedName>
    <definedName name="__A8" localSheetId="10">#REF!</definedName>
    <definedName name="__A8" localSheetId="11">#REF!</definedName>
    <definedName name="__A8" localSheetId="4">#REF!</definedName>
    <definedName name="__A8">#REF!</definedName>
    <definedName name="__A9" localSheetId="7">#REF!</definedName>
    <definedName name="__A9" localSheetId="6">#REF!</definedName>
    <definedName name="__A9" localSheetId="9">#REF!</definedName>
    <definedName name="__A9" localSheetId="3">#REF!</definedName>
    <definedName name="__A9" localSheetId="2">#REF!</definedName>
    <definedName name="__A9" localSheetId="10">#REF!</definedName>
    <definedName name="__A9" localSheetId="11">#REF!</definedName>
    <definedName name="__A9" localSheetId="4">#REF!</definedName>
    <definedName name="__A9">#REF!</definedName>
    <definedName name="__a999999">#REF!</definedName>
    <definedName name="__aa1" localSheetId="7" hidden="1">{"'PROFITABILITY'!$A$1:$F$45"}</definedName>
    <definedName name="__aa1" localSheetId="8" hidden="1">{"'PROFITABILITY'!$A$1:$F$45"}</definedName>
    <definedName name="__aa1" localSheetId="6" hidden="1">{"'PROFITABILITY'!$A$1:$F$45"}</definedName>
    <definedName name="__aa1" localSheetId="9" hidden="1">{"'PROFITABILITY'!$A$1:$F$45"}</definedName>
    <definedName name="__aa1" localSheetId="3" hidden="1">{"'PROFITABILITY'!$A$1:$F$45"}</definedName>
    <definedName name="__aa1" localSheetId="2" hidden="1">{"'PROFITABILITY'!$A$1:$F$45"}</definedName>
    <definedName name="__aa1" localSheetId="10" hidden="1">{"'PROFITABILITY'!$A$1:$F$45"}</definedName>
    <definedName name="__aa1" localSheetId="11" hidden="1">{"'PROFITABILITY'!$A$1:$F$45"}</definedName>
    <definedName name="__aa1" localSheetId="1" hidden="1">{"'PROFITABILITY'!$A$1:$F$45"}</definedName>
    <definedName name="__aa1" localSheetId="5" hidden="1">{"'PROFITABILITY'!$A$1:$F$45"}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7" hidden="1">{"'Sheet1'!$A$4386:$N$4591"}</definedName>
    <definedName name="__dec05" localSheetId="8" hidden="1">{"'Sheet1'!$A$4386:$N$4591"}</definedName>
    <definedName name="__dec05" localSheetId="6" hidden="1">{"'Sheet1'!$A$4386:$N$4591"}</definedName>
    <definedName name="__dec05" localSheetId="9" hidden="1">{"'Sheet1'!$A$4386:$N$4591"}</definedName>
    <definedName name="__dec05" localSheetId="3" hidden="1">{"'Sheet1'!$A$4386:$N$4591"}</definedName>
    <definedName name="__dec05" localSheetId="2" hidden="1">{"'Sheet1'!$A$4386:$N$4591"}</definedName>
    <definedName name="__dec05" localSheetId="10" hidden="1">{"'Sheet1'!$A$4386:$N$4591"}</definedName>
    <definedName name="__dec05" localSheetId="11" hidden="1">{"'Sheet1'!$A$4386:$N$4591"}</definedName>
    <definedName name="__dec05" localSheetId="1" hidden="1">{"'Sheet1'!$A$4386:$N$4591"}</definedName>
    <definedName name="__dec05" localSheetId="5" hidden="1">{"'Sheet1'!$A$4386:$N$4591"}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rg1">#REF!</definedName>
    <definedName name="__drg2">#REF!</definedName>
    <definedName name="__EdFJsKAA">#REF!</definedName>
    <definedName name="__eth2">#REF!</definedName>
    <definedName name="__f1" localSheetId="7" hidden="1">{"'PROFITABILITY'!$A$1:$F$45"}</definedName>
    <definedName name="__f1" localSheetId="8" hidden="1">{"'PROFITABILITY'!$A$1:$F$45"}</definedName>
    <definedName name="__f1" localSheetId="6" hidden="1">{"'PROFITABILITY'!$A$1:$F$45"}</definedName>
    <definedName name="__f1" localSheetId="9" hidden="1">{"'PROFITABILITY'!$A$1:$F$45"}</definedName>
    <definedName name="__f1" localSheetId="3" hidden="1">{"'PROFITABILITY'!$A$1:$F$45"}</definedName>
    <definedName name="__f1" localSheetId="2" hidden="1">{"'PROFITABILITY'!$A$1:$F$45"}</definedName>
    <definedName name="__f1" localSheetId="10" hidden="1">{"'PROFITABILITY'!$A$1:$F$45"}</definedName>
    <definedName name="__f1" localSheetId="11" hidden="1">{"'PROFITABILITY'!$A$1:$F$45"}</definedName>
    <definedName name="__f1" localSheetId="1" hidden="1">{"'PROFITABILITY'!$A$1:$F$45"}</definedName>
    <definedName name="__f1" localSheetId="5" hidden="1">{"'PROFITABILITY'!$A$1:$F$45"}</definedName>
    <definedName name="__f1" localSheetId="4" hidden="1">{"'PROFITABILITY'!$A$1:$F$45"}</definedName>
    <definedName name="__f1" hidden="1">{"'PROFITABILITY'!$A$1:$F$45"}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7" hidden="1">{#N/A,#N/A,FALSE,"COVER1.XLS ";#N/A,#N/A,FALSE,"RACT1.XLS";#N/A,#N/A,FALSE,"RACT2.XLS";#N/A,#N/A,FALSE,"ECCMP";#N/A,#N/A,FALSE,"WELDER.XLS"}</definedName>
    <definedName name="__kvs1" localSheetId="8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9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 localSheetId="11" hidden="1">{#N/A,#N/A,FALSE,"COVER1.XLS ";#N/A,#N/A,FALSE,"RACT1.XLS";#N/A,#N/A,FALSE,"RACT2.XLS";#N/A,#N/A,FALSE,"ECCMP";#N/A,#N/A,FALSE,"WELDER.XLS"}</definedName>
    <definedName name="__kvs1" localSheetId="1" hidden="1">{#N/A,#N/A,FALSE,"COVER1.XLS ";#N/A,#N/A,FALSE,"RACT1.XLS";#N/A,#N/A,FALSE,"RACT2.XLS";#N/A,#N/A,FALSE,"ECCMP";#N/A,#N/A,FALSE,"WELDER.XLS"}</definedName>
    <definedName name="__kvs1" localSheetId="5" hidden="1">{#N/A,#N/A,FALSE,"COVER1.XLS ";#N/A,#N/A,FALSE,"RACT1.XLS";#N/A,#N/A,FALSE,"RACT2.XLS";#N/A,#N/A,FALSE,"ECCMP";#N/A,#N/A,FALSE,"WELDER.XLS"}</definedName>
    <definedName name="__kvs1" localSheetId="4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new1">#REF!</definedName>
    <definedName name="__Nov2007" localSheetId="7" hidden="1">{"'PROFITABILITY'!$A$1:$F$45"}</definedName>
    <definedName name="__Nov2007" localSheetId="8" hidden="1">{"'PROFITABILITY'!$A$1:$F$45"}</definedName>
    <definedName name="__Nov2007" localSheetId="6" hidden="1">{"'PROFITABILITY'!$A$1:$F$45"}</definedName>
    <definedName name="__Nov2007" localSheetId="9" hidden="1">{"'PROFITABILITY'!$A$1:$F$45"}</definedName>
    <definedName name="__Nov2007" localSheetId="3" hidden="1">{"'PROFITABILITY'!$A$1:$F$45"}</definedName>
    <definedName name="__Nov2007" localSheetId="2" hidden="1">{"'PROFITABILITY'!$A$1:$F$45"}</definedName>
    <definedName name="__Nov2007" localSheetId="10" hidden="1">{"'PROFITABILITY'!$A$1:$F$45"}</definedName>
    <definedName name="__Nov2007" localSheetId="11" hidden="1">{"'PROFITABILITY'!$A$1:$F$45"}</definedName>
    <definedName name="__Nov2007" localSheetId="1" hidden="1">{"'PROFITABILITY'!$A$1:$F$45"}</definedName>
    <definedName name="__Nov2007" localSheetId="5" hidden="1">{"'PROFITABILITY'!$A$1:$F$45"}</definedName>
    <definedName name="__Nov2007" localSheetId="4" hidden="1">{"'PROFITABILITY'!$A$1:$F$45"}</definedName>
    <definedName name="__Nov2007" hidden="1">{"'PROFITABILITY'!$A$1:$F$45"}</definedName>
    <definedName name="__ns1" localSheetId="7" hidden="1">{#N/A,#N/A,FALSE,"COVER1.XLS ";#N/A,#N/A,FALSE,"RACT1.XLS";#N/A,#N/A,FALSE,"RACT2.XLS";#N/A,#N/A,FALSE,"ECCMP";#N/A,#N/A,FALSE,"WELDER.XLS"}</definedName>
    <definedName name="__ns1" localSheetId="8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9" hidden="1">{#N/A,#N/A,FALSE,"COVER1.XLS ";#N/A,#N/A,FALSE,"RACT1.XLS";#N/A,#N/A,FALSE,"RACT2.XLS";#N/A,#N/A,FALSE,"ECCMP";#N/A,#N/A,FALSE,"WELDER.XLS"}</definedName>
    <definedName name="__ns1" localSheetId="3" hidden="1">{#N/A,#N/A,FALSE,"COVER1.XLS ";#N/A,#N/A,FALSE,"RACT1.XLS";#N/A,#N/A,FALSE,"RACT2.XLS";#N/A,#N/A,FALSE,"ECCMP";#N/A,#N/A,FALSE,"WELDER.XLS"}</definedName>
    <definedName name="__ns1" localSheetId="2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 localSheetId="11" hidden="1">{#N/A,#N/A,FALSE,"COVER1.XLS ";#N/A,#N/A,FALSE,"RACT1.XLS";#N/A,#N/A,FALSE,"RACT2.XLS";#N/A,#N/A,FALSE,"ECCMP";#N/A,#N/A,FALSE,"WELDER.XLS"}</definedName>
    <definedName name="__ns1" localSheetId="1" hidden="1">{#N/A,#N/A,FALSE,"COVER1.XLS ";#N/A,#N/A,FALSE,"RACT1.XLS";#N/A,#N/A,FALSE,"RACT2.XLS";#N/A,#N/A,FALSE,"ECCMP";#N/A,#N/A,FALSE,"WELDER.XLS"}</definedName>
    <definedName name="__ns1" localSheetId="5" hidden="1">{#N/A,#N/A,FALSE,"COVER1.XLS ";#N/A,#N/A,FALSE,"RACT1.XLS";#N/A,#N/A,FALSE,"RACT2.XLS";#N/A,#N/A,FALSE,"ECCMP";#N/A,#N/A,FALSE,"WELDER.XLS"}</definedName>
    <definedName name="__ns1" localSheetId="4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p1">#REF!</definedName>
    <definedName name="__pp2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7" hidden="1">{"form-D1",#N/A,FALSE,"FORM-D1";"form-D1_amt",#N/A,FALSE,"FORM-D1"}</definedName>
    <definedName name="__s41" localSheetId="8" hidden="1">{"form-D1",#N/A,FALSE,"FORM-D1";"form-D1_amt",#N/A,FALSE,"FORM-D1"}</definedName>
    <definedName name="__s41" localSheetId="6" hidden="1">{"form-D1",#N/A,FALSE,"FORM-D1";"form-D1_amt",#N/A,FALSE,"FORM-D1"}</definedName>
    <definedName name="__s41" localSheetId="9" hidden="1">{"form-D1",#N/A,FALSE,"FORM-D1";"form-D1_amt",#N/A,FALSE,"FORM-D1"}</definedName>
    <definedName name="__s41" localSheetId="3" hidden="1">{"form-D1",#N/A,FALSE,"FORM-D1";"form-D1_amt",#N/A,FALSE,"FORM-D1"}</definedName>
    <definedName name="__s41" localSheetId="2" hidden="1">{"form-D1",#N/A,FALSE,"FORM-D1";"form-D1_amt",#N/A,FALSE,"FORM-D1"}</definedName>
    <definedName name="__s41" localSheetId="10" hidden="1">{"form-D1",#N/A,FALSE,"FORM-D1";"form-D1_amt",#N/A,FALSE,"FORM-D1"}</definedName>
    <definedName name="__s41" localSheetId="11" hidden="1">{"form-D1",#N/A,FALSE,"FORM-D1";"form-D1_amt",#N/A,FALSE,"FORM-D1"}</definedName>
    <definedName name="__s41" localSheetId="1" hidden="1">{"form-D1",#N/A,FALSE,"FORM-D1";"form-D1_amt",#N/A,FALSE,"FORM-D1"}</definedName>
    <definedName name="__s41" localSheetId="5" hidden="1">{"form-D1",#N/A,FALSE,"FORM-D1";"form-D1_amt",#N/A,FALSE,"FORM-D1"}</definedName>
    <definedName name="__s41" localSheetId="4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 localSheetId="7">#REF!</definedName>
    <definedName name="_123" localSheetId="6">#REF!</definedName>
    <definedName name="_123" localSheetId="9">#REF!</definedName>
    <definedName name="_123" localSheetId="3">#REF!</definedName>
    <definedName name="_123" localSheetId="2">#REF!</definedName>
    <definedName name="_123" localSheetId="10">#REF!</definedName>
    <definedName name="_123" localSheetId="11">#REF!</definedName>
    <definedName name="_123" localSheetId="4">#REF!</definedName>
    <definedName name="_123">#REF!</definedName>
    <definedName name="_124" localSheetId="7" hidden="1">#REF!</definedName>
    <definedName name="_124" localSheetId="9" hidden="1">#REF!</definedName>
    <definedName name="_124" localSheetId="3" hidden="1">#REF!</definedName>
    <definedName name="_124" localSheetId="2" hidden="1">#REF!</definedName>
    <definedName name="_124" localSheetId="4" hidden="1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321" localSheetId="7">#REF!</definedName>
    <definedName name="_4321" localSheetId="6">#REF!</definedName>
    <definedName name="_4321" localSheetId="9">#REF!</definedName>
    <definedName name="_4321" localSheetId="3">#REF!</definedName>
    <definedName name="_4321" localSheetId="2">#REF!</definedName>
    <definedName name="_4321" localSheetId="10">#REF!</definedName>
    <definedName name="_4321" localSheetId="11">#REF!</definedName>
    <definedName name="_4321" localSheetId="4">#REF!</definedName>
    <definedName name="_4321">#REF!</definedName>
    <definedName name="_4Excel_BuiltIn_Print_Area_12">"$#REF!.$A$1:$P$83"</definedName>
    <definedName name="_4Excel_BuiltIn_Print_Area_4_1_1_1">#REF!</definedName>
    <definedName name="_5Excel_BuiltIn_Print_Area_2">"$#REF!.$A$1:$U$38"</definedName>
    <definedName name="_5Excel_BuiltIn_Print_Area_4_1_1_1_1">#REF!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Excel_BuiltIn_Print_Area_4_1">#REF!</definedName>
    <definedName name="_7Excel_BuiltIn_Print_Titles_4_1">#REF!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7">#REF!</definedName>
    <definedName name="_A1" localSheetId="6">#REF!</definedName>
    <definedName name="_A1" localSheetId="9">#REF!</definedName>
    <definedName name="_A1" localSheetId="3">#REF!</definedName>
    <definedName name="_A1" localSheetId="2">#REF!</definedName>
    <definedName name="_A1" localSheetId="10">#REF!</definedName>
    <definedName name="_A1" localSheetId="11">#REF!</definedName>
    <definedName name="_A1" localSheetId="4">#REF!</definedName>
    <definedName name="_A1">#REF!</definedName>
    <definedName name="_A10" localSheetId="7">#REF!</definedName>
    <definedName name="_A10" localSheetId="6">#REF!</definedName>
    <definedName name="_A10" localSheetId="9">#REF!</definedName>
    <definedName name="_A10" localSheetId="3">#REF!</definedName>
    <definedName name="_A10" localSheetId="2">#REF!</definedName>
    <definedName name="_A10" localSheetId="10">#REF!</definedName>
    <definedName name="_A10" localSheetId="11">#REF!</definedName>
    <definedName name="_A10" localSheetId="4">#REF!</definedName>
    <definedName name="_A10">#REF!</definedName>
    <definedName name="_A13" localSheetId="7">#REF!</definedName>
    <definedName name="_A13" localSheetId="6">#REF!</definedName>
    <definedName name="_A13" localSheetId="9">#REF!</definedName>
    <definedName name="_A13" localSheetId="3">#REF!</definedName>
    <definedName name="_A13" localSheetId="2">#REF!</definedName>
    <definedName name="_A13" localSheetId="10">#REF!</definedName>
    <definedName name="_A13" localSheetId="11">#REF!</definedName>
    <definedName name="_A13" localSheetId="4">#REF!</definedName>
    <definedName name="_A13">#REF!</definedName>
    <definedName name="_A2" localSheetId="7">#REF!</definedName>
    <definedName name="_A2" localSheetId="6">#REF!</definedName>
    <definedName name="_A2" localSheetId="9">#REF!</definedName>
    <definedName name="_A2" localSheetId="3">#REF!</definedName>
    <definedName name="_A2" localSheetId="2">#REF!</definedName>
    <definedName name="_A2" localSheetId="10">#REF!</definedName>
    <definedName name="_A2" localSheetId="11">#REF!</definedName>
    <definedName name="_A2" localSheetId="4">#REF!</definedName>
    <definedName name="_A2">#REF!</definedName>
    <definedName name="_A3" localSheetId="7">#REF!</definedName>
    <definedName name="_A3" localSheetId="6">#REF!</definedName>
    <definedName name="_A3" localSheetId="9">#REF!</definedName>
    <definedName name="_A3" localSheetId="3">#REF!</definedName>
    <definedName name="_A3" localSheetId="2">#REF!</definedName>
    <definedName name="_A3" localSheetId="10">#REF!</definedName>
    <definedName name="_A3" localSheetId="11">#REF!</definedName>
    <definedName name="_A3" localSheetId="4">#REF!</definedName>
    <definedName name="_A3">#REF!</definedName>
    <definedName name="_A31" localSheetId="7">#REF!</definedName>
    <definedName name="_A31" localSheetId="6">#REF!</definedName>
    <definedName name="_A31" localSheetId="9">#REF!</definedName>
    <definedName name="_A31" localSheetId="3">#REF!</definedName>
    <definedName name="_A31" localSheetId="2">#REF!</definedName>
    <definedName name="_A31" localSheetId="10">#REF!</definedName>
    <definedName name="_A31" localSheetId="11">#REF!</definedName>
    <definedName name="_A31" localSheetId="4">#REF!</definedName>
    <definedName name="_A31">#REF!</definedName>
    <definedName name="_A321" localSheetId="7">#REF!</definedName>
    <definedName name="_A321" localSheetId="6">#REF!</definedName>
    <definedName name="_A321" localSheetId="9">#REF!</definedName>
    <definedName name="_A321" localSheetId="3">#REF!</definedName>
    <definedName name="_A321" localSheetId="2">#REF!</definedName>
    <definedName name="_A321" localSheetId="10">#REF!</definedName>
    <definedName name="_A321" localSheetId="11">#REF!</definedName>
    <definedName name="_A321" localSheetId="4">#REF!</definedName>
    <definedName name="_A321">#REF!</definedName>
    <definedName name="_A4" localSheetId="7">#REF!</definedName>
    <definedName name="_A4" localSheetId="6">#REF!</definedName>
    <definedName name="_A4" localSheetId="9">#REF!</definedName>
    <definedName name="_A4" localSheetId="3">#REF!</definedName>
    <definedName name="_A4" localSheetId="2">#REF!</definedName>
    <definedName name="_A4" localSheetId="10">#REF!</definedName>
    <definedName name="_A4" localSheetId="11">#REF!</definedName>
    <definedName name="_A4" localSheetId="4">#REF!</definedName>
    <definedName name="_A4">#REF!</definedName>
    <definedName name="_A5" localSheetId="7">#REF!</definedName>
    <definedName name="_A5" localSheetId="6">#REF!</definedName>
    <definedName name="_A5" localSheetId="9">#REF!</definedName>
    <definedName name="_A5" localSheetId="3">#REF!</definedName>
    <definedName name="_A5" localSheetId="2">#REF!</definedName>
    <definedName name="_A5" localSheetId="10">#REF!</definedName>
    <definedName name="_A5" localSheetId="11">#REF!</definedName>
    <definedName name="_A5" localSheetId="4">#REF!</definedName>
    <definedName name="_A5">#REF!</definedName>
    <definedName name="_A6" localSheetId="7">#REF!</definedName>
    <definedName name="_A6" localSheetId="6">#REF!</definedName>
    <definedName name="_A6" localSheetId="9">#REF!</definedName>
    <definedName name="_A6" localSheetId="3">#REF!</definedName>
    <definedName name="_A6" localSheetId="2">#REF!</definedName>
    <definedName name="_A6" localSheetId="10">#REF!</definedName>
    <definedName name="_A6" localSheetId="11">#REF!</definedName>
    <definedName name="_A6" localSheetId="4">#REF!</definedName>
    <definedName name="_A6">#REF!</definedName>
    <definedName name="_A65537">#REF!</definedName>
    <definedName name="_A655600" localSheetId="7">#REF!</definedName>
    <definedName name="_A655600" localSheetId="6">#REF!</definedName>
    <definedName name="_A655600" localSheetId="9">#REF!</definedName>
    <definedName name="_A655600" localSheetId="3">#REF!</definedName>
    <definedName name="_A655600" localSheetId="2">#REF!</definedName>
    <definedName name="_A655600" localSheetId="10">#REF!</definedName>
    <definedName name="_A655600" localSheetId="11">#REF!</definedName>
    <definedName name="_A655600" localSheetId="4">#REF!</definedName>
    <definedName name="_A655600">#REF!</definedName>
    <definedName name="_a655601" localSheetId="7">#REF!</definedName>
    <definedName name="_a655601" localSheetId="6">#REF!</definedName>
    <definedName name="_a655601" localSheetId="9">#REF!</definedName>
    <definedName name="_a655601" localSheetId="3">#REF!</definedName>
    <definedName name="_a655601" localSheetId="2">#REF!</definedName>
    <definedName name="_a655601" localSheetId="10">#REF!</definedName>
    <definedName name="_a655601" localSheetId="11">#REF!</definedName>
    <definedName name="_a655601" localSheetId="4">#REF!</definedName>
    <definedName name="_a655601">#REF!</definedName>
    <definedName name="_A7" localSheetId="7">#REF!</definedName>
    <definedName name="_A7" localSheetId="6">#REF!</definedName>
    <definedName name="_A7" localSheetId="9">#REF!</definedName>
    <definedName name="_A7" localSheetId="3">#REF!</definedName>
    <definedName name="_A7" localSheetId="2">#REF!</definedName>
    <definedName name="_A7" localSheetId="10">#REF!</definedName>
    <definedName name="_A7" localSheetId="11">#REF!</definedName>
    <definedName name="_A7" localSheetId="4">#REF!</definedName>
    <definedName name="_A7">#REF!</definedName>
    <definedName name="_A8" localSheetId="7">#REF!</definedName>
    <definedName name="_A8" localSheetId="6">#REF!</definedName>
    <definedName name="_A8" localSheetId="9">#REF!</definedName>
    <definedName name="_A8" localSheetId="3">#REF!</definedName>
    <definedName name="_A8" localSheetId="2">#REF!</definedName>
    <definedName name="_A8" localSheetId="10">#REF!</definedName>
    <definedName name="_A8" localSheetId="11">#REF!</definedName>
    <definedName name="_A8" localSheetId="4">#REF!</definedName>
    <definedName name="_A8">#REF!</definedName>
    <definedName name="_A81613">#REF!</definedName>
    <definedName name="_A9" localSheetId="7">#REF!</definedName>
    <definedName name="_A9" localSheetId="6">#REF!</definedName>
    <definedName name="_A9" localSheetId="9">#REF!</definedName>
    <definedName name="_A9" localSheetId="3">#REF!</definedName>
    <definedName name="_A9" localSheetId="2">#REF!</definedName>
    <definedName name="_A9" localSheetId="10">#REF!</definedName>
    <definedName name="_A9" localSheetId="11">#REF!</definedName>
    <definedName name="_A9" localSheetId="4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 localSheetId="7">#REF!</definedName>
    <definedName name="_B1" localSheetId="6">#REF!</definedName>
    <definedName name="_B1" localSheetId="9">#REF!</definedName>
    <definedName name="_B1" localSheetId="3">#REF!</definedName>
    <definedName name="_B1" localSheetId="2">#REF!</definedName>
    <definedName name="_B1" localSheetId="10">#REF!</definedName>
    <definedName name="_B1" localSheetId="11">#REF!</definedName>
    <definedName name="_B1" localSheetId="4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7" hidden="1">{"'Sheet1'!$A$4386:$N$4591"}</definedName>
    <definedName name="_dec05" localSheetId="8" hidden="1">{"'Sheet1'!$A$4386:$N$4591"}</definedName>
    <definedName name="_dec05" localSheetId="6" hidden="1">{"'Sheet1'!$A$4386:$N$4591"}</definedName>
    <definedName name="_dec05" localSheetId="9" hidden="1">{"'Sheet1'!$A$4386:$N$4591"}</definedName>
    <definedName name="_dec05" localSheetId="3" hidden="1">{"'Sheet1'!$A$4386:$N$4591"}</definedName>
    <definedName name="_dec05" localSheetId="2" hidden="1">{"'Sheet1'!$A$4386:$N$4591"}</definedName>
    <definedName name="_dec05" localSheetId="10" hidden="1">{"'Sheet1'!$A$4386:$N$4591"}</definedName>
    <definedName name="_dec05" localSheetId="11" hidden="1">{"'Sheet1'!$A$4386:$N$4591"}</definedName>
    <definedName name="_dec05" localSheetId="1" hidden="1">{"'Sheet1'!$A$4386:$N$4591"}</definedName>
    <definedName name="_dec05" localSheetId="5" hidden="1">{"'Sheet1'!$A$4386:$N$4591"}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KT75">#REF!</definedName>
    <definedName name="_dol11">#REF!</definedName>
    <definedName name="_drg1">#REF!</definedName>
    <definedName name="_drg2">#REF!</definedName>
    <definedName name="_eth2">#REF!</definedName>
    <definedName name="_f1" localSheetId="7" hidden="1">{"'PROFITABILITY'!$A$1:$F$45"}</definedName>
    <definedName name="_f1" localSheetId="8" hidden="1">{"'PROFITABILITY'!$A$1:$F$45"}</definedName>
    <definedName name="_f1" localSheetId="6" hidden="1">{"'PROFITABILITY'!$A$1:$F$45"}</definedName>
    <definedName name="_f1" localSheetId="9" hidden="1">{"'PROFITABILITY'!$A$1:$F$45"}</definedName>
    <definedName name="_f1" localSheetId="3" hidden="1">{"'PROFITABILITY'!$A$1:$F$45"}</definedName>
    <definedName name="_f1" localSheetId="2" hidden="1">{"'PROFITABILITY'!$A$1:$F$45"}</definedName>
    <definedName name="_f1" localSheetId="10" hidden="1">{"'PROFITABILITY'!$A$1:$F$45"}</definedName>
    <definedName name="_f1" localSheetId="11" hidden="1">{"'PROFITABILITY'!$A$1:$F$45"}</definedName>
    <definedName name="_f1" localSheetId="1" hidden="1">{"'PROFITABILITY'!$A$1:$F$45"}</definedName>
    <definedName name="_f1" localSheetId="5" hidden="1">{"'PROFITABILITY'!$A$1:$F$45"}</definedName>
    <definedName name="_f1" localSheetId="4" hidden="1">{"'PROFITABILITY'!$A$1:$F$45"}</definedName>
    <definedName name="_f1" hidden="1">{"'PROFITABILITY'!$A$1:$F$45"}</definedName>
    <definedName name="_fac1">#REF!</definedName>
    <definedName name="_fac2">#REF!</definedName>
    <definedName name="_fac3">#REF!</definedName>
    <definedName name="_Fill" localSheetId="7" hidden="1">#REF!</definedName>
    <definedName name="_Fill" localSheetId="6" hidden="1">#REF!</definedName>
    <definedName name="_Fill" localSheetId="0" hidden="1">#REF!</definedName>
    <definedName name="_Fill" localSheetId="9" hidden="1">#REF!</definedName>
    <definedName name="_Fill" localSheetId="3" hidden="1">#REF!</definedName>
    <definedName name="_Fill" localSheetId="2" hidden="1">#REF!</definedName>
    <definedName name="_Fill" localSheetId="10" hidden="1">#REF!</definedName>
    <definedName name="_Fill" localSheetId="11" hidden="1">#REF!</definedName>
    <definedName name="_Fill" localSheetId="4" hidden="1">#REF!</definedName>
    <definedName name="_Fill" hidden="1">#REF!</definedName>
    <definedName name="_Fill_1">"#REF!"</definedName>
    <definedName name="_Fill1" hidden="1">#REF!</definedName>
    <definedName name="_xlnm._FilterDatabase" localSheetId="7" hidden="1">'Check Survey '!$A$4:$K$23</definedName>
    <definedName name="_xlnm._FilterDatabase" localSheetId="8" hidden="1">'Composite-Survey(05-04-2026)'!$C$9:$AA$86</definedName>
    <definedName name="_xlnm._FilterDatabase" localSheetId="6" hidden="1">'Detail Survey'!$A$4:$N$29</definedName>
    <definedName name="_xlnm._FilterDatabase" localSheetId="9" hidden="1">Earthing!$A$4:$L$4</definedName>
    <definedName name="_xlnm._FilterDatabase" localSheetId="3" hidden="1">Erection!$A$30:$M$54</definedName>
    <definedName name="_xlnm._FilterDatabase" localSheetId="2" hidden="1">FDN!$A$4:$M$4</definedName>
    <definedName name="_xlnm._FilterDatabase" localSheetId="5" hidden="1">'Visual Chart '!$C$269:$AS$277</definedName>
    <definedName name="_xlnm._FilterDatabase" localSheetId="4" hidden="1">WIP!#REF!</definedName>
    <definedName name="_xlnm._FilterDatabase">#NAME?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localSheetId="7" hidden="1">#REF!</definedName>
    <definedName name="_Key1" localSheetId="6" hidden="1">#REF!</definedName>
    <definedName name="_Key1" localSheetId="9" hidden="1">#REF!</definedName>
    <definedName name="_Key1" localSheetId="3" hidden="1">#REF!</definedName>
    <definedName name="_Key1" localSheetId="2" hidden="1">#REF!</definedName>
    <definedName name="_Key1" localSheetId="10" hidden="1">#REF!</definedName>
    <definedName name="_Key1" localSheetId="11" hidden="1">#REF!</definedName>
    <definedName name="_Key1" localSheetId="4" hidden="1">#REF!</definedName>
    <definedName name="_Key1" hidden="1">#REF!</definedName>
    <definedName name="_Key2" localSheetId="7" hidden="1">#REF!</definedName>
    <definedName name="_Key2" localSheetId="6" hidden="1">#REF!</definedName>
    <definedName name="_Key2" localSheetId="9" hidden="1">#REF!</definedName>
    <definedName name="_Key2" localSheetId="3" hidden="1">#REF!</definedName>
    <definedName name="_Key2" localSheetId="2" hidden="1">#REF!</definedName>
    <definedName name="_Key2" localSheetId="10" hidden="1">#REF!</definedName>
    <definedName name="_Key2" localSheetId="11" hidden="1">#REF!</definedName>
    <definedName name="_Key2" localSheetId="4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>#REF!</definedName>
    <definedName name="_N">#REF!</definedName>
    <definedName name="_new1">#REF!</definedName>
    <definedName name="_Nov2007" localSheetId="7" hidden="1">{"'PROFITABILITY'!$A$1:$F$45"}</definedName>
    <definedName name="_Nov2007" localSheetId="8" hidden="1">{"'PROFITABILITY'!$A$1:$F$45"}</definedName>
    <definedName name="_Nov2007" localSheetId="6" hidden="1">{"'PROFITABILITY'!$A$1:$F$45"}</definedName>
    <definedName name="_Nov2007" localSheetId="9" hidden="1">{"'PROFITABILITY'!$A$1:$F$45"}</definedName>
    <definedName name="_Nov2007" localSheetId="3" hidden="1">{"'PROFITABILITY'!$A$1:$F$45"}</definedName>
    <definedName name="_Nov2007" localSheetId="2" hidden="1">{"'PROFITABILITY'!$A$1:$F$45"}</definedName>
    <definedName name="_Nov2007" localSheetId="10" hidden="1">{"'PROFITABILITY'!$A$1:$F$45"}</definedName>
    <definedName name="_Nov2007" localSheetId="11" hidden="1">{"'PROFITABILITY'!$A$1:$F$45"}</definedName>
    <definedName name="_Nov2007" localSheetId="1" hidden="1">{"'PROFITABILITY'!$A$1:$F$45"}</definedName>
    <definedName name="_Nov2007" localSheetId="5" hidden="1">{"'PROFITABILITY'!$A$1:$F$45"}</definedName>
    <definedName name="_Nov2007" localSheetId="4" hidden="1">{"'PROFITABILITY'!$A$1:$F$45"}</definedName>
    <definedName name="_Nov2007" hidden="1">{"'PROFITABILITY'!$A$1:$F$45"}</definedName>
    <definedName name="_nt75">#REF!</definedName>
    <definedName name="_OK1" localSheetId="7">#REF!</definedName>
    <definedName name="_OK1" localSheetId="6">#REF!</definedName>
    <definedName name="_OK1" localSheetId="9">#REF!</definedName>
    <definedName name="_OK1" localSheetId="3">#REF!</definedName>
    <definedName name="_OK1" localSheetId="2">#REF!</definedName>
    <definedName name="_OK1" localSheetId="10">#REF!</definedName>
    <definedName name="_OK1" localSheetId="11">#REF!</definedName>
    <definedName name="_OK1" localSheetId="4">#REF!</definedName>
    <definedName name="_OK1">#REF!</definedName>
    <definedName name="_OK2" localSheetId="7">#REF!</definedName>
    <definedName name="_OK2" localSheetId="6">#REF!</definedName>
    <definedName name="_OK2" localSheetId="9">#REF!</definedName>
    <definedName name="_OK2" localSheetId="3">#REF!</definedName>
    <definedName name="_OK2" localSheetId="2">#REF!</definedName>
    <definedName name="_OK2" localSheetId="10">#REF!</definedName>
    <definedName name="_OK2" localSheetId="11">#REF!</definedName>
    <definedName name="_OK2" localSheetId="4">#REF!</definedName>
    <definedName name="_OK2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p1">#REF!</definedName>
    <definedName name="_pp2">#REF!</definedName>
    <definedName name="_ps1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7" hidden="1">{"form-D1",#N/A,FALSE,"FORM-D1";"form-D1_amt",#N/A,FALSE,"FORM-D1"}</definedName>
    <definedName name="_s41" localSheetId="8" hidden="1">{"form-D1",#N/A,FALSE,"FORM-D1";"form-D1_amt",#N/A,FALSE,"FORM-D1"}</definedName>
    <definedName name="_s41" localSheetId="6" hidden="1">{"form-D1",#N/A,FALSE,"FORM-D1";"form-D1_amt",#N/A,FALSE,"FORM-D1"}</definedName>
    <definedName name="_s41" localSheetId="9" hidden="1">{"form-D1",#N/A,FALSE,"FORM-D1";"form-D1_amt",#N/A,FALSE,"FORM-D1"}</definedName>
    <definedName name="_s41" localSheetId="3" hidden="1">{"form-D1",#N/A,FALSE,"FORM-D1";"form-D1_amt",#N/A,FALSE,"FORM-D1"}</definedName>
    <definedName name="_s41" localSheetId="2" hidden="1">{"form-D1",#N/A,FALSE,"FORM-D1";"form-D1_amt",#N/A,FALSE,"FORM-D1"}</definedName>
    <definedName name="_s41" localSheetId="10" hidden="1">{"form-D1",#N/A,FALSE,"FORM-D1";"form-D1_amt",#N/A,FALSE,"FORM-D1"}</definedName>
    <definedName name="_s41" localSheetId="11" hidden="1">{"form-D1",#N/A,FALSE,"FORM-D1";"form-D1_amt",#N/A,FALSE,"FORM-D1"}</definedName>
    <definedName name="_s41" localSheetId="1" hidden="1">{"form-D1",#N/A,FALSE,"FORM-D1";"form-D1_amt",#N/A,FALSE,"FORM-D1"}</definedName>
    <definedName name="_s41" localSheetId="5" hidden="1">{"form-D1",#N/A,FALSE,"FORM-D1";"form-D1_amt",#N/A,FALSE,"FORM-D1"}</definedName>
    <definedName name="_s41" localSheetId="4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7" hidden="1">#REF!</definedName>
    <definedName name="_Sort" localSheetId="6" hidden="1">#REF!</definedName>
    <definedName name="_Sort" localSheetId="9" hidden="1">#REF!</definedName>
    <definedName name="_Sort" localSheetId="3" hidden="1">#REF!</definedName>
    <definedName name="_Sort" localSheetId="2" hidden="1">#REF!</definedName>
    <definedName name="_Sort" localSheetId="10" hidden="1">#REF!</definedName>
    <definedName name="_Sort" localSheetId="11" hidden="1">#REF!</definedName>
    <definedName name="_Sort" localSheetId="4" hidden="1">#REF!</definedName>
    <definedName name="_Sort" hidden="1">#REF!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AB1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 localSheetId="7">#REF!</definedName>
    <definedName name="A" localSheetId="6">#REF!</definedName>
    <definedName name="A" localSheetId="0">#REF!</definedName>
    <definedName name="A" localSheetId="9">#REF!</definedName>
    <definedName name="A" localSheetId="3">#REF!</definedName>
    <definedName name="A" localSheetId="2">#REF!</definedName>
    <definedName name="A" localSheetId="10">#REF!</definedName>
    <definedName name="A" localSheetId="11">#REF!</definedName>
    <definedName name="A" localSheetId="4">#REF!</definedName>
    <definedName name="A">#REF!</definedName>
    <definedName name="A.T.RAJAN" localSheetId="7">#REF!</definedName>
    <definedName name="A.T.RAJAN" localSheetId="6">#REF!</definedName>
    <definedName name="A.T.RAJAN" localSheetId="0">#REF!</definedName>
    <definedName name="A.T.RAJAN" localSheetId="9">#REF!</definedName>
    <definedName name="A.T.RAJAN" localSheetId="3">#REF!</definedName>
    <definedName name="A.T.RAJAN" localSheetId="2">#REF!</definedName>
    <definedName name="A.T.RAJAN" localSheetId="10">#REF!</definedName>
    <definedName name="A.T.RAJAN" localSheetId="11">#REF!</definedName>
    <definedName name="A.T.RAJAN" localSheetId="4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>#REF!</definedName>
    <definedName name="A1_" localSheetId="7">#REF!</definedName>
    <definedName name="A1_" localSheetId="6">#REF!</definedName>
    <definedName name="A1_" localSheetId="0">#REF!</definedName>
    <definedName name="A1_" localSheetId="9">#REF!</definedName>
    <definedName name="A1_" localSheetId="3">#REF!</definedName>
    <definedName name="A1_" localSheetId="2">#REF!</definedName>
    <definedName name="A1_" localSheetId="10">#REF!</definedName>
    <definedName name="A1_" localSheetId="11">#REF!</definedName>
    <definedName name="A1_" localSheetId="4">#REF!</definedName>
    <definedName name="A1_">#REF!</definedName>
    <definedName name="A1____0">#REF!</definedName>
    <definedName name="A1____13">#REF!</definedName>
    <definedName name="A10_" localSheetId="7">#REF!</definedName>
    <definedName name="A10_" localSheetId="6">#REF!</definedName>
    <definedName name="A10_" localSheetId="0">#REF!</definedName>
    <definedName name="A10_" localSheetId="9">#REF!</definedName>
    <definedName name="A10_" localSheetId="3">#REF!</definedName>
    <definedName name="A10_" localSheetId="2">#REF!</definedName>
    <definedName name="A10_" localSheetId="10">#REF!</definedName>
    <definedName name="A10_" localSheetId="11">#REF!</definedName>
    <definedName name="A10_" localSheetId="4">#REF!</definedName>
    <definedName name="A10_">#REF!</definedName>
    <definedName name="A10____0">#REF!</definedName>
    <definedName name="A10____13">#REF!</definedName>
    <definedName name="A13_" localSheetId="7">#REF!</definedName>
    <definedName name="A13_" localSheetId="6">#REF!</definedName>
    <definedName name="A13_" localSheetId="0">#REF!</definedName>
    <definedName name="A13_" localSheetId="9">#REF!</definedName>
    <definedName name="A13_" localSheetId="3">#REF!</definedName>
    <definedName name="A13_" localSheetId="2">#REF!</definedName>
    <definedName name="A13_" localSheetId="10">#REF!</definedName>
    <definedName name="A13_" localSheetId="11">#REF!</definedName>
    <definedName name="A13_" localSheetId="4">#REF!</definedName>
    <definedName name="A13_">#REF!</definedName>
    <definedName name="A13____0">#REF!</definedName>
    <definedName name="A13____13">#REF!</definedName>
    <definedName name="a1a">#REF!</definedName>
    <definedName name="A2_" localSheetId="7">#REF!</definedName>
    <definedName name="A2_" localSheetId="6">#REF!</definedName>
    <definedName name="A2_" localSheetId="0">#REF!</definedName>
    <definedName name="A2_" localSheetId="9">#REF!</definedName>
    <definedName name="A2_" localSheetId="3">#REF!</definedName>
    <definedName name="A2_" localSheetId="2">#REF!</definedName>
    <definedName name="A2_" localSheetId="10">#REF!</definedName>
    <definedName name="A2_" localSheetId="11">#REF!</definedName>
    <definedName name="A2_" localSheetId="4">#REF!</definedName>
    <definedName name="A2_">#REF!</definedName>
    <definedName name="A2____0">#REF!</definedName>
    <definedName name="A2____13">#REF!</definedName>
    <definedName name="a2a">#REF!</definedName>
    <definedName name="A3_" localSheetId="7">#REF!</definedName>
    <definedName name="A3_" localSheetId="6">#REF!</definedName>
    <definedName name="A3_" localSheetId="0">#REF!</definedName>
    <definedName name="A3_" localSheetId="9">#REF!</definedName>
    <definedName name="A3_" localSheetId="3">#REF!</definedName>
    <definedName name="A3_" localSheetId="2">#REF!</definedName>
    <definedName name="A3_" localSheetId="10">#REF!</definedName>
    <definedName name="A3_" localSheetId="11">#REF!</definedName>
    <definedName name="A3_" localSheetId="4">#REF!</definedName>
    <definedName name="A3_">#REF!</definedName>
    <definedName name="A3____0">#REF!</definedName>
    <definedName name="A3____13">#REF!</definedName>
    <definedName name="A4_" localSheetId="7">#REF!</definedName>
    <definedName name="A4_" localSheetId="6">#REF!</definedName>
    <definedName name="A4_" localSheetId="0">#REF!</definedName>
    <definedName name="A4_" localSheetId="9">#REF!</definedName>
    <definedName name="A4_" localSheetId="3">#REF!</definedName>
    <definedName name="A4_" localSheetId="2">#REF!</definedName>
    <definedName name="A4_" localSheetId="10">#REF!</definedName>
    <definedName name="A4_" localSheetId="11">#REF!</definedName>
    <definedName name="A4_" localSheetId="4">#REF!</definedName>
    <definedName name="A4_">#REF!</definedName>
    <definedName name="A4____0">#REF!</definedName>
    <definedName name="A4____13">#REF!</definedName>
    <definedName name="A5_" localSheetId="7">#REF!</definedName>
    <definedName name="A5_" localSheetId="6">#REF!</definedName>
    <definedName name="A5_" localSheetId="0">#REF!</definedName>
    <definedName name="A5_" localSheetId="9">#REF!</definedName>
    <definedName name="A5_" localSheetId="3">#REF!</definedName>
    <definedName name="A5_" localSheetId="2">#REF!</definedName>
    <definedName name="A5_" localSheetId="10">#REF!</definedName>
    <definedName name="A5_" localSheetId="11">#REF!</definedName>
    <definedName name="A5_" localSheetId="4">#REF!</definedName>
    <definedName name="A5_">#REF!</definedName>
    <definedName name="A5____0">#REF!</definedName>
    <definedName name="A5____13">#REF!</definedName>
    <definedName name="A6_" localSheetId="7">#REF!</definedName>
    <definedName name="A6_" localSheetId="6">#REF!</definedName>
    <definedName name="A6_" localSheetId="0">#REF!</definedName>
    <definedName name="A6_" localSheetId="9">#REF!</definedName>
    <definedName name="A6_" localSheetId="3">#REF!</definedName>
    <definedName name="A6_" localSheetId="2">#REF!</definedName>
    <definedName name="A6_" localSheetId="10">#REF!</definedName>
    <definedName name="A6_" localSheetId="11">#REF!</definedName>
    <definedName name="A6_" localSheetId="4">#REF!</definedName>
    <definedName name="A6_">#REF!</definedName>
    <definedName name="A6____0">#REF!</definedName>
    <definedName name="A6____13">#REF!</definedName>
    <definedName name="A7_" localSheetId="7">#REF!</definedName>
    <definedName name="A7_" localSheetId="6">#REF!</definedName>
    <definedName name="A7_" localSheetId="0">#REF!</definedName>
    <definedName name="A7_" localSheetId="9">#REF!</definedName>
    <definedName name="A7_" localSheetId="3">#REF!</definedName>
    <definedName name="A7_" localSheetId="2">#REF!</definedName>
    <definedName name="A7_" localSheetId="10">#REF!</definedName>
    <definedName name="A7_" localSheetId="11">#REF!</definedName>
    <definedName name="A7_" localSheetId="4">#REF!</definedName>
    <definedName name="A7_">#REF!</definedName>
    <definedName name="A7____0">#REF!</definedName>
    <definedName name="A7____13">#REF!</definedName>
    <definedName name="A8_" localSheetId="7">#REF!</definedName>
    <definedName name="A8_" localSheetId="6">#REF!</definedName>
    <definedName name="A8_" localSheetId="0">#REF!</definedName>
    <definedName name="A8_" localSheetId="9">#REF!</definedName>
    <definedName name="A8_" localSheetId="3">#REF!</definedName>
    <definedName name="A8_" localSheetId="2">#REF!</definedName>
    <definedName name="A8_" localSheetId="10">#REF!</definedName>
    <definedName name="A8_" localSheetId="11">#REF!</definedName>
    <definedName name="A8_" localSheetId="4">#REF!</definedName>
    <definedName name="A8_">#REF!</definedName>
    <definedName name="A8____0">#REF!</definedName>
    <definedName name="A8____13">#REF!</definedName>
    <definedName name="A9_" localSheetId="7">#REF!</definedName>
    <definedName name="A9_" localSheetId="6">#REF!</definedName>
    <definedName name="A9_" localSheetId="0">#REF!</definedName>
    <definedName name="A9_" localSheetId="9">#REF!</definedName>
    <definedName name="A9_" localSheetId="3">#REF!</definedName>
    <definedName name="A9_" localSheetId="2">#REF!</definedName>
    <definedName name="A9_" localSheetId="10">#REF!</definedName>
    <definedName name="A9_" localSheetId="11">#REF!</definedName>
    <definedName name="A9_" localSheetId="4">#REF!</definedName>
    <definedName name="A9_">#REF!</definedName>
    <definedName name="A9____0">#REF!</definedName>
    <definedName name="A9____13">#REF!</definedName>
    <definedName name="AA" localSheetId="7">#REF!</definedName>
    <definedName name="AA" localSheetId="6">#REF!</definedName>
    <definedName name="AA" localSheetId="0">#REF!</definedName>
    <definedName name="AA" localSheetId="9">#REF!</definedName>
    <definedName name="AA" localSheetId="3">#REF!</definedName>
    <definedName name="AA" localSheetId="2">#REF!</definedName>
    <definedName name="AA" localSheetId="10">#REF!</definedName>
    <definedName name="AA" localSheetId="11">#REF!</definedName>
    <definedName name="AA" localSheetId="4">#REF!</definedName>
    <definedName name="AA">#REF!</definedName>
    <definedName name="AAA" localSheetId="7" hidden="1">{#N/A,#N/A,FALSE,"COVER1.XLS ";#N/A,#N/A,FALSE,"RACT1.XLS";#N/A,#N/A,FALSE,"RACT2.XLS";#N/A,#N/A,FALSE,"ECCMP";#N/A,#N/A,FALSE,"WELDER.XLS"}</definedName>
    <definedName name="AAA" localSheetId="8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9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localSheetId="11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7">#REF!</definedName>
    <definedName name="aaaa" localSheetId="6">#REF!</definedName>
    <definedName name="aaaa" localSheetId="0">#REF!</definedName>
    <definedName name="aaaa" localSheetId="9">#REF!</definedName>
    <definedName name="aaaa" localSheetId="3">#REF!</definedName>
    <definedName name="aaaa" localSheetId="2">#REF!</definedName>
    <definedName name="aaaa" localSheetId="10">#REF!</definedName>
    <definedName name="aaaa" localSheetId="11">#REF!</definedName>
    <definedName name="aaaa" localSheetId="4">#REF!</definedName>
    <definedName name="aaaa">#REF!</definedName>
    <definedName name="aaaaaaaaaaa">#REF!</definedName>
    <definedName name="aaaaaaaaaaaa" localSheetId="7">#REF!</definedName>
    <definedName name="aaaaaaaaaaaa" localSheetId="6">#REF!</definedName>
    <definedName name="aaaaaaaaaaaa" localSheetId="9">#REF!</definedName>
    <definedName name="aaaaaaaaaaaa" localSheetId="3">#REF!</definedName>
    <definedName name="aaaaaaaaaaaa" localSheetId="2">#REF!</definedName>
    <definedName name="aaaaaaaaaaaa" localSheetId="10">#REF!</definedName>
    <definedName name="aaaaaaaaaaaa" localSheetId="11">#REF!</definedName>
    <definedName name="aaaaaaaaaaaa" localSheetId="4">#REF!</definedName>
    <definedName name="aaaaaaaaaaaa">#REF!</definedName>
    <definedName name="aaaaaaaaaaaaa" localSheetId="7">#REF!</definedName>
    <definedName name="aaaaaaaaaaaaa" localSheetId="6">#REF!</definedName>
    <definedName name="aaaaaaaaaaaaa" localSheetId="9">#REF!</definedName>
    <definedName name="aaaaaaaaaaaaa" localSheetId="3">#REF!</definedName>
    <definedName name="aaaaaaaaaaaaa" localSheetId="2">#REF!</definedName>
    <definedName name="aaaaaaaaaaaaa" localSheetId="10">#REF!</definedName>
    <definedName name="aaaaaaaaaaaaa" localSheetId="11">#REF!</definedName>
    <definedName name="aaaaaaaaaaaaa" localSheetId="4">#REF!</definedName>
    <definedName name="aaaaaaaaaaaaa">#REF!</definedName>
    <definedName name="AAAAAAAAAAAAAAAAAAAAAAAAAAAAAAAAAAAAAAAAA">#REF!</definedName>
    <definedName name="aac" localSheetId="7" hidden="1">{"'PROFITABILITY'!$A$1:$F$45"}</definedName>
    <definedName name="aac" localSheetId="8" hidden="1">{"'PROFITABILITY'!$A$1:$F$45"}</definedName>
    <definedName name="aac" localSheetId="6" hidden="1">{"'PROFITABILITY'!$A$1:$F$45"}</definedName>
    <definedName name="aac" localSheetId="9" hidden="1">{"'PROFITABILITY'!$A$1:$F$45"}</definedName>
    <definedName name="aac" localSheetId="3" hidden="1">{"'PROFITABILITY'!$A$1:$F$45"}</definedName>
    <definedName name="aac" localSheetId="2" hidden="1">{"'PROFITABILITY'!$A$1:$F$45"}</definedName>
    <definedName name="aac" localSheetId="10" hidden="1">{"'PROFITABILITY'!$A$1:$F$45"}</definedName>
    <definedName name="aac" localSheetId="11" hidden="1">{"'PROFITABILITY'!$A$1:$F$45"}</definedName>
    <definedName name="aac" localSheetId="1" hidden="1">{"'PROFITABILITY'!$A$1:$F$45"}</definedName>
    <definedName name="aac" localSheetId="5" hidden="1">{"'PROFITABILITY'!$A$1:$F$45"}</definedName>
    <definedName name="aac" localSheetId="4" hidden="1">{"'PROFITABILITY'!$A$1:$F$45"}</definedName>
    <definedName name="aac" hidden="1">{"'PROFITABILITY'!$A$1:$F$45"}</definedName>
    <definedName name="aaffa" localSheetId="7" hidden="1">{#N/A,#N/A,FALSE,"COVER.XLS";#N/A,#N/A,FALSE,"RACT1.XLS";#N/A,#N/A,FALSE,"RACT2.XLS";#N/A,#N/A,FALSE,"ECCMP";#N/A,#N/A,FALSE,"WELDER.XLS"}</definedName>
    <definedName name="aaffa" localSheetId="8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9" hidden="1">{#N/A,#N/A,FALSE,"COVER.XLS";#N/A,#N/A,FALSE,"RACT1.XLS";#N/A,#N/A,FALSE,"RACT2.XLS";#N/A,#N/A,FALSE,"ECCMP";#N/A,#N/A,FALSE,"WELDER.XLS"}</definedName>
    <definedName name="aaffa" localSheetId="3" hidden="1">{#N/A,#N/A,FALSE,"COVER.XLS";#N/A,#N/A,FALSE,"RACT1.XLS";#N/A,#N/A,FALSE,"RACT2.XLS";#N/A,#N/A,FALSE,"ECCMP";#N/A,#N/A,FALSE,"WELDER.XLS"}</definedName>
    <definedName name="aaffa" localSheetId="2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 localSheetId="11" hidden="1">{#N/A,#N/A,FALSE,"COVER.XLS";#N/A,#N/A,FALSE,"RACT1.XLS";#N/A,#N/A,FALSE,"RACT2.XLS";#N/A,#N/A,FALSE,"ECCMP";#N/A,#N/A,FALSE,"WELDER.XLS"}</definedName>
    <definedName name="aaffa" localSheetId="1" hidden="1">{#N/A,#N/A,FALSE,"COVER.XLS";#N/A,#N/A,FALSE,"RACT1.XLS";#N/A,#N/A,FALSE,"RACT2.XLS";#N/A,#N/A,FALSE,"ECCMP";#N/A,#N/A,FALSE,"WELDER.XLS"}</definedName>
    <definedName name="aaffa" localSheetId="5" hidden="1">{#N/A,#N/A,FALSE,"COVER.XLS";#N/A,#N/A,FALSE,"RACT1.XLS";#N/A,#N/A,FALSE,"RACT2.XLS";#N/A,#N/A,FALSE,"ECCMP";#N/A,#N/A,FALSE,"WELDER.XLS"}</definedName>
    <definedName name="aaffa" localSheetId="4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7" hidden="1">{"'PROFITABILITY'!$A$1:$F$45"}</definedName>
    <definedName name="aav" localSheetId="8" hidden="1">{"'PROFITABILITY'!$A$1:$F$45"}</definedName>
    <definedName name="aav" localSheetId="6" hidden="1">{"'PROFITABILITY'!$A$1:$F$45"}</definedName>
    <definedName name="aav" localSheetId="9" hidden="1">{"'PROFITABILITY'!$A$1:$F$45"}</definedName>
    <definedName name="aav" localSheetId="3" hidden="1">{"'PROFITABILITY'!$A$1:$F$45"}</definedName>
    <definedName name="aav" localSheetId="2" hidden="1">{"'PROFITABILITY'!$A$1:$F$45"}</definedName>
    <definedName name="aav" localSheetId="10" hidden="1">{"'PROFITABILITY'!$A$1:$F$45"}</definedName>
    <definedName name="aav" localSheetId="11" hidden="1">{"'PROFITABILITY'!$A$1:$F$45"}</definedName>
    <definedName name="aav" localSheetId="1" hidden="1">{"'PROFITABILITY'!$A$1:$F$45"}</definedName>
    <definedName name="aav" localSheetId="5" hidden="1">{"'PROFITABILITY'!$A$1:$F$45"}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7">#REF!</definedName>
    <definedName name="ab" localSheetId="6">#REF!</definedName>
    <definedName name="ab" localSheetId="0">#REF!</definedName>
    <definedName name="ab" localSheetId="9">#REF!</definedName>
    <definedName name="ab" localSheetId="3">#REF!</definedName>
    <definedName name="ab" localSheetId="2">#REF!</definedName>
    <definedName name="ab" localSheetId="10">#REF!</definedName>
    <definedName name="ab" localSheetId="11">#REF!</definedName>
    <definedName name="ab" localSheetId="4">#REF!</definedName>
    <definedName name="ab">#REF!</definedName>
    <definedName name="aba" localSheetId="7" hidden="1">{#N/A,#N/A,FALSE,"COVER1.XLS ";#N/A,#N/A,FALSE,"RACT1.XLS";#N/A,#N/A,FALSE,"RACT2.XLS";#N/A,#N/A,FALSE,"ECCMP";#N/A,#N/A,FALSE,"WELDER.XLS"}</definedName>
    <definedName name="aba" localSheetId="8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9" hidden="1">{#N/A,#N/A,FALSE,"COVER1.XLS ";#N/A,#N/A,FALSE,"RACT1.XLS";#N/A,#N/A,FALSE,"RACT2.XLS";#N/A,#N/A,FALSE,"ECCMP";#N/A,#N/A,FALSE,"WELDER.XLS"}</definedName>
    <definedName name="aba" localSheetId="3" hidden="1">{#N/A,#N/A,FALSE,"COVER1.XLS ";#N/A,#N/A,FALSE,"RACT1.XLS";#N/A,#N/A,FALSE,"RACT2.XLS";#N/A,#N/A,FALSE,"ECCMP";#N/A,#N/A,FALSE,"WELDER.XLS"}</definedName>
    <definedName name="aba" localSheetId="2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 localSheetId="11" hidden="1">{#N/A,#N/A,FALSE,"COVER1.XLS ";#N/A,#N/A,FALSE,"RACT1.XLS";#N/A,#N/A,FALSE,"RACT2.XLS";#N/A,#N/A,FALSE,"ECCMP";#N/A,#N/A,FALSE,"WELDER.XLS"}</definedName>
    <definedName name="aba" localSheetId="1" hidden="1">{#N/A,#N/A,FALSE,"COVER1.XLS ";#N/A,#N/A,FALSE,"RACT1.XLS";#N/A,#N/A,FALSE,"RACT2.XLS";#N/A,#N/A,FALSE,"ECCMP";#N/A,#N/A,FALSE,"WELDER.XLS"}</definedName>
    <definedName name="aba" localSheetId="5" hidden="1">{#N/A,#N/A,FALSE,"COVER1.XLS ";#N/A,#N/A,FALSE,"RACT1.XLS";#N/A,#N/A,FALSE,"RACT2.XLS";#N/A,#N/A,FALSE,"ECCMP";#N/A,#N/A,FALSE,"WELDER.XLS"}</definedName>
    <definedName name="aba" localSheetId="4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" localSheetId="7">#REF!</definedName>
    <definedName name="ABC" localSheetId="6">#REF!</definedName>
    <definedName name="ABC" localSheetId="0">#REF!</definedName>
    <definedName name="ABC" localSheetId="9">#REF!</definedName>
    <definedName name="ABC" localSheetId="3">#REF!</definedName>
    <definedName name="ABC" localSheetId="2">#REF!</definedName>
    <definedName name="ABC" localSheetId="10">#REF!</definedName>
    <definedName name="ABC" localSheetId="11">#REF!</definedName>
    <definedName name="ABC" localSheetId="4">#REF!</definedName>
    <definedName name="ABC">#REF!</definedName>
    <definedName name="abcd">#REF!</definedName>
    <definedName name="abg">#REF!</definedName>
    <definedName name="AC">#REF!</definedName>
    <definedName name="AC_disc">#REF!</definedName>
    <definedName name="Accessories">#REF!</definedName>
    <definedName name="accp">#REF!</definedName>
    <definedName name="ACK">#REF!</definedName>
    <definedName name="Actual" localSheetId="7">(PeriodInActual*(#REF!&gt;0))*PeriodInPlan</definedName>
    <definedName name="Actual" localSheetId="8">(PeriodInActual*(#REF!&gt;0))*PeriodInPlan</definedName>
    <definedName name="Actual" localSheetId="6">(PeriodInActual*(#REF!&gt;0))*PeriodInPlan</definedName>
    <definedName name="Actual" localSheetId="9">(PeriodInActual*(#REF!&gt;0))*PeriodInPlan</definedName>
    <definedName name="Actual" localSheetId="3">(PeriodInActual*(#REF!&gt;0))*PeriodInPlan</definedName>
    <definedName name="Actual" localSheetId="2">(PeriodInActual*(#REF!&gt;0))*PeriodInPlan</definedName>
    <definedName name="Actual" localSheetId="10">(PeriodInActual*(#REF!&gt;0))*PeriodInPlan</definedName>
    <definedName name="Actual" localSheetId="11">(PeriodInActual*(#REF!&gt;0))*PeriodInPlan</definedName>
    <definedName name="Actual" localSheetId="1">(PeriodInActual*(#REF!&gt;0))*PeriodInPlan</definedName>
    <definedName name="Actual" localSheetId="5">(PeriodInActual*(#REF!&gt;0))*PeriodInPlan</definedName>
    <definedName name="Actual" localSheetId="4">('[1]Plan ERE Feb''26'!PeriodInActual*(#REF!&gt;0))*'[1]Plan ERE Feb''26'!PeriodInPlan</definedName>
    <definedName name="Actual">(PeriodInActual*(#REF!&gt;0))*PeriodInPlan</definedName>
    <definedName name="ActualBeyond" localSheetId="7">PeriodInActual*(#REF!&gt;0)</definedName>
    <definedName name="ActualBeyond" localSheetId="8">PeriodInActual*(#REF!&gt;0)</definedName>
    <definedName name="ActualBeyond" localSheetId="6">PeriodInActual*(#REF!&gt;0)</definedName>
    <definedName name="ActualBeyond" localSheetId="9">PeriodInActual*(#REF!&gt;0)</definedName>
    <definedName name="ActualBeyond" localSheetId="3">PeriodInActual*(#REF!&gt;0)</definedName>
    <definedName name="ActualBeyond" localSheetId="2">PeriodInActual*(#REF!&gt;0)</definedName>
    <definedName name="ActualBeyond" localSheetId="10">PeriodInActual*(#REF!&gt;0)</definedName>
    <definedName name="ActualBeyond" localSheetId="11">PeriodInActual*(#REF!&gt;0)</definedName>
    <definedName name="ActualBeyond" localSheetId="1">PeriodInActual*(#REF!&gt;0)</definedName>
    <definedName name="ActualBeyond" localSheetId="5">PeriodInActual*(#REF!&gt;0)</definedName>
    <definedName name="ActualBeyond" localSheetId="4">'[1]Plan ERE Feb''26'!PeriodInActual*(#REF!&gt;0)</definedName>
    <definedName name="ActualBeyond">PeriodInActual*(#REF!&gt;0)</definedName>
    <definedName name="ad">#REF!</definedName>
    <definedName name="ada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7" hidden="1">{#N/A,#N/A,FALSE,"COVER1.XLS ";#N/A,#N/A,FALSE,"RACT1.XLS";#N/A,#N/A,FALSE,"RACT2.XLS";#N/A,#N/A,FALSE,"ECCMP";#N/A,#N/A,FALSE,"WELDER.XLS"}</definedName>
    <definedName name="adadd" localSheetId="8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9" hidden="1">{#N/A,#N/A,FALSE,"COVER1.XLS ";#N/A,#N/A,FALSE,"RACT1.XLS";#N/A,#N/A,FALSE,"RACT2.XLS";#N/A,#N/A,FALSE,"ECCMP";#N/A,#N/A,FALSE,"WELDER.XLS"}</definedName>
    <definedName name="adadd" localSheetId="3" hidden="1">{#N/A,#N/A,FALSE,"COVER1.XLS ";#N/A,#N/A,FALSE,"RACT1.XLS";#N/A,#N/A,FALSE,"RACT2.XLS";#N/A,#N/A,FALSE,"ECCMP";#N/A,#N/A,FALSE,"WELDER.XLS"}</definedName>
    <definedName name="adadd" localSheetId="2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 localSheetId="11" hidden="1">{#N/A,#N/A,FALSE,"COVER1.XLS ";#N/A,#N/A,FALSE,"RACT1.XLS";#N/A,#N/A,FALSE,"RACT2.XLS";#N/A,#N/A,FALSE,"ECCMP";#N/A,#N/A,FALSE,"WELDER.XLS"}</definedName>
    <definedName name="adadd" localSheetId="1" hidden="1">{#N/A,#N/A,FALSE,"COVER1.XLS ";#N/A,#N/A,FALSE,"RACT1.XLS";#N/A,#N/A,FALSE,"RACT2.XLS";#N/A,#N/A,FALSE,"ECCMP";#N/A,#N/A,FALSE,"WELDER.XLS"}</definedName>
    <definedName name="adadd" localSheetId="5" hidden="1">{#N/A,#N/A,FALSE,"COVER1.XLS ";#N/A,#N/A,FALSE,"RACT1.XLS";#N/A,#N/A,FALSE,"RACT2.XLS";#N/A,#N/A,FALSE,"ECCMP";#N/A,#N/A,FALSE,"WELDER.XLS"}</definedName>
    <definedName name="adadd" localSheetId="4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FG">#REF!</definedName>
    <definedName name="ADFGFG">#REF!</definedName>
    <definedName name="adfs" localSheetId="7">#REF!</definedName>
    <definedName name="adfs" localSheetId="6">#REF!</definedName>
    <definedName name="adfs" localSheetId="9">#REF!</definedName>
    <definedName name="adfs" localSheetId="3">#REF!</definedName>
    <definedName name="adfs" localSheetId="2">#REF!</definedName>
    <definedName name="adfs" localSheetId="10">#REF!</definedName>
    <definedName name="adfs" localSheetId="11">#REF!</definedName>
    <definedName name="adfs" localSheetId="4">#REF!</definedName>
    <definedName name="adfs">#REF!</definedName>
    <definedName name="ADG">#REF!</definedName>
    <definedName name="adgh">#REF!</definedName>
    <definedName name="adj">#REF!</definedName>
    <definedName name="ads" localSheetId="7" hidden="1">{#N/A,#N/A,FALSE,"COVER1.XLS ";#N/A,#N/A,FALSE,"RACT1.XLS";#N/A,#N/A,FALSE,"RACT2.XLS";#N/A,#N/A,FALSE,"ECCMP";#N/A,#N/A,FALSE,"WELDER.XLS"}</definedName>
    <definedName name="ads" localSheetId="8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9" hidden="1">{#N/A,#N/A,FALSE,"COVER1.XLS ";#N/A,#N/A,FALSE,"RACT1.XLS";#N/A,#N/A,FALSE,"RACT2.XLS";#N/A,#N/A,FALSE,"ECCMP";#N/A,#N/A,FALSE,"WELDER.XLS"}</definedName>
    <definedName name="ads" localSheetId="3" hidden="1">{#N/A,#N/A,FALSE,"COVER1.XLS ";#N/A,#N/A,FALSE,"RACT1.XLS";#N/A,#N/A,FALSE,"RACT2.XLS";#N/A,#N/A,FALSE,"ECCMP";#N/A,#N/A,FALSE,"WELDER.XLS"}</definedName>
    <definedName name="ads" localSheetId="2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 localSheetId="11" hidden="1">{#N/A,#N/A,FALSE,"COVER1.XLS ";#N/A,#N/A,FALSE,"RACT1.XLS";#N/A,#N/A,FALSE,"RACT2.XLS";#N/A,#N/A,FALSE,"ECCMP";#N/A,#N/A,FALSE,"WELDER.XLS"}</definedName>
    <definedName name="ads" localSheetId="1" hidden="1">{#N/A,#N/A,FALSE,"COVER1.XLS ";#N/A,#N/A,FALSE,"RACT1.XLS";#N/A,#N/A,FALSE,"RACT2.XLS";#N/A,#N/A,FALSE,"ECCMP";#N/A,#N/A,FALSE,"WELDER.XLS"}</definedName>
    <definedName name="ads" localSheetId="5" hidden="1">{#N/A,#N/A,FALSE,"COVER1.XLS ";#N/A,#N/A,FALSE,"RACT1.XLS";#N/A,#N/A,FALSE,"RACT2.XLS";#N/A,#N/A,FALSE,"ECCMP";#N/A,#N/A,FALSE,"WELDER.XLS"}</definedName>
    <definedName name="ads" localSheetId="4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 localSheetId="7">#REF!</definedName>
    <definedName name="ADVIK" localSheetId="6">#REF!</definedName>
    <definedName name="ADVIK" localSheetId="0">#REF!</definedName>
    <definedName name="ADVIK" localSheetId="9">#REF!</definedName>
    <definedName name="ADVIK" localSheetId="3">#REF!</definedName>
    <definedName name="ADVIK" localSheetId="2">#REF!</definedName>
    <definedName name="ADVIK" localSheetId="10">#REF!</definedName>
    <definedName name="ADVIK" localSheetId="11">#REF!</definedName>
    <definedName name="ADVIK" localSheetId="4">#REF!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sgs">#REF!</definedName>
    <definedName name="AG">#REF!</definedName>
    <definedName name="Ag___0">#REF!</definedName>
    <definedName name="Ag___13">#REF!</definedName>
    <definedName name="AGE" localSheetId="7">#REF!</definedName>
    <definedName name="AGE" localSheetId="6">#REF!</definedName>
    <definedName name="AGE" localSheetId="9">#REF!</definedName>
    <definedName name="AGE" localSheetId="3">#REF!</definedName>
    <definedName name="AGE" localSheetId="2">#REF!</definedName>
    <definedName name="AGE" localSheetId="10">#REF!</definedName>
    <definedName name="AGE" localSheetId="11">#REF!</definedName>
    <definedName name="AGE" localSheetId="4">#REF!</definedName>
    <definedName name="AGE">#REF!</definedName>
    <definedName name="ah">#REF!</definedName>
    <definedName name="AICC_Serv">#REF!</definedName>
    <definedName name="AirConditioning">#REF!</definedName>
    <definedName name="ajslk" localSheetId="7" hidden="1">{"form-D1",#N/A,FALSE,"FORM-D1";"form-D1_amt",#N/A,FALSE,"FORM-D1"}</definedName>
    <definedName name="ajslk" localSheetId="8" hidden="1">{"form-D1",#N/A,FALSE,"FORM-D1";"form-D1_amt",#N/A,FALSE,"FORM-D1"}</definedName>
    <definedName name="ajslk" localSheetId="6" hidden="1">{"form-D1",#N/A,FALSE,"FORM-D1";"form-D1_amt",#N/A,FALSE,"FORM-D1"}</definedName>
    <definedName name="ajslk" localSheetId="9" hidden="1">{"form-D1",#N/A,FALSE,"FORM-D1";"form-D1_amt",#N/A,FALSE,"FORM-D1"}</definedName>
    <definedName name="ajslk" localSheetId="3" hidden="1">{"form-D1",#N/A,FALSE,"FORM-D1";"form-D1_amt",#N/A,FALSE,"FORM-D1"}</definedName>
    <definedName name="ajslk" localSheetId="2" hidden="1">{"form-D1",#N/A,FALSE,"FORM-D1";"form-D1_amt",#N/A,FALSE,"FORM-D1"}</definedName>
    <definedName name="ajslk" localSheetId="10" hidden="1">{"form-D1",#N/A,FALSE,"FORM-D1";"form-D1_amt",#N/A,FALSE,"FORM-D1"}</definedName>
    <definedName name="ajslk" localSheetId="11" hidden="1">{"form-D1",#N/A,FALSE,"FORM-D1";"form-D1_amt",#N/A,FALSE,"FORM-D1"}</definedName>
    <definedName name="ajslk" localSheetId="1" hidden="1">{"form-D1",#N/A,FALSE,"FORM-D1";"form-D1_amt",#N/A,FALSE,"FORM-D1"}</definedName>
    <definedName name="ajslk" localSheetId="5" hidden="1">{"form-D1",#N/A,FALSE,"FORM-D1";"form-D1_amt",#N/A,FALSE,"FORM-D1"}</definedName>
    <definedName name="ajslk" localSheetId="4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7" hidden="1">{"form-D1",#N/A,FALSE,"FORM-D1";"form-D1_amt",#N/A,FALSE,"FORM-D1"}</definedName>
    <definedName name="aksj" localSheetId="8" hidden="1">{"form-D1",#N/A,FALSE,"FORM-D1";"form-D1_amt",#N/A,FALSE,"FORM-D1"}</definedName>
    <definedName name="aksj" localSheetId="6" hidden="1">{"form-D1",#N/A,FALSE,"FORM-D1";"form-D1_amt",#N/A,FALSE,"FORM-D1"}</definedName>
    <definedName name="aksj" localSheetId="9" hidden="1">{"form-D1",#N/A,FALSE,"FORM-D1";"form-D1_amt",#N/A,FALSE,"FORM-D1"}</definedName>
    <definedName name="aksj" localSheetId="3" hidden="1">{"form-D1",#N/A,FALSE,"FORM-D1";"form-D1_amt",#N/A,FALSE,"FORM-D1"}</definedName>
    <definedName name="aksj" localSheetId="2" hidden="1">{"form-D1",#N/A,FALSE,"FORM-D1";"form-D1_amt",#N/A,FALSE,"FORM-D1"}</definedName>
    <definedName name="aksj" localSheetId="10" hidden="1">{"form-D1",#N/A,FALSE,"FORM-D1";"form-D1_amt",#N/A,FALSE,"FORM-D1"}</definedName>
    <definedName name="aksj" localSheetId="11" hidden="1">{"form-D1",#N/A,FALSE,"FORM-D1";"form-D1_amt",#N/A,FALSE,"FORM-D1"}</definedName>
    <definedName name="aksj" localSheetId="1" hidden="1">{"form-D1",#N/A,FALSE,"FORM-D1";"form-D1_amt",#N/A,FALSE,"FORM-D1"}</definedName>
    <definedName name="aksj" localSheetId="5" hidden="1">{"form-D1",#N/A,FALSE,"FORM-D1";"form-D1_amt",#N/A,FALSE,"FORM-D1"}</definedName>
    <definedName name="aksj" localSheetId="4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>#REF!</definedName>
    <definedName name="all">#REF!</definedName>
    <definedName name="alpha">#REF!</definedName>
    <definedName name="alpha_disc">#REF!</definedName>
    <definedName name="alpha_ed">#REF!</definedName>
    <definedName name="alphaa">#REF!</definedName>
    <definedName name="alphab">#REF!</definedName>
    <definedName name="Alw">#REF!</definedName>
    <definedName name="am">#REF!</definedName>
    <definedName name="ama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 localSheetId="7">#REF!</definedName>
    <definedName name="ANNEX4" localSheetId="6">#REF!</definedName>
    <definedName name="ANNEX4" localSheetId="9">#REF!</definedName>
    <definedName name="ANNEX4" localSheetId="3">#REF!</definedName>
    <definedName name="ANNEX4" localSheetId="2">#REF!</definedName>
    <definedName name="ANNEX4" localSheetId="10">#REF!</definedName>
    <definedName name="ANNEX4" localSheetId="11">#REF!</definedName>
    <definedName name="ANNEX4" localSheetId="4">#REF!</definedName>
    <definedName name="ANNEX4">#REF!</definedName>
    <definedName name="annex4.1" localSheetId="7">#REF!</definedName>
    <definedName name="annex4.1" localSheetId="6">#REF!</definedName>
    <definedName name="annex4.1" localSheetId="9">#REF!</definedName>
    <definedName name="annex4.1" localSheetId="3">#REF!</definedName>
    <definedName name="annex4.1" localSheetId="2">#REF!</definedName>
    <definedName name="annex4.1" localSheetId="10">#REF!</definedName>
    <definedName name="annex4.1" localSheetId="11">#REF!</definedName>
    <definedName name="annex4.1" localSheetId="4">#REF!</definedName>
    <definedName name="annex4.1">#REF!</definedName>
    <definedName name="annex4.1a" localSheetId="7">#REF!</definedName>
    <definedName name="annex4.1a" localSheetId="6">#REF!</definedName>
    <definedName name="annex4.1a" localSheetId="9">#REF!</definedName>
    <definedName name="annex4.1a" localSheetId="3">#REF!</definedName>
    <definedName name="annex4.1a" localSheetId="2">#REF!</definedName>
    <definedName name="annex4.1a" localSheetId="10">#REF!</definedName>
    <definedName name="annex4.1a" localSheetId="11">#REF!</definedName>
    <definedName name="annex4.1a" localSheetId="4">#REF!</definedName>
    <definedName name="annex4.1a">#REF!</definedName>
    <definedName name="ANNEX4A" localSheetId="7">#REF!</definedName>
    <definedName name="ANNEX4A" localSheetId="6">#REF!</definedName>
    <definedName name="ANNEX4A" localSheetId="9">#REF!</definedName>
    <definedName name="ANNEX4A" localSheetId="3">#REF!</definedName>
    <definedName name="ANNEX4A" localSheetId="2">#REF!</definedName>
    <definedName name="ANNEX4A" localSheetId="10">#REF!</definedName>
    <definedName name="ANNEX4A" localSheetId="11">#REF!</definedName>
    <definedName name="ANNEX4A" localSheetId="4">#REF!</definedName>
    <definedName name="ANNEX4A">#REF!</definedName>
    <definedName name="annex6" localSheetId="9">#REF!</definedName>
    <definedName name="annex6" localSheetId="3">#REF!</definedName>
    <definedName name="annex6" localSheetId="2">#REF!</definedName>
    <definedName name="annex6" localSheetId="4">#REF!</definedName>
    <definedName name="annex6">#REF!</definedName>
    <definedName name="annex6_9">#REF!</definedName>
    <definedName name="annexure_A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7">#REF!</definedName>
    <definedName name="ANNEXURE4A" localSheetId="6">#REF!</definedName>
    <definedName name="ANNEXURE4A" localSheetId="9">#REF!</definedName>
    <definedName name="ANNEXURE4A" localSheetId="3">#REF!</definedName>
    <definedName name="ANNEXURE4A" localSheetId="2">#REF!</definedName>
    <definedName name="ANNEXURE4A" localSheetId="10">#REF!</definedName>
    <definedName name="ANNEXURE4A" localSheetId="11">#REF!</definedName>
    <definedName name="ANNEXURE4A" localSheetId="4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>#REF!</definedName>
    <definedName name="APRIL">#REF!</definedName>
    <definedName name="april_qty" localSheetId="7">#REF!</definedName>
    <definedName name="april_qty" localSheetId="6">#REF!</definedName>
    <definedName name="april_qty" localSheetId="9">#REF!</definedName>
    <definedName name="april_qty" localSheetId="3">#REF!</definedName>
    <definedName name="april_qty" localSheetId="2">#REF!</definedName>
    <definedName name="april_qty" localSheetId="10">#REF!</definedName>
    <definedName name="april_qty" localSheetId="11">#REF!</definedName>
    <definedName name="april_qty" localSheetId="4">#REF!</definedName>
    <definedName name="april_qty">#REF!</definedName>
    <definedName name="aq">#REF!</definedName>
    <definedName name="arctanz">#REF!</definedName>
    <definedName name="arwrw">#REF!</definedName>
    <definedName name="AS" localSheetId="7">#REF!</definedName>
    <definedName name="AS" localSheetId="6">#REF!</definedName>
    <definedName name="AS" localSheetId="9">#REF!</definedName>
    <definedName name="AS" localSheetId="3">#REF!</definedName>
    <definedName name="AS" localSheetId="2">#REF!</definedName>
    <definedName name="AS" localSheetId="10">#REF!</definedName>
    <definedName name="AS" localSheetId="11">#REF!</definedName>
    <definedName name="AS" localSheetId="4">#REF!</definedName>
    <definedName name="AS">#REF!</definedName>
    <definedName name="AS_disc">#REF!</definedName>
    <definedName name="asa">#REF!</definedName>
    <definedName name="ASD">#REF!</definedName>
    <definedName name="asda">#REF!</definedName>
    <definedName name="ASDGSG" localSheetId="7" hidden="1">{"'PROFITABILITY'!$A$1:$F$45"}</definedName>
    <definedName name="ASDGSG" localSheetId="8" hidden="1">{"'PROFITABILITY'!$A$1:$F$45"}</definedName>
    <definedName name="ASDGSG" localSheetId="6" hidden="1">{"'PROFITABILITY'!$A$1:$F$45"}</definedName>
    <definedName name="ASDGSG" localSheetId="9" hidden="1">{"'PROFITABILITY'!$A$1:$F$45"}</definedName>
    <definedName name="ASDGSG" localSheetId="3" hidden="1">{"'PROFITABILITY'!$A$1:$F$45"}</definedName>
    <definedName name="ASDGSG" localSheetId="2" hidden="1">{"'PROFITABILITY'!$A$1:$F$45"}</definedName>
    <definedName name="ASDGSG" localSheetId="10" hidden="1">{"'PROFITABILITY'!$A$1:$F$45"}</definedName>
    <definedName name="ASDGSG" localSheetId="11" hidden="1">{"'PROFITABILITY'!$A$1:$F$45"}</definedName>
    <definedName name="ASDGSG" localSheetId="1" hidden="1">{"'PROFITABILITY'!$A$1:$F$45"}</definedName>
    <definedName name="ASDGSG" localSheetId="5" hidden="1">{"'PROFITABILITY'!$A$1:$F$45"}</definedName>
    <definedName name="ASDGSG" localSheetId="4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7" hidden="1">{"form-D1",#N/A,FALSE,"FORM-D1";"form-D1_amt",#N/A,FALSE,"FORM-D1"}</definedName>
    <definedName name="asjk" localSheetId="8" hidden="1">{"form-D1",#N/A,FALSE,"FORM-D1";"form-D1_amt",#N/A,FALSE,"FORM-D1"}</definedName>
    <definedName name="asjk" localSheetId="6" hidden="1">{"form-D1",#N/A,FALSE,"FORM-D1";"form-D1_amt",#N/A,FALSE,"FORM-D1"}</definedName>
    <definedName name="asjk" localSheetId="9" hidden="1">{"form-D1",#N/A,FALSE,"FORM-D1";"form-D1_amt",#N/A,FALSE,"FORM-D1"}</definedName>
    <definedName name="asjk" localSheetId="3" hidden="1">{"form-D1",#N/A,FALSE,"FORM-D1";"form-D1_amt",#N/A,FALSE,"FORM-D1"}</definedName>
    <definedName name="asjk" localSheetId="2" hidden="1">{"form-D1",#N/A,FALSE,"FORM-D1";"form-D1_amt",#N/A,FALSE,"FORM-D1"}</definedName>
    <definedName name="asjk" localSheetId="10" hidden="1">{"form-D1",#N/A,FALSE,"FORM-D1";"form-D1_amt",#N/A,FALSE,"FORM-D1"}</definedName>
    <definedName name="asjk" localSheetId="11" hidden="1">{"form-D1",#N/A,FALSE,"FORM-D1";"form-D1_amt",#N/A,FALSE,"FORM-D1"}</definedName>
    <definedName name="asjk" localSheetId="1" hidden="1">{"form-D1",#N/A,FALSE,"FORM-D1";"form-D1_amt",#N/A,FALSE,"FORM-D1"}</definedName>
    <definedName name="asjk" localSheetId="5" hidden="1">{"form-D1",#N/A,FALSE,"FORM-D1";"form-D1_amt",#N/A,FALSE,"FORM-D1"}</definedName>
    <definedName name="asjk" localSheetId="4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>#REF!</definedName>
    <definedName name="August" localSheetId="7">#REF!</definedName>
    <definedName name="August" localSheetId="6">#REF!</definedName>
    <definedName name="August" localSheetId="0">#REF!</definedName>
    <definedName name="August" localSheetId="9">#REF!</definedName>
    <definedName name="August" localSheetId="3">#REF!</definedName>
    <definedName name="August" localSheetId="2">#REF!</definedName>
    <definedName name="August" localSheetId="10">#REF!</definedName>
    <definedName name="August" localSheetId="11">#REF!</definedName>
    <definedName name="August" localSheetId="4">#REF!</definedName>
    <definedName name="August">#REF!</definedName>
    <definedName name="Aux.items">#REF!</definedName>
    <definedName name="AuxRelay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" localSheetId="7">#REF!</definedName>
    <definedName name="AZ" localSheetId="6">#REF!</definedName>
    <definedName name="AZ" localSheetId="9">#REF!</definedName>
    <definedName name="AZ" localSheetId="3">#REF!</definedName>
    <definedName name="AZ" localSheetId="2">#REF!</definedName>
    <definedName name="AZ" localSheetId="10">#REF!</definedName>
    <definedName name="AZ" localSheetId="11">#REF!</definedName>
    <definedName name="AZ" localSheetId="4">#REF!</definedName>
    <definedName name="AZ">#REF!</definedName>
    <definedName name="B" localSheetId="7">#REF!</definedName>
    <definedName name="B" localSheetId="6">#REF!</definedName>
    <definedName name="B" localSheetId="0">#REF!</definedName>
    <definedName name="B" localSheetId="9">#REF!</definedName>
    <definedName name="B" localSheetId="3">#REF!</definedName>
    <definedName name="B" localSheetId="2">#REF!</definedName>
    <definedName name="B" localSheetId="10">#REF!</definedName>
    <definedName name="B" localSheetId="11">#REF!</definedName>
    <definedName name="B" localSheetId="4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 localSheetId="7">#REF!</definedName>
    <definedName name="BANK_REPORT" localSheetId="6">#REF!</definedName>
    <definedName name="BANK_REPORT" localSheetId="9">#REF!</definedName>
    <definedName name="BANK_REPORT" localSheetId="3">#REF!</definedName>
    <definedName name="BANK_REPORT" localSheetId="2">#REF!</definedName>
    <definedName name="BANK_REPORT" localSheetId="10">#REF!</definedName>
    <definedName name="BANK_REPORT" localSheetId="11">#REF!</definedName>
    <definedName name="BANK_REPORT" localSheetId="4">#REF!</definedName>
    <definedName name="BANK_REPORT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ic_rtu">#REF!</definedName>
    <definedName name="bb" localSheetId="7">#REF!</definedName>
    <definedName name="bb" localSheetId="6">#REF!</definedName>
    <definedName name="bb" localSheetId="0">#REF!</definedName>
    <definedName name="bb" localSheetId="9">#REF!</definedName>
    <definedName name="bb" localSheetId="3">#REF!</definedName>
    <definedName name="bb" localSheetId="2">#REF!</definedName>
    <definedName name="bb" localSheetId="10">#REF!</definedName>
    <definedName name="bb" localSheetId="11">#REF!</definedName>
    <definedName name="bb" localSheetId="4">#REF!</definedName>
    <definedName name="bb">#REF!</definedName>
    <definedName name="bbb">#REF!</definedName>
    <definedName name="bbbb">#REF!</definedName>
    <definedName name="bbbbbbbbbbbbb" localSheetId="7">#REF!</definedName>
    <definedName name="bbbbbbbbbbbbb" localSheetId="6">#REF!</definedName>
    <definedName name="bbbbbbbbbbbbb" localSheetId="9">#REF!</definedName>
    <definedName name="bbbbbbbbbbbbb" localSheetId="3">#REF!</definedName>
    <definedName name="bbbbbbbbbbbbb" localSheetId="2">#REF!</definedName>
    <definedName name="bbbbbbbbbbbbb" localSheetId="10">#REF!</definedName>
    <definedName name="bbbbbbbbbbbbb" localSheetId="11">#REF!</definedName>
    <definedName name="bbbbbbbbbbbbb" localSheetId="4">#REF!</definedName>
    <definedName name="bbbbbbbbbbbbb">#REF!</definedName>
    <definedName name="BBNXN" localSheetId="7">#REF!</definedName>
    <definedName name="BBNXN" localSheetId="6">#REF!</definedName>
    <definedName name="BBNXN" localSheetId="0">#REF!</definedName>
    <definedName name="BBNXN" localSheetId="9">#REF!</definedName>
    <definedName name="BBNXN" localSheetId="3">#REF!</definedName>
    <definedName name="BBNXN" localSheetId="2">#REF!</definedName>
    <definedName name="BBNXN" localSheetId="10">#REF!</definedName>
    <definedName name="BBNXN" localSheetId="11">#REF!</definedName>
    <definedName name="BBNXN" localSheetId="4">#REF!</definedName>
    <definedName name="BBNXN">#REF!</definedName>
    <definedName name="bc">#REF!</definedName>
    <definedName name="bcgf">#REF!</definedName>
    <definedName name="bcs">#REF!</definedName>
    <definedName name="bct">#REF!</definedName>
    <definedName name="bcv" localSheetId="7" hidden="1">{"'PROFITABILITY'!$A$1:$F$45"}</definedName>
    <definedName name="bcv" localSheetId="8" hidden="1">{"'PROFITABILITY'!$A$1:$F$45"}</definedName>
    <definedName name="bcv" localSheetId="6" hidden="1">{"'PROFITABILITY'!$A$1:$F$45"}</definedName>
    <definedName name="bcv" localSheetId="9" hidden="1">{"'PROFITABILITY'!$A$1:$F$45"}</definedName>
    <definedName name="bcv" localSheetId="3" hidden="1">{"'PROFITABILITY'!$A$1:$F$45"}</definedName>
    <definedName name="bcv" localSheetId="2" hidden="1">{"'PROFITABILITY'!$A$1:$F$45"}</definedName>
    <definedName name="bcv" localSheetId="10" hidden="1">{"'PROFITABILITY'!$A$1:$F$45"}</definedName>
    <definedName name="bcv" localSheetId="11" hidden="1">{"'PROFITABILITY'!$A$1:$F$45"}</definedName>
    <definedName name="bcv" localSheetId="1" hidden="1">{"'PROFITABILITY'!$A$1:$F$45"}</definedName>
    <definedName name="bcv" localSheetId="5" hidden="1">{"'PROFITABILITY'!$A$1:$F$45"}</definedName>
    <definedName name="bcv" localSheetId="4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h">#REF!</definedName>
    <definedName name="bhs">#REF!</definedName>
    <definedName name="BID_CURR">#REF!</definedName>
    <definedName name="Bilu">#REF!</definedName>
    <definedName name="Bilu2">#REF!</definedName>
    <definedName name="Bilu3">#REF!</definedName>
    <definedName name="boisar">#REF!</definedName>
    <definedName name="BOISAR_BAYWISE" localSheetId="7">#REF!</definedName>
    <definedName name="BOISAR_BAYWISE" localSheetId="6">#REF!</definedName>
    <definedName name="BOISAR_BAYWISE" localSheetId="9">#REF!</definedName>
    <definedName name="BOISAR_BAYWISE" localSheetId="3">#REF!</definedName>
    <definedName name="BOISAR_BAYWISE" localSheetId="2">#REF!</definedName>
    <definedName name="BOISAR_BAYWISE" localSheetId="10">#REF!</definedName>
    <definedName name="BOISAR_BAYWISE" localSheetId="11">#REF!</definedName>
    <definedName name="BOISAR_BAYWISE" localSheetId="4">#REF!</definedName>
    <definedName name="BOISAR_BAYWISE">#REF!</definedName>
    <definedName name="bol" localSheetId="7">#REF!</definedName>
    <definedName name="bol" localSheetId="6">#REF!</definedName>
    <definedName name="bol" localSheetId="9">#REF!</definedName>
    <definedName name="bol" localSheetId="3">#REF!</definedName>
    <definedName name="bol" localSheetId="2">#REF!</definedName>
    <definedName name="bol" localSheetId="10">#REF!</definedName>
    <definedName name="bol" localSheetId="11">#REF!</definedName>
    <definedName name="bol" localSheetId="4">#REF!</definedName>
    <definedName name="bol">#REF!</definedName>
    <definedName name="bom">#REF!</definedName>
    <definedName name="BOM_PR">#REF!</definedName>
    <definedName name="BOM_PR_TOT">#REF!</definedName>
    <definedName name="boml" localSheetId="7">#REF!</definedName>
    <definedName name="boml" localSheetId="6">#REF!</definedName>
    <definedName name="boml" localSheetId="9">#REF!</definedName>
    <definedName name="boml" localSheetId="3">#REF!</definedName>
    <definedName name="boml" localSheetId="2">#REF!</definedName>
    <definedName name="boml" localSheetId="10">#REF!</definedName>
    <definedName name="boml" localSheetId="11">#REF!</definedName>
    <definedName name="boml" localSheetId="4">#REF!</definedName>
    <definedName name="boml">#REF!</definedName>
    <definedName name="BONPSCHE">#REF!</definedName>
    <definedName name="boq_type">#REF!</definedName>
    <definedName name="boq_version">#REF!</definedName>
    <definedName name="botl" localSheetId="7">#REF!</definedName>
    <definedName name="botl" localSheetId="6">#REF!</definedName>
    <definedName name="botl" localSheetId="9">#REF!</definedName>
    <definedName name="botl" localSheetId="3">#REF!</definedName>
    <definedName name="botl" localSheetId="2">#REF!</definedName>
    <definedName name="botl" localSheetId="10">#REF!</definedName>
    <definedName name="botl" localSheetId="11">#REF!</definedName>
    <definedName name="botl" localSheetId="4">#REF!</definedName>
    <definedName name="botl">#REF!</definedName>
    <definedName name="botn" localSheetId="7">#REF!</definedName>
    <definedName name="botn" localSheetId="6">#REF!</definedName>
    <definedName name="botn" localSheetId="9">#REF!</definedName>
    <definedName name="botn" localSheetId="3">#REF!</definedName>
    <definedName name="botn" localSheetId="2">#REF!</definedName>
    <definedName name="botn" localSheetId="10">#REF!</definedName>
    <definedName name="botn" localSheetId="11">#REF!</definedName>
    <definedName name="botn" localSheetId="4">#REF!</definedName>
    <definedName name="botn">#REF!</definedName>
    <definedName name="bp">#REF!</definedName>
    <definedName name="bps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tb_musd">#REF!</definedName>
    <definedName name="bua" localSheetId="7">#REF!</definedName>
    <definedName name="bua" localSheetId="6">#REF!</definedName>
    <definedName name="bua" localSheetId="9">#REF!</definedName>
    <definedName name="bua" localSheetId="3">#REF!</definedName>
    <definedName name="bua" localSheetId="2">#REF!</definedName>
    <definedName name="bua" localSheetId="10">#REF!</definedName>
    <definedName name="bua" localSheetId="11">#REF!</definedName>
    <definedName name="bua" localSheetId="4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 localSheetId="7">#REF!</definedName>
    <definedName name="BVJIOJ8FYEMF8" localSheetId="6">#REF!</definedName>
    <definedName name="BVJIOJ8FYEMF8" localSheetId="9">#REF!</definedName>
    <definedName name="BVJIOJ8FYEMF8" localSheetId="3">#REF!</definedName>
    <definedName name="BVJIOJ8FYEMF8" localSheetId="2">#REF!</definedName>
    <definedName name="BVJIOJ8FYEMF8" localSheetId="10">#REF!</definedName>
    <definedName name="BVJIOJ8FYEMF8" localSheetId="11">#REF!</definedName>
    <definedName name="BVJIOJ8FYEMF8" localSheetId="4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 localSheetId="7">#REF!</definedName>
    <definedName name="C_" localSheetId="6">#REF!</definedName>
    <definedName name="C_" localSheetId="0">#REF!</definedName>
    <definedName name="C_" localSheetId="9">#REF!</definedName>
    <definedName name="C_" localSheetId="3">#REF!</definedName>
    <definedName name="C_" localSheetId="2">#REF!</definedName>
    <definedName name="C_" localSheetId="10">#REF!</definedName>
    <definedName name="C_" localSheetId="11">#REF!</definedName>
    <definedName name="C_" localSheetId="4">#REF!</definedName>
    <definedName name="C_">#REF!</definedName>
    <definedName name="c_c">#REF!</definedName>
    <definedName name="C0">#REF!</definedName>
    <definedName name="CA">#REF!</definedName>
    <definedName name="caa" localSheetId="7" hidden="1">{"'PROFITABILITY'!$A$1:$F$45"}</definedName>
    <definedName name="caa" localSheetId="8" hidden="1">{"'PROFITABILITY'!$A$1:$F$45"}</definedName>
    <definedName name="caa" localSheetId="6" hidden="1">{"'PROFITABILITY'!$A$1:$F$45"}</definedName>
    <definedName name="caa" localSheetId="9" hidden="1">{"'PROFITABILITY'!$A$1:$F$45"}</definedName>
    <definedName name="caa" localSheetId="3" hidden="1">{"'PROFITABILITY'!$A$1:$F$45"}</definedName>
    <definedName name="caa" localSheetId="2" hidden="1">{"'PROFITABILITY'!$A$1:$F$45"}</definedName>
    <definedName name="caa" localSheetId="10" hidden="1">{"'PROFITABILITY'!$A$1:$F$45"}</definedName>
    <definedName name="caa" localSheetId="11" hidden="1">{"'PROFITABILITY'!$A$1:$F$45"}</definedName>
    <definedName name="caa" localSheetId="1" hidden="1">{"'PROFITABILITY'!$A$1:$F$45"}</definedName>
    <definedName name="caa" localSheetId="5" hidden="1">{"'PROFITABILITY'!$A$1:$F$45"}</definedName>
    <definedName name="caa" localSheetId="4" hidden="1">{"'PROFITABILITY'!$A$1:$F$45"}</definedName>
    <definedName name="caa" hidden="1">{"'PROFITABILITY'!$A$1:$F$45"}</definedName>
    <definedName name="CABLE">#REF!</definedName>
    <definedName name="cant" localSheetId="7">#REF!</definedName>
    <definedName name="cant" localSheetId="6">#REF!</definedName>
    <definedName name="cant" localSheetId="9">#REF!</definedName>
    <definedName name="cant" localSheetId="3">#REF!</definedName>
    <definedName name="cant" localSheetId="2">#REF!</definedName>
    <definedName name="cant" localSheetId="4">#REF!</definedName>
    <definedName name="cant">#REF!</definedName>
    <definedName name="cap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7" hidden="1">{"'Sheet1'!$A$4386:$N$4591"}</definedName>
    <definedName name="cash" localSheetId="8" hidden="1">{"'Sheet1'!$A$4386:$N$4591"}</definedName>
    <definedName name="cash" localSheetId="6" hidden="1">{"'Sheet1'!$A$4386:$N$4591"}</definedName>
    <definedName name="cash" localSheetId="9" hidden="1">{"'Sheet1'!$A$4386:$N$4591"}</definedName>
    <definedName name="cash" localSheetId="3" hidden="1">{"'Sheet1'!$A$4386:$N$4591"}</definedName>
    <definedName name="cash" localSheetId="2" hidden="1">{"'Sheet1'!$A$4386:$N$4591"}</definedName>
    <definedName name="cash" localSheetId="10" hidden="1">{"'Sheet1'!$A$4386:$N$4591"}</definedName>
    <definedName name="cash" localSheetId="11" hidden="1">{"'Sheet1'!$A$4386:$N$4591"}</definedName>
    <definedName name="cash" localSheetId="1" hidden="1">{"'Sheet1'!$A$4386:$N$4591"}</definedName>
    <definedName name="cash" localSheetId="5" hidden="1">{"'Sheet1'!$A$4386:$N$4591"}</definedName>
    <definedName name="cash" localSheetId="4" hidden="1">{"'Sheet1'!$A$4386:$N$4591"}</definedName>
    <definedName name="cash" hidden="1">{"'Sheet1'!$A$4386:$N$4591"}</definedName>
    <definedName name="CB">#REF!</definedName>
    <definedName name="CBISO">#REF!</definedName>
    <definedName name="CBISO145">#REF!</definedName>
    <definedName name="CBISO245">#REF!</definedName>
    <definedName name="cc">#REF!</definedName>
    <definedName name="CCB">#REF!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ccccccccc" localSheetId="7">#REF!</definedName>
    <definedName name="cccccccccc" localSheetId="6">#REF!</definedName>
    <definedName name="cccccccccc" localSheetId="9">#REF!</definedName>
    <definedName name="cccccccccc" localSheetId="3">#REF!</definedName>
    <definedName name="cccccccccc" localSheetId="2">#REF!</definedName>
    <definedName name="cccccccccc" localSheetId="10">#REF!</definedName>
    <definedName name="cccccccccc" localSheetId="11">#REF!</definedName>
    <definedName name="cccccccccc" localSheetId="4">#REF!</definedName>
    <definedName name="cccccccccc">#REF!</definedName>
    <definedName name="ccccccccccccccccccc" localSheetId="7">#REF!</definedName>
    <definedName name="ccccccccccccccccccc" localSheetId="6">#REF!</definedName>
    <definedName name="ccccccccccccccccccc" localSheetId="9">#REF!</definedName>
    <definedName name="ccccccccccccccccccc" localSheetId="3">#REF!</definedName>
    <definedName name="ccccccccccccccccccc" localSheetId="2">#REF!</definedName>
    <definedName name="ccccccccccccccccccc" localSheetId="10">#REF!</definedName>
    <definedName name="ccccccccccccccccccc" localSheetId="11">#REF!</definedName>
    <definedName name="ccccccccccccccccccc" localSheetId="4">#REF!</definedName>
    <definedName name="ccccccccccccccccccc">#REF!</definedName>
    <definedName name="ccccccddd" localSheetId="7">#REF!</definedName>
    <definedName name="ccccccddd" localSheetId="6">#REF!</definedName>
    <definedName name="ccccccddd" localSheetId="9">#REF!</definedName>
    <definedName name="ccccccddd" localSheetId="3">#REF!</definedName>
    <definedName name="ccccccddd" localSheetId="2">#REF!</definedName>
    <definedName name="ccccccddd" localSheetId="10">#REF!</definedName>
    <definedName name="ccccccddd" localSheetId="11">#REF!</definedName>
    <definedName name="ccccccddd" localSheetId="4">#REF!</definedName>
    <definedName name="ccccccddd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i">#REF!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m">190</definedName>
    <definedName name="Cf">#REF!</definedName>
    <definedName name="cf_musd">#REF!</definedName>
    <definedName name="cfre">#REF!</definedName>
    <definedName name="ch_area1">#REF!</definedName>
    <definedName name="ch_area2">#REF!</definedName>
    <definedName name="ch_area3">#REF!</definedName>
    <definedName name="ch_area4">#REF!</definedName>
    <definedName name="chandra">#REF!</definedName>
    <definedName name="ChartData_Monthly">#REF!</definedName>
    <definedName name="ChartData_Weekly">#REF!</definedName>
    <definedName name="checked">#REF!</definedName>
    <definedName name="CHF">#REF!</definedName>
    <definedName name="chk">#REF!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L">#REF!</definedName>
    <definedName name="cl33kv">#REF!</definedName>
    <definedName name="clbs">#REF!</definedName>
    <definedName name="cld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o">#REF!</definedName>
    <definedName name="Code" hidden="1">#REF!</definedName>
    <definedName name="CO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" localSheetId="7">#REF!</definedName>
    <definedName name="Comm" localSheetId="6">#REF!</definedName>
    <definedName name="Comm" localSheetId="0">#REF!</definedName>
    <definedName name="Comm" localSheetId="9">#REF!</definedName>
    <definedName name="Comm" localSheetId="3">#REF!</definedName>
    <definedName name="Comm" localSheetId="2">#REF!</definedName>
    <definedName name="Comm" localSheetId="10">#REF!</definedName>
    <definedName name="Comm" localSheetId="11">#REF!</definedName>
    <definedName name="Comm" localSheetId="4">#REF!</definedName>
    <definedName name="Comm">#REF!</definedName>
    <definedName name="commn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7" hidden="1">{"'PROFITABILITY'!$A$1:$F$45"}</definedName>
    <definedName name="const" localSheetId="8" hidden="1">{"'PROFITABILITY'!$A$1:$F$45"}</definedName>
    <definedName name="const" localSheetId="6" hidden="1">{"'PROFITABILITY'!$A$1:$F$45"}</definedName>
    <definedName name="const" localSheetId="9" hidden="1">{"'PROFITABILITY'!$A$1:$F$45"}</definedName>
    <definedName name="const" localSheetId="3" hidden="1">{"'PROFITABILITY'!$A$1:$F$45"}</definedName>
    <definedName name="const" localSheetId="2" hidden="1">{"'PROFITABILITY'!$A$1:$F$45"}</definedName>
    <definedName name="const" localSheetId="10" hidden="1">{"'PROFITABILITY'!$A$1:$F$45"}</definedName>
    <definedName name="const" localSheetId="11" hidden="1">{"'PROFITABILITY'!$A$1:$F$45"}</definedName>
    <definedName name="const" localSheetId="1" hidden="1">{"'PROFITABILITY'!$A$1:$F$45"}</definedName>
    <definedName name="const" localSheetId="5" hidden="1">{"'PROFITABILITY'!$A$1:$F$45"}</definedName>
    <definedName name="const" localSheetId="4" hidden="1">{"'PROFITABILITY'!$A$1:$F$45"}</definedName>
    <definedName name="const" hidden="1">{"'PROFITABILITY'!$A$1:$F$45"}</definedName>
    <definedName name="CONTENTS">#REF!</definedName>
    <definedName name="control132">#REF!</definedName>
    <definedName name="conversion_type">#REF!</definedName>
    <definedName name="cookie">#REF!</definedName>
    <definedName name="cosq">#REF!</definedName>
    <definedName name="cost">#REF!</definedName>
    <definedName name="Cost__Ex_Works">#REF!</definedName>
    <definedName name="Cost_code" localSheetId="7">#REF!</definedName>
    <definedName name="Cost_code" localSheetId="6">#REF!</definedName>
    <definedName name="Cost_code" localSheetId="9">#REF!</definedName>
    <definedName name="Cost_code" localSheetId="3">#REF!</definedName>
    <definedName name="Cost_code" localSheetId="2">#REF!</definedName>
    <definedName name="Cost_code" localSheetId="10">#REF!</definedName>
    <definedName name="Cost_code" localSheetId="11">#REF!</definedName>
    <definedName name="Cost_code" localSheetId="4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>#REF!</definedName>
    <definedName name="cprp_lucknow">#REF!</definedName>
    <definedName name="cprp_mandola">#REF!</definedName>
    <definedName name="cr" localSheetId="7">#REF!</definedName>
    <definedName name="cr" localSheetId="6">#REF!</definedName>
    <definedName name="cr" localSheetId="0">#REF!</definedName>
    <definedName name="cr" localSheetId="9">#REF!</definedName>
    <definedName name="cr" localSheetId="3">#REF!</definedName>
    <definedName name="cr" localSheetId="2">#REF!</definedName>
    <definedName name="cr" localSheetId="10">#REF!</definedName>
    <definedName name="cr" localSheetId="11">#REF!</definedName>
    <definedName name="cr" localSheetId="4">#REF!</definedName>
    <definedName name="cr">#REF!</definedName>
    <definedName name="CRB">#REF!</definedName>
    <definedName name="CRP_Barelliey">#REF!</definedName>
    <definedName name="CRP_Unnao">#REF!</definedName>
    <definedName name="CRPANEL">#REF!</definedName>
    <definedName name="CRRSEP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 localSheetId="7">#REF!</definedName>
    <definedName name="cummeas_may1006" localSheetId="6">#REF!</definedName>
    <definedName name="cummeas_may1006" localSheetId="9">#REF!</definedName>
    <definedName name="cummeas_may1006" localSheetId="3">#REF!</definedName>
    <definedName name="cummeas_may1006" localSheetId="2">#REF!</definedName>
    <definedName name="cummeas_may1006" localSheetId="10">#REF!</definedName>
    <definedName name="cummeas_may1006" localSheetId="11">#REF!</definedName>
    <definedName name="cummeas_may1006" localSheetId="4">#REF!</definedName>
    <definedName name="cummeas_may1006">#REF!</definedName>
    <definedName name="cummeas_up_to_mar" localSheetId="7">#REF!</definedName>
    <definedName name="cummeas_up_to_mar" localSheetId="6">#REF!</definedName>
    <definedName name="cummeas_up_to_mar" localSheetId="9">#REF!</definedName>
    <definedName name="cummeas_up_to_mar" localSheetId="3">#REF!</definedName>
    <definedName name="cummeas_up_to_mar" localSheetId="2">#REF!</definedName>
    <definedName name="cummeas_up_to_mar" localSheetId="10">#REF!</definedName>
    <definedName name="cummeas_up_to_mar" localSheetId="11">#REF!</definedName>
    <definedName name="cummeas_up_to_mar" localSheetId="4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T">#REF!</definedName>
    <definedName name="cw">10</definedName>
    <definedName name="cx">#REF!</definedName>
    <definedName name="d" localSheetId="7">#REF!</definedName>
    <definedName name="d" localSheetId="6">#REF!</definedName>
    <definedName name="d" localSheetId="0">#REF!</definedName>
    <definedName name="d" localSheetId="9">#REF!</definedName>
    <definedName name="d" localSheetId="3">#REF!</definedName>
    <definedName name="d" localSheetId="2">#REF!</definedName>
    <definedName name="d" localSheetId="10">#REF!</definedName>
    <definedName name="d" localSheetId="11">#REF!</definedName>
    <definedName name="d" localSheetId="4">#REF!</definedName>
    <definedName name="D">#REF!</definedName>
    <definedName name="d___0">#REF!</definedName>
    <definedName name="d___13">#REF!</definedName>
    <definedName name="d_jp" localSheetId="7" hidden="1">{"'Sheet1'!$A$4386:$N$4591"}</definedName>
    <definedName name="d_jp" localSheetId="8" hidden="1">{"'Sheet1'!$A$4386:$N$4591"}</definedName>
    <definedName name="d_jp" localSheetId="6" hidden="1">{"'Sheet1'!$A$4386:$N$4591"}</definedName>
    <definedName name="d_jp" localSheetId="9" hidden="1">{"'Sheet1'!$A$4386:$N$4591"}</definedName>
    <definedName name="d_jp" localSheetId="3" hidden="1">{"'Sheet1'!$A$4386:$N$4591"}</definedName>
    <definedName name="d_jp" localSheetId="2" hidden="1">{"'Sheet1'!$A$4386:$N$4591"}</definedName>
    <definedName name="d_jp" localSheetId="10" hidden="1">{"'Sheet1'!$A$4386:$N$4591"}</definedName>
    <definedName name="d_jp" localSheetId="11" hidden="1">{"'Sheet1'!$A$4386:$N$4591"}</definedName>
    <definedName name="d_jp" localSheetId="1" hidden="1">{"'Sheet1'!$A$4386:$N$4591"}</definedName>
    <definedName name="d_jp" localSheetId="5" hidden="1">{"'Sheet1'!$A$4386:$N$4591"}</definedName>
    <definedName name="d_jp" localSheetId="4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 localSheetId="7">#REF!</definedName>
    <definedName name="DATA" localSheetId="6">#REF!</definedName>
    <definedName name="DATA" localSheetId="0">#REF!</definedName>
    <definedName name="DATA" localSheetId="9">#REF!</definedName>
    <definedName name="DATA" localSheetId="3">#REF!</definedName>
    <definedName name="DATA" localSheetId="2">#REF!</definedName>
    <definedName name="DATA" localSheetId="10">#REF!</definedName>
    <definedName name="DATA" localSheetId="11">#REF!</definedName>
    <definedName name="DATA" localSheetId="4">#REF!</definedName>
    <definedName name="DATA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7">#REF!</definedName>
    <definedName name="_xlnm.Database" localSheetId="6">#REF!</definedName>
    <definedName name="_xlnm.Database" localSheetId="0">#REF!</definedName>
    <definedName name="_xlnm.Database" localSheetId="9">#REF!</definedName>
    <definedName name="_xlnm.Database" localSheetId="3">#REF!</definedName>
    <definedName name="_xlnm.Database" localSheetId="2">#REF!</definedName>
    <definedName name="_xlnm.Database" localSheetId="10">#REF!</definedName>
    <definedName name="_xlnm.Database" localSheetId="11">#REF!</definedName>
    <definedName name="_xlnm.Database" localSheetId="4">#REF!</definedName>
    <definedName name="_xlnm.Database">#REF!</definedName>
    <definedName name="Date">#REF!</definedName>
    <definedName name="DAY_ENGR">#REF!</definedName>
    <definedName name="DAY_TCHN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localSheetId="9">#REF!</definedName>
    <definedName name="DDD" localSheetId="3">#REF!</definedName>
    <definedName name="DDD" localSheetId="2">#REF!</definedName>
    <definedName name="DDD" localSheetId="4">#REF!</definedName>
    <definedName name="DDD">#REF!</definedName>
    <definedName name="dddd">#REF!</definedName>
    <definedName name="ddddd">#REF!</definedName>
    <definedName name="ddf">#REF!</definedName>
    <definedName name="DDK">#REF!</definedName>
    <definedName name="DE" localSheetId="7" hidden="1">{"'PROFITABILITY'!$A$1:$F$45"}</definedName>
    <definedName name="DE" localSheetId="8" hidden="1">{"'PROFITABILITY'!$A$1:$F$45"}</definedName>
    <definedName name="DE" localSheetId="6" hidden="1">{"'PROFITABILITY'!$A$1:$F$45"}</definedName>
    <definedName name="DE" localSheetId="9" hidden="1">{"'PROFITABILITY'!$A$1:$F$45"}</definedName>
    <definedName name="DE" localSheetId="3" hidden="1">{"'PROFITABILITY'!$A$1:$F$45"}</definedName>
    <definedName name="DE" localSheetId="2" hidden="1">{"'PROFITABILITY'!$A$1:$F$45"}</definedName>
    <definedName name="DE" localSheetId="10" hidden="1">{"'PROFITABILITY'!$A$1:$F$45"}</definedName>
    <definedName name="DE" localSheetId="11" hidden="1">{"'PROFITABILITY'!$A$1:$F$45"}</definedName>
    <definedName name="DE" localSheetId="1" hidden="1">{"'PROFITABILITY'!$A$1:$F$45"}</definedName>
    <definedName name="DE" localSheetId="5" hidden="1">{"'PROFITABILITY'!$A$1:$F$45"}</definedName>
    <definedName name="DE" localSheetId="4" hidden="1">{"'PROFITABILITY'!$A$1:$F$45"}</definedName>
    <definedName name="DE" hidden="1">{"'PROFITABILITY'!$A$1:$F$45"}</definedName>
    <definedName name="de_cost">#REF!</definedName>
    <definedName name="DEBTORS">#REF!</definedName>
    <definedName name="DEED">#REF!</definedName>
    <definedName name="def">#REF!</definedName>
    <definedName name="DEHRI" localSheetId="7">#REF!</definedName>
    <definedName name="DEHRI" localSheetId="6">#REF!</definedName>
    <definedName name="DEHRI" localSheetId="9">#REF!</definedName>
    <definedName name="DEHRI" localSheetId="3">#REF!</definedName>
    <definedName name="DEHRI" localSheetId="2">#REF!</definedName>
    <definedName name="DEHRI" localSheetId="10">#REF!</definedName>
    <definedName name="DEHRI" localSheetId="11">#REF!</definedName>
    <definedName name="DEHRI" localSheetId="4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M">#REF!</definedName>
    <definedName name="Den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t_act_plan">#REF!</definedName>
    <definedName name="dev" localSheetId="7">#REF!</definedName>
    <definedName name="dev" localSheetId="6">#REF!</definedName>
    <definedName name="dev" localSheetId="0">#REF!</definedName>
    <definedName name="dev" localSheetId="9">#REF!</definedName>
    <definedName name="dev" localSheetId="3">#REF!</definedName>
    <definedName name="dev" localSheetId="2">#REF!</definedName>
    <definedName name="dev" localSheetId="10">#REF!</definedName>
    <definedName name="dev" localSheetId="11">#REF!</definedName>
    <definedName name="dev" localSheetId="4">#REF!</definedName>
    <definedName name="dev">#REF!</definedName>
    <definedName name="df">#REF!</definedName>
    <definedName name="dfaf">#REF!</definedName>
    <definedName name="dfd">#REF!</definedName>
    <definedName name="dfdf">#REF!</definedName>
    <definedName name="dfdfs" localSheetId="7" hidden="1">{"'Sheet1'!$A$4386:$N$4591"}</definedName>
    <definedName name="dfdfs" localSheetId="8" hidden="1">{"'Sheet1'!$A$4386:$N$4591"}</definedName>
    <definedName name="dfdfs" localSheetId="6" hidden="1">{"'Sheet1'!$A$4386:$N$4591"}</definedName>
    <definedName name="dfdfs" localSheetId="9" hidden="1">{"'Sheet1'!$A$4386:$N$4591"}</definedName>
    <definedName name="dfdfs" localSheetId="3" hidden="1">{"'Sheet1'!$A$4386:$N$4591"}</definedName>
    <definedName name="dfdfs" localSheetId="2" hidden="1">{"'Sheet1'!$A$4386:$N$4591"}</definedName>
    <definedName name="dfdfs" localSheetId="10" hidden="1">{"'Sheet1'!$A$4386:$N$4591"}</definedName>
    <definedName name="dfdfs" localSheetId="11" hidden="1">{"'Sheet1'!$A$4386:$N$4591"}</definedName>
    <definedName name="dfdfs" localSheetId="1" hidden="1">{"'Sheet1'!$A$4386:$N$4591"}</definedName>
    <definedName name="dfdfs" localSheetId="5" hidden="1">{"'Sheet1'!$A$4386:$N$4591"}</definedName>
    <definedName name="dfdfs" localSheetId="4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fgfd" localSheetId="7" hidden="1">{#N/A,#N/A,FALSE,"COVER.XLS";#N/A,#N/A,FALSE,"RACT1.XLS";#N/A,#N/A,FALSE,"RACT2.XLS";#N/A,#N/A,FALSE,"ECCMP";#N/A,#N/A,FALSE,"WELDER.XLS"}</definedName>
    <definedName name="dgfgfd" localSheetId="8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9" hidden="1">{#N/A,#N/A,FALSE,"COVER.XLS";#N/A,#N/A,FALSE,"RACT1.XLS";#N/A,#N/A,FALSE,"RACT2.XLS";#N/A,#N/A,FALSE,"ECCMP";#N/A,#N/A,FALSE,"WELDER.XLS"}</definedName>
    <definedName name="dgfgfd" localSheetId="3" hidden="1">{#N/A,#N/A,FALSE,"COVER.XLS";#N/A,#N/A,FALSE,"RACT1.XLS";#N/A,#N/A,FALSE,"RACT2.XLS";#N/A,#N/A,FALSE,"ECCMP";#N/A,#N/A,FALSE,"WELDER.XLS"}</definedName>
    <definedName name="dgfgfd" localSheetId="2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 localSheetId="11" hidden="1">{#N/A,#N/A,FALSE,"COVER.XLS";#N/A,#N/A,FALSE,"RACT1.XLS";#N/A,#N/A,FALSE,"RACT2.XLS";#N/A,#N/A,FALSE,"ECCMP";#N/A,#N/A,FALSE,"WELDER.XLS"}</definedName>
    <definedName name="dgfgfd" localSheetId="1" hidden="1">{#N/A,#N/A,FALSE,"COVER.XLS";#N/A,#N/A,FALSE,"RACT1.XLS";#N/A,#N/A,FALSE,"RACT2.XLS";#N/A,#N/A,FALSE,"ECCMP";#N/A,#N/A,FALSE,"WELDER.XLS"}</definedName>
    <definedName name="dgfgfd" localSheetId="5" hidden="1">{#N/A,#N/A,FALSE,"COVER.XLS";#N/A,#N/A,FALSE,"RACT1.XLS";#N/A,#N/A,FALSE,"RACT2.XLS";#N/A,#N/A,FALSE,"ECCMP";#N/A,#N/A,FALSE,"WELDER.XLS"}</definedName>
    <definedName name="dgfgfd" localSheetId="4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>#REF!</definedName>
    <definedName name="dgv">#REF!</definedName>
    <definedName name="Dh">#REF!</definedName>
    <definedName name="DHTML" localSheetId="7" hidden="1">{"'Sheet1'!$A$4386:$N$4591"}</definedName>
    <definedName name="DHTML" localSheetId="8" hidden="1">{"'Sheet1'!$A$4386:$N$4591"}</definedName>
    <definedName name="DHTML" localSheetId="6" hidden="1">{"'Sheet1'!$A$4386:$N$4591"}</definedName>
    <definedName name="DHTML" localSheetId="9" hidden="1">{"'Sheet1'!$A$4386:$N$4591"}</definedName>
    <definedName name="DHTML" localSheetId="3" hidden="1">{"'Sheet1'!$A$4386:$N$4591"}</definedName>
    <definedName name="DHTML" localSheetId="2" hidden="1">{"'Sheet1'!$A$4386:$N$4591"}</definedName>
    <definedName name="DHTML" localSheetId="10" hidden="1">{"'Sheet1'!$A$4386:$N$4591"}</definedName>
    <definedName name="DHTML" localSheetId="11" hidden="1">{"'Sheet1'!$A$4386:$N$4591"}</definedName>
    <definedName name="DHTML" localSheetId="1" hidden="1">{"'Sheet1'!$A$4386:$N$4591"}</definedName>
    <definedName name="DHTML" localSheetId="5" hidden="1">{"'Sheet1'!$A$4386:$N$4591"}</definedName>
    <definedName name="DHTML" localSheetId="4" hidden="1">{"'Sheet1'!$A$4386:$N$4591"}</definedName>
    <definedName name="DHTML" hidden="1">{"'Sheet1'!$A$4386:$N$4591"}</definedName>
    <definedName name="Di">#REF!</definedName>
    <definedName name="Dialog5">#N/A</definedName>
    <definedName name="diff">#REF!</definedName>
    <definedName name="diff1">#REF!</definedName>
    <definedName name="DIns">#REF!</definedName>
    <definedName name="Dis" localSheetId="7" hidden="1">{"'PROFITABILITY'!$A$1:$F$45"}</definedName>
    <definedName name="Dis" localSheetId="8" hidden="1">{"'PROFITABILITY'!$A$1:$F$45"}</definedName>
    <definedName name="Dis" localSheetId="6" hidden="1">{"'PROFITABILITY'!$A$1:$F$45"}</definedName>
    <definedName name="Dis" localSheetId="9" hidden="1">{"'PROFITABILITY'!$A$1:$F$45"}</definedName>
    <definedName name="Dis" localSheetId="3" hidden="1">{"'PROFITABILITY'!$A$1:$F$45"}</definedName>
    <definedName name="Dis" localSheetId="2" hidden="1">{"'PROFITABILITY'!$A$1:$F$45"}</definedName>
    <definedName name="Dis" localSheetId="10" hidden="1">{"'PROFITABILITY'!$A$1:$F$45"}</definedName>
    <definedName name="Dis" localSheetId="11" hidden="1">{"'PROFITABILITY'!$A$1:$F$45"}</definedName>
    <definedName name="Dis" localSheetId="1" hidden="1">{"'PROFITABILITY'!$A$1:$F$45"}</definedName>
    <definedName name="Dis" localSheetId="5" hidden="1">{"'PROFITABILITY'!$A$1:$F$45"}</definedName>
    <definedName name="Dis" localSheetId="4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play_area_2" hidden="1">#REF!</definedName>
    <definedName name="DIST1">#REF!</definedName>
    <definedName name="Distrib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7" hidden="1">{#N/A,#N/A,FALSE,"COVER1.XLS ";#N/A,#N/A,FALSE,"RACT1.XLS";#N/A,#N/A,FALSE,"RACT2.XLS";#N/A,#N/A,FALSE,"ECCMP";#N/A,#N/A,FALSE,"WELDER.XLS"}</definedName>
    <definedName name="dn" localSheetId="8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9" hidden="1">{#N/A,#N/A,FALSE,"COVER1.XLS ";#N/A,#N/A,FALSE,"RACT1.XLS";#N/A,#N/A,FALSE,"RACT2.XLS";#N/A,#N/A,FALSE,"ECCMP";#N/A,#N/A,FALSE,"WELDER.XLS"}</definedName>
    <definedName name="dn" localSheetId="3" hidden="1">{#N/A,#N/A,FALSE,"COVER1.XLS ";#N/A,#N/A,FALSE,"RACT1.XLS";#N/A,#N/A,FALSE,"RACT2.XLS";#N/A,#N/A,FALSE,"ECCMP";#N/A,#N/A,FALSE,"WELDER.XLS"}</definedName>
    <definedName name="dn" localSheetId="2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 localSheetId="11" hidden="1">{#N/A,#N/A,FALSE,"COVER1.XLS ";#N/A,#N/A,FALSE,"RACT1.XLS";#N/A,#N/A,FALSE,"RACT2.XLS";#N/A,#N/A,FALSE,"ECCMP";#N/A,#N/A,FALSE,"WELDER.XLS"}</definedName>
    <definedName name="dn" localSheetId="1" hidden="1">{#N/A,#N/A,FALSE,"COVER1.XLS ";#N/A,#N/A,FALSE,"RACT1.XLS";#N/A,#N/A,FALSE,"RACT2.XLS";#N/A,#N/A,FALSE,"ECCMP";#N/A,#N/A,FALSE,"WELDER.XLS"}</definedName>
    <definedName name="dn" localSheetId="5" hidden="1">{#N/A,#N/A,FALSE,"COVER1.XLS ";#N/A,#N/A,FALSE,"RACT1.XLS";#N/A,#N/A,FALSE,"RACT2.XLS";#N/A,#N/A,FALSE,"ECCMP";#N/A,#N/A,FALSE,"WELDER.XLS"}</definedName>
    <definedName name="dn" localSheetId="4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u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dsdls">#REF!</definedName>
    <definedName name="dsfadsf">#REF!</definedName>
    <definedName name="DSR" localSheetId="0">#REF!</definedName>
    <definedName name="DSR">#REF!</definedName>
    <definedName name="DSRL2" localSheetId="0">#REF!</definedName>
    <definedName name="DSRL2">#REF!</definedName>
    <definedName name="Dt">#REF!</definedName>
    <definedName name="Dv">#REF!</definedName>
    <definedName name="dvv">#REF!</definedName>
    <definedName name="E" localSheetId="7">#REF!</definedName>
    <definedName name="E" localSheetId="6">#REF!</definedName>
    <definedName name="E" localSheetId="0">#REF!</definedName>
    <definedName name="E" localSheetId="9">#REF!</definedName>
    <definedName name="E" localSheetId="3">#REF!</definedName>
    <definedName name="E" localSheetId="2">#REF!</definedName>
    <definedName name="E" localSheetId="10">#REF!</definedName>
    <definedName name="E" localSheetId="11">#REF!</definedName>
    <definedName name="E" localSheetId="4">#REF!</definedName>
    <definedName name="E">#REF!</definedName>
    <definedName name="Eair">#REF!</definedName>
    <definedName name="earth" localSheetId="7" hidden="1">{"'Sheet1'!$A$4386:$N$4591"}</definedName>
    <definedName name="earth" localSheetId="8" hidden="1">{"'Sheet1'!$A$4386:$N$4591"}</definedName>
    <definedName name="earth" localSheetId="6" hidden="1">{"'Sheet1'!$A$4386:$N$4591"}</definedName>
    <definedName name="earth" localSheetId="9" hidden="1">{"'Sheet1'!$A$4386:$N$4591"}</definedName>
    <definedName name="earth" localSheetId="3" hidden="1">{"'Sheet1'!$A$4386:$N$4591"}</definedName>
    <definedName name="earth" localSheetId="2" hidden="1">{"'Sheet1'!$A$4386:$N$4591"}</definedName>
    <definedName name="earth" localSheetId="10" hidden="1">{"'Sheet1'!$A$4386:$N$4591"}</definedName>
    <definedName name="earth" localSheetId="11" hidden="1">{"'Sheet1'!$A$4386:$N$4591"}</definedName>
    <definedName name="earth" localSheetId="1" hidden="1">{"'Sheet1'!$A$4386:$N$4591"}</definedName>
    <definedName name="earth" localSheetId="5" hidden="1">{"'Sheet1'!$A$4386:$N$4591"}</definedName>
    <definedName name="earth" localSheetId="4" hidden="1">{"'Sheet1'!$A$4386:$N$4591"}</definedName>
    <definedName name="earth" hidden="1">{"'Sheet1'!$A$4386:$N$4591"}</definedName>
    <definedName name="eawerawea">#REF!</definedName>
    <definedName name="EB_Total">#REF!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 localSheetId="0">#REF!</definedName>
    <definedName name="ED_list">#REF!</definedName>
    <definedName name="ED_list1">#REF!</definedName>
    <definedName name="ED_RTU">#REF!</definedName>
    <definedName name="ED_TRDR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>#REF!</definedName>
    <definedName name="ere">#REF!</definedName>
    <definedName name="ERE04SPWIPStatus" localSheetId="7">#REF!</definedName>
    <definedName name="ERE04SPWIPStatus" localSheetId="6">#REF!</definedName>
    <definedName name="ERE04SPWIPStatus" localSheetId="9">#REF!</definedName>
    <definedName name="ERE04SPWIPStatus" localSheetId="3">#REF!</definedName>
    <definedName name="ERE04SPWIPStatus" localSheetId="2">#REF!</definedName>
    <definedName name="ERE04SPWIPStatus" localSheetId="10">#REF!</definedName>
    <definedName name="ERE04SPWIPStatus" localSheetId="11">#REF!</definedName>
    <definedName name="ERE04SPWIPStatus" localSheetId="4">#REF!</definedName>
    <definedName name="ERE04SPWIPStatus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o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>#REF!</definedName>
    <definedName name="EWEQEWE">#REF!</definedName>
    <definedName name="ewre" hidden="1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7">#REF!</definedName>
    <definedName name="Excel_BuiltIn__FilterDatabase_3" localSheetId="6">#REF!</definedName>
    <definedName name="Excel_BuiltIn__FilterDatabase_3" localSheetId="0">#REF!</definedName>
    <definedName name="Excel_BuiltIn__FilterDatabase_3" localSheetId="9">#REF!</definedName>
    <definedName name="Excel_BuiltIn__FilterDatabase_3" localSheetId="3">#REF!</definedName>
    <definedName name="Excel_BuiltIn__FilterDatabase_3" localSheetId="2">#REF!</definedName>
    <definedName name="Excel_BuiltIn__FilterDatabase_3" localSheetId="10">#REF!</definedName>
    <definedName name="Excel_BuiltIn__FilterDatabase_3" localSheetId="11">#REF!</definedName>
    <definedName name="Excel_BuiltIn__FilterDatabase_3" localSheetId="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7">#REF!</definedName>
    <definedName name="Excel_BuiltIn__FilterDatabase_4" localSheetId="6">#REF!</definedName>
    <definedName name="Excel_BuiltIn__FilterDatabase_4" localSheetId="0">#REF!</definedName>
    <definedName name="Excel_BuiltIn__FilterDatabase_4" localSheetId="9">#REF!</definedName>
    <definedName name="Excel_BuiltIn__FilterDatabase_4" localSheetId="3">#REF!</definedName>
    <definedName name="Excel_BuiltIn__FilterDatabase_4" localSheetId="2">#REF!</definedName>
    <definedName name="Excel_BuiltIn__FilterDatabase_4" localSheetId="10">#REF!</definedName>
    <definedName name="Excel_BuiltIn__FilterDatabase_4" localSheetId="11">#REF!</definedName>
    <definedName name="Excel_BuiltIn__FilterDatabase_4" localSheetId="4">#REF!</definedName>
    <definedName name="Excel_BuiltIn__FilterDatabase_4">#REF!</definedName>
    <definedName name="Excel_BuiltIn__FilterDatabase_5" localSheetId="7">#REF!</definedName>
    <definedName name="Excel_BuiltIn__FilterDatabase_5" localSheetId="6">#REF!</definedName>
    <definedName name="Excel_BuiltIn__FilterDatabase_5" localSheetId="0">#REF!</definedName>
    <definedName name="Excel_BuiltIn__FilterDatabase_5" localSheetId="9">#REF!</definedName>
    <definedName name="Excel_BuiltIn__FilterDatabase_5" localSheetId="3">#REF!</definedName>
    <definedName name="Excel_BuiltIn__FilterDatabase_5" localSheetId="2">#REF!</definedName>
    <definedName name="Excel_BuiltIn__FilterDatabase_5" localSheetId="10">#REF!</definedName>
    <definedName name="Excel_BuiltIn__FilterDatabase_5" localSheetId="11">#REF!</definedName>
    <definedName name="Excel_BuiltIn__FilterDatabase_5" localSheetId="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7">#REF!</definedName>
    <definedName name="Excel_BuiltIn__FilterDatabase_6" localSheetId="6">#REF!</definedName>
    <definedName name="Excel_BuiltIn__FilterDatabase_6" localSheetId="0">#REF!</definedName>
    <definedName name="Excel_BuiltIn__FilterDatabase_6" localSheetId="9">#REF!</definedName>
    <definedName name="Excel_BuiltIn__FilterDatabase_6" localSheetId="3">#REF!</definedName>
    <definedName name="Excel_BuiltIn__FilterDatabase_6" localSheetId="2">#REF!</definedName>
    <definedName name="Excel_BuiltIn__FilterDatabase_6" localSheetId="10">#REF!</definedName>
    <definedName name="Excel_BuiltIn__FilterDatabase_6" localSheetId="11">#REF!</definedName>
    <definedName name="Excel_BuiltIn__FilterDatabase_6" localSheetId="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7">#REF!</definedName>
    <definedName name="Excel_BuiltIn_Print_Area_2" localSheetId="6">#REF!</definedName>
    <definedName name="Excel_BuiltIn_Print_Area_2" localSheetId="0">#REF!</definedName>
    <definedName name="Excel_BuiltIn_Print_Area_2" localSheetId="9">#REF!</definedName>
    <definedName name="Excel_BuiltIn_Print_Area_2" localSheetId="3">#REF!</definedName>
    <definedName name="Excel_BuiltIn_Print_Area_2" localSheetId="2">#REF!</definedName>
    <definedName name="Excel_BuiltIn_Print_Area_2" localSheetId="10">#REF!</definedName>
    <definedName name="Excel_BuiltIn_Print_Area_2" localSheetId="11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"$#REF!.$A$1:$AMJ$6"</definedName>
    <definedName name="Excel_BuiltIn_Print_Titles_1_1">"$#REF!.$A$1:$IU$6"</definedName>
    <definedName name="Excel_BuiltIn_Print_Titles_1_1_1">"$#REF!.$A$1:$IU$6"</definedName>
    <definedName name="Excel_BuiltIn_Print_Titles_1_4" localSheetId="0">#REF!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0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7" hidden="1">{"'PROFITABILITY'!$A$1:$F$45"}</definedName>
    <definedName name="EXF" localSheetId="8" hidden="1">{"'PROFITABILITY'!$A$1:$F$45"}</definedName>
    <definedName name="EXF" localSheetId="6" hidden="1">{"'PROFITABILITY'!$A$1:$F$45"}</definedName>
    <definedName name="EXF" localSheetId="9" hidden="1">{"'PROFITABILITY'!$A$1:$F$45"}</definedName>
    <definedName name="EXF" localSheetId="3" hidden="1">{"'PROFITABILITY'!$A$1:$F$45"}</definedName>
    <definedName name="EXF" localSheetId="2" hidden="1">{"'PROFITABILITY'!$A$1:$F$45"}</definedName>
    <definedName name="EXF" localSheetId="10" hidden="1">{"'PROFITABILITY'!$A$1:$F$45"}</definedName>
    <definedName name="EXF" localSheetId="11" hidden="1">{"'PROFITABILITY'!$A$1:$F$45"}</definedName>
    <definedName name="EXF" localSheetId="1" hidden="1">{"'PROFITABILITY'!$A$1:$F$45"}</definedName>
    <definedName name="EXF" localSheetId="5" hidden="1">{"'PROFITABILITY'!$A$1:$F$45"}</definedName>
    <definedName name="EXF" localSheetId="4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HEADS">#REF!</definedName>
    <definedName name="EXST" localSheetId="7" hidden="1">{"'PROFITABILITY'!$A$1:$F$45"}</definedName>
    <definedName name="EXST" localSheetId="8" hidden="1">{"'PROFITABILITY'!$A$1:$F$45"}</definedName>
    <definedName name="EXST" localSheetId="6" hidden="1">{"'PROFITABILITY'!$A$1:$F$45"}</definedName>
    <definedName name="EXST" localSheetId="9" hidden="1">{"'PROFITABILITY'!$A$1:$F$45"}</definedName>
    <definedName name="EXST" localSheetId="3" hidden="1">{"'PROFITABILITY'!$A$1:$F$45"}</definedName>
    <definedName name="EXST" localSheetId="2" hidden="1">{"'PROFITABILITY'!$A$1:$F$45"}</definedName>
    <definedName name="EXST" localSheetId="10" hidden="1">{"'PROFITABILITY'!$A$1:$F$45"}</definedName>
    <definedName name="EXST" localSheetId="11" hidden="1">{"'PROFITABILITY'!$A$1:$F$45"}</definedName>
    <definedName name="EXST" localSheetId="1" hidden="1">{"'PROFITABILITY'!$A$1:$F$45"}</definedName>
    <definedName name="EXST" localSheetId="5" hidden="1">{"'PROFITABILITY'!$A$1:$F$45"}</definedName>
    <definedName name="EXST" localSheetId="4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 localSheetId="7">#REF!</definedName>
    <definedName name="F" localSheetId="6">#REF!</definedName>
    <definedName name="F" localSheetId="0">#REF!</definedName>
    <definedName name="F" localSheetId="9">#REF!</definedName>
    <definedName name="F" localSheetId="3">#REF!</definedName>
    <definedName name="F" localSheetId="2">#REF!</definedName>
    <definedName name="F" localSheetId="10">#REF!</definedName>
    <definedName name="F" localSheetId="11">#REF!</definedName>
    <definedName name="F" localSheetId="4">#REF!</definedName>
    <definedName name="F">#REF!</definedName>
    <definedName name="FA" localSheetId="7">#REF!</definedName>
    <definedName name="FA" localSheetId="6">#REF!</definedName>
    <definedName name="FA" localSheetId="0">#REF!</definedName>
    <definedName name="FA" localSheetId="9">#REF!</definedName>
    <definedName name="FA" localSheetId="3">#REF!</definedName>
    <definedName name="FA" localSheetId="2">#REF!</definedName>
    <definedName name="FA" localSheetId="10">#REF!</definedName>
    <definedName name="FA" localSheetId="11">#REF!</definedName>
    <definedName name="FA" localSheetId="4">#REF!</definedName>
    <definedName name="FA">#REF!</definedName>
    <definedName name="fac">0.825</definedName>
    <definedName name="facplc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 localSheetId="7">#REF!</definedName>
    <definedName name="fasf" localSheetId="6">#REF!</definedName>
    <definedName name="fasf" localSheetId="0">#REF!</definedName>
    <definedName name="fasf" localSheetId="9">#REF!</definedName>
    <definedName name="fasf" localSheetId="3">#REF!</definedName>
    <definedName name="fasf" localSheetId="2">#REF!</definedName>
    <definedName name="fasf" localSheetId="10">#REF!</definedName>
    <definedName name="fasf" localSheetId="11">#REF!</definedName>
    <definedName name="fasf" localSheetId="4">#REF!</definedName>
    <definedName name="fasf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 localSheetId="7">#REF!</definedName>
    <definedName name="fdhd" localSheetId="6">#REF!</definedName>
    <definedName name="fdhd" localSheetId="9">#REF!</definedName>
    <definedName name="fdhd" localSheetId="3">#REF!</definedName>
    <definedName name="fdhd" localSheetId="2">#REF!</definedName>
    <definedName name="fdhd" localSheetId="10">#REF!</definedName>
    <definedName name="fdhd" localSheetId="11">#REF!</definedName>
    <definedName name="fdhd" localSheetId="4">#REF!</definedName>
    <definedName name="fdhd">#REF!</definedName>
    <definedName name="Fdl">#REF!</definedName>
    <definedName name="Fdn">#REF!</definedName>
    <definedName name="FDNBOQ132">#REF!</definedName>
    <definedName name="FDNBOQ400">#REF!</definedName>
    <definedName name="Fdr">#REF!</definedName>
    <definedName name="Fdr_name">#REF!</definedName>
    <definedName name="fdsdafas" localSheetId="7" hidden="1">{"'TP-SUMMARY'!$I$11:$K$11"}</definedName>
    <definedName name="fdsdafas" localSheetId="8" hidden="1">{"'TP-SUMMARY'!$I$11:$K$11"}</definedName>
    <definedName name="fdsdafas" localSheetId="6" hidden="1">{"'TP-SUMMARY'!$I$11:$K$11"}</definedName>
    <definedName name="fdsdafas" localSheetId="9" hidden="1">{"'TP-SUMMARY'!$I$11:$K$11"}</definedName>
    <definedName name="fdsdafas" localSheetId="3" hidden="1">{"'TP-SUMMARY'!$I$11:$K$11"}</definedName>
    <definedName name="fdsdafas" localSheetId="2" hidden="1">{"'TP-SUMMARY'!$I$11:$K$11"}</definedName>
    <definedName name="fdsdafas" localSheetId="10" hidden="1">{"'TP-SUMMARY'!$I$11:$K$11"}</definedName>
    <definedName name="fdsdafas" localSheetId="11" hidden="1">{"'TP-SUMMARY'!$I$11:$K$11"}</definedName>
    <definedName name="fdsdafas" localSheetId="1" hidden="1">{"'TP-SUMMARY'!$I$11:$K$11"}</definedName>
    <definedName name="fdsdafas" localSheetId="5" hidden="1">{"'TP-SUMMARY'!$I$11:$K$11"}</definedName>
    <definedName name="fdsdafas" localSheetId="4" hidden="1">{"'TP-SUMMARY'!$I$11:$K$11"}</definedName>
    <definedName name="fdsdafas" hidden="1">{"'TP-SUMMARY'!$I$11:$K$11"}</definedName>
    <definedName name="fdsdf">#REF!</definedName>
    <definedName name="feb_qty_rev_3" localSheetId="7">#REF!</definedName>
    <definedName name="feb_qty_rev_3" localSheetId="6">#REF!</definedName>
    <definedName name="feb_qty_rev_3" localSheetId="9">#REF!</definedName>
    <definedName name="feb_qty_rev_3" localSheetId="3">#REF!</definedName>
    <definedName name="feb_qty_rev_3" localSheetId="2">#REF!</definedName>
    <definedName name="feb_qty_rev_3" localSheetId="10">#REF!</definedName>
    <definedName name="feb_qty_rev_3" localSheetId="11">#REF!</definedName>
    <definedName name="feb_qty_rev_3" localSheetId="4">#REF!</definedName>
    <definedName name="feb_qty_rev_3">#REF!</definedName>
    <definedName name="feb_rev4_qty" localSheetId="7">#REF!</definedName>
    <definedName name="feb_rev4_qty" localSheetId="6">#REF!</definedName>
    <definedName name="feb_rev4_qty" localSheetId="9">#REF!</definedName>
    <definedName name="feb_rev4_qty" localSheetId="3">#REF!</definedName>
    <definedName name="feb_rev4_qty" localSheetId="2">#REF!</definedName>
    <definedName name="feb_rev4_qty" localSheetId="10">#REF!</definedName>
    <definedName name="feb_rev4_qty" localSheetId="11">#REF!</definedName>
    <definedName name="feb_rev4_qty" localSheetId="4">#REF!</definedName>
    <definedName name="feb_rev4_qty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7" hidden="1">{"form-D1",#N/A,FALSE,"FORM-D1";"form-D1_amt",#N/A,FALSE,"FORM-D1"}</definedName>
    <definedName name="fffffg" localSheetId="8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9" hidden="1">{"form-D1",#N/A,FALSE,"FORM-D1";"form-D1_amt",#N/A,FALSE,"FORM-D1"}</definedName>
    <definedName name="fffffg" localSheetId="3" hidden="1">{"form-D1",#N/A,FALSE,"FORM-D1";"form-D1_amt",#N/A,FALSE,"FORM-D1"}</definedName>
    <definedName name="fffffg" localSheetId="2" hidden="1">{"form-D1",#N/A,FALSE,"FORM-D1";"form-D1_amt",#N/A,FALSE,"FORM-D1"}</definedName>
    <definedName name="fffffg" localSheetId="10" hidden="1">{"form-D1",#N/A,FALSE,"FORM-D1";"form-D1_amt",#N/A,FALSE,"FORM-D1"}</definedName>
    <definedName name="fffffg" localSheetId="11" hidden="1">{"form-D1",#N/A,FALSE,"FORM-D1";"form-D1_amt",#N/A,FALSE,"FORM-D1"}</definedName>
    <definedName name="fffffg" localSheetId="1" hidden="1">{"form-D1",#N/A,FALSE,"FORM-D1";"form-D1_amt",#N/A,FALSE,"FORM-D1"}</definedName>
    <definedName name="fffffg" localSheetId="5" hidden="1">{"form-D1",#N/A,FALSE,"FORM-D1";"form-D1_amt",#N/A,FALSE,"FORM-D1"}</definedName>
    <definedName name="fffffg" localSheetId="4" hidden="1">{"form-D1",#N/A,FALSE,"FORM-D1";"form-D1_amt",#N/A,FALSE,"FORM-D1"}</definedName>
    <definedName name="fffffg" hidden="1">{"form-D1",#N/A,FALSE,"FORM-D1";"form-D1_amt",#N/A,FALSE,"FORM-D1"}</definedName>
    <definedName name="FFR">#REF!</definedName>
    <definedName name="ffvvv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ll" hidden="1">#REF!</definedName>
    <definedName name="fill2" hidden="1">#REF!</definedName>
    <definedName name="FIM">#REF!</definedName>
    <definedName name="Fin_charges">#REF!</definedName>
    <definedName name="FireFighting">#REF!</definedName>
    <definedName name="FIT">#REF!</definedName>
    <definedName name="FIT___0">#REF!</definedName>
    <definedName name="FIT___13">#REF!</definedName>
    <definedName name="fjhgfd" localSheetId="7" hidden="1">{"'Sheet1'!$A$4386:$N$4591"}</definedName>
    <definedName name="fjhgfd" localSheetId="8" hidden="1">{"'Sheet1'!$A$4386:$N$4591"}</definedName>
    <definedName name="fjhgfd" localSheetId="6" hidden="1">{"'Sheet1'!$A$4386:$N$4591"}</definedName>
    <definedName name="fjhgfd" localSheetId="9" hidden="1">{"'Sheet1'!$A$4386:$N$4591"}</definedName>
    <definedName name="fjhgfd" localSheetId="3" hidden="1">{"'Sheet1'!$A$4386:$N$4591"}</definedName>
    <definedName name="fjhgfd" localSheetId="2" hidden="1">{"'Sheet1'!$A$4386:$N$4591"}</definedName>
    <definedName name="fjhgfd" localSheetId="10" hidden="1">{"'Sheet1'!$A$4386:$N$4591"}</definedName>
    <definedName name="fjhgfd" localSheetId="11" hidden="1">{"'Sheet1'!$A$4386:$N$4591"}</definedName>
    <definedName name="fjhgfd" localSheetId="1" hidden="1">{"'Sheet1'!$A$4386:$N$4591"}</definedName>
    <definedName name="fjhgfd" localSheetId="5" hidden="1">{"'Sheet1'!$A$4386:$N$4591"}</definedName>
    <definedName name="fjhgfd" localSheetId="4" hidden="1">{"'Sheet1'!$A$4386:$N$4591"}</definedName>
    <definedName name="fjhgfd" hidden="1">{"'Sheet1'!$A$4386:$N$4591"}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>#REF!</definedName>
    <definedName name="foa">#REF!</definedName>
    <definedName name="Forecast">#REF!</definedName>
    <definedName name="Forecast_Receivables">#REF!</definedName>
    <definedName name="foreststatus">#REF!</definedName>
    <definedName name="form_type" localSheetId="7">#REF!</definedName>
    <definedName name="form_type" localSheetId="6">#REF!</definedName>
    <definedName name="form_type" localSheetId="0">#REF!</definedName>
    <definedName name="form_type" localSheetId="9">#REF!</definedName>
    <definedName name="form_type" localSheetId="3">#REF!</definedName>
    <definedName name="form_type" localSheetId="2">#REF!</definedName>
    <definedName name="form_type" localSheetId="10">#REF!</definedName>
    <definedName name="form_type" localSheetId="11">#REF!</definedName>
    <definedName name="form_type" localSheetId="4">#REF!</definedName>
    <definedName name="form_type">#REF!</definedName>
    <definedName name="Formula">#REF!</definedName>
    <definedName name="forthemonth">#REF!</definedName>
    <definedName name="FOS.NLC">#REF!</definedName>
    <definedName name="FOS.SCF">#REF!</definedName>
    <definedName name="Fp">#REF!</definedName>
    <definedName name="Fpi">#REF!</definedName>
    <definedName name="Fpi0">#REF!</definedName>
    <definedName name="Fr">#REF!</definedName>
    <definedName name="Fr_charges">#REF!</definedName>
    <definedName name="FRANCS">#REF!</definedName>
    <definedName name="free">#REF!</definedName>
    <definedName name="frierect">#REF!</definedName>
    <definedName name="Frl">#REF!</definedName>
    <definedName name="frnorms" localSheetId="7">#REF!</definedName>
    <definedName name="frnorms" localSheetId="6">#REF!</definedName>
    <definedName name="frnorms" localSheetId="9">#REF!</definedName>
    <definedName name="frnorms" localSheetId="3">#REF!</definedName>
    <definedName name="frnorms" localSheetId="2">#REF!</definedName>
    <definedName name="frnorms" localSheetId="10">#REF!</definedName>
    <definedName name="frnorms" localSheetId="11">#REF!</definedName>
    <definedName name="frnorms" localSheetId="4">#REF!</definedName>
    <definedName name="frnorms">#REF!</definedName>
    <definedName name="Frr">#REF!</definedName>
    <definedName name="F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7" hidden="1">{"'Sheet1'!$A$4386:$N$4591"}</definedName>
    <definedName name="funds" localSheetId="8" hidden="1">{"'Sheet1'!$A$4386:$N$4591"}</definedName>
    <definedName name="funds" localSheetId="6" hidden="1">{"'Sheet1'!$A$4386:$N$4591"}</definedName>
    <definedName name="funds" localSheetId="9" hidden="1">{"'Sheet1'!$A$4386:$N$4591"}</definedName>
    <definedName name="funds" localSheetId="3" hidden="1">{"'Sheet1'!$A$4386:$N$4591"}</definedName>
    <definedName name="funds" localSheetId="2" hidden="1">{"'Sheet1'!$A$4386:$N$4591"}</definedName>
    <definedName name="funds" localSheetId="10" hidden="1">{"'Sheet1'!$A$4386:$N$4591"}</definedName>
    <definedName name="funds" localSheetId="11" hidden="1">{"'Sheet1'!$A$4386:$N$4591"}</definedName>
    <definedName name="funds" localSheetId="1" hidden="1">{"'Sheet1'!$A$4386:$N$4591"}</definedName>
    <definedName name="funds" localSheetId="5" hidden="1">{"'Sheet1'!$A$4386:$N$4591"}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G" localSheetId="7">#REF!</definedName>
    <definedName name="G" localSheetId="6">#REF!</definedName>
    <definedName name="G" localSheetId="0">#REF!</definedName>
    <definedName name="G" localSheetId="9">#REF!</definedName>
    <definedName name="G" localSheetId="3">#REF!</definedName>
    <definedName name="G" localSheetId="2">#REF!</definedName>
    <definedName name="G" localSheetId="10">#REF!</definedName>
    <definedName name="G" localSheetId="11">#REF!</definedName>
    <definedName name="G" localSheetId="4">#REF!</definedName>
    <definedName name="G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c">#REF!</definedName>
    <definedName name="Gci">#REF!</definedName>
    <definedName name="gd">#REF!</definedName>
    <definedName name="GDGSDGG">#REF!</definedName>
    <definedName name="ge">#REF!</definedName>
    <definedName name="ge_1">#REF!</definedName>
    <definedName name="gfiopbhg" localSheetId="7">#REF!</definedName>
    <definedName name="gfiopbhg" localSheetId="6">#REF!</definedName>
    <definedName name="gfiopbhg" localSheetId="9">#REF!</definedName>
    <definedName name="gfiopbhg" localSheetId="3">#REF!</definedName>
    <definedName name="gfiopbhg" localSheetId="2">#REF!</definedName>
    <definedName name="gfiopbhg" localSheetId="10">#REF!</definedName>
    <definedName name="gfiopbhg" localSheetId="11">#REF!</definedName>
    <definedName name="gfiopbhg" localSheetId="4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7" hidden="1">{"'PROFITABILITY'!$A$1:$F$45"}</definedName>
    <definedName name="ghmgm" localSheetId="8" hidden="1">{"'PROFITABILITY'!$A$1:$F$45"}</definedName>
    <definedName name="ghmgm" localSheetId="6" hidden="1">{"'PROFITABILITY'!$A$1:$F$45"}</definedName>
    <definedName name="ghmgm" localSheetId="9" hidden="1">{"'PROFITABILITY'!$A$1:$F$45"}</definedName>
    <definedName name="ghmgm" localSheetId="3" hidden="1">{"'PROFITABILITY'!$A$1:$F$45"}</definedName>
    <definedName name="ghmgm" localSheetId="2" hidden="1">{"'PROFITABILITY'!$A$1:$F$45"}</definedName>
    <definedName name="ghmgm" localSheetId="10" hidden="1">{"'PROFITABILITY'!$A$1:$F$45"}</definedName>
    <definedName name="ghmgm" localSheetId="11" hidden="1">{"'PROFITABILITY'!$A$1:$F$45"}</definedName>
    <definedName name="ghmgm" localSheetId="1" hidden="1">{"'PROFITABILITY'!$A$1:$F$45"}</definedName>
    <definedName name="ghmgm" localSheetId="5" hidden="1">{"'PROFITABILITY'!$A$1:$F$45"}</definedName>
    <definedName name="ghmgm" localSheetId="4" hidden="1">{"'PROFITABILITY'!$A$1:$F$45"}</definedName>
    <definedName name="ghmgm" hidden="1">{"'PROFITABILITY'!$A$1:$F$45"}</definedName>
    <definedName name="Gi">#REF!</definedName>
    <definedName name="girder.span">#REF!</definedName>
    <definedName name="gn">#REF!</definedName>
    <definedName name="gngn">#REF!</definedName>
    <definedName name="GP">#REF!</definedName>
    <definedName name="GPs">#REF!</definedName>
    <definedName name="GPTL">#REF!</definedName>
    <definedName name="GRGRREG" localSheetId="7">#REF!</definedName>
    <definedName name="GRGRREG" localSheetId="6">#REF!</definedName>
    <definedName name="GRGRREG" localSheetId="9">#REF!</definedName>
    <definedName name="GRGRREG" localSheetId="3">#REF!</definedName>
    <definedName name="GRGRREG" localSheetId="2">#REF!</definedName>
    <definedName name="GRGRREG" localSheetId="10">#REF!</definedName>
    <definedName name="GRGRREG" localSheetId="11">#REF!</definedName>
    <definedName name="GRGRREG" localSheetId="4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 localSheetId="7">#REF!</definedName>
    <definedName name="H" localSheetId="6">#REF!</definedName>
    <definedName name="H" localSheetId="9">#REF!</definedName>
    <definedName name="H" localSheetId="3">#REF!</definedName>
    <definedName name="H" localSheetId="2">#REF!</definedName>
    <definedName name="H" localSheetId="10">#REF!</definedName>
    <definedName name="H" localSheetId="11">#REF!</definedName>
    <definedName name="H" localSheetId="4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7" hidden="1">{"'PROFITABILITY'!$A$1:$F$45"}</definedName>
    <definedName name="hfh" localSheetId="8" hidden="1">{"'PROFITABILITY'!$A$1:$F$45"}</definedName>
    <definedName name="hfh" localSheetId="6" hidden="1">{"'PROFITABILITY'!$A$1:$F$45"}</definedName>
    <definedName name="hfh" localSheetId="9" hidden="1">{"'PROFITABILITY'!$A$1:$F$45"}</definedName>
    <definedName name="hfh" localSheetId="3" hidden="1">{"'PROFITABILITY'!$A$1:$F$45"}</definedName>
    <definedName name="hfh" localSheetId="2" hidden="1">{"'PROFITABILITY'!$A$1:$F$45"}</definedName>
    <definedName name="hfh" localSheetId="10" hidden="1">{"'PROFITABILITY'!$A$1:$F$45"}</definedName>
    <definedName name="hfh" localSheetId="11" hidden="1">{"'PROFITABILITY'!$A$1:$F$45"}</definedName>
    <definedName name="hfh" localSheetId="1" hidden="1">{"'PROFITABILITY'!$A$1:$F$45"}</definedName>
    <definedName name="hfh" localSheetId="5" hidden="1">{"'PROFITABILITY'!$A$1:$F$45"}</definedName>
    <definedName name="hfh" localSheetId="4" hidden="1">{"'PROFITABILITY'!$A$1:$F$45"}</definedName>
    <definedName name="hfh" hidden="1">{"'PROFITABILITY'!$A$1:$F$45"}</definedName>
    <definedName name="hfi">#REF!</definedName>
    <definedName name="hfjtyu" localSheetId="7" hidden="1">{"'PROFITABILITY'!$A$1:$F$45"}</definedName>
    <definedName name="hfjtyu" localSheetId="8" hidden="1">{"'PROFITABILITY'!$A$1:$F$45"}</definedName>
    <definedName name="hfjtyu" localSheetId="6" hidden="1">{"'PROFITABILITY'!$A$1:$F$45"}</definedName>
    <definedName name="hfjtyu" localSheetId="9" hidden="1">{"'PROFITABILITY'!$A$1:$F$45"}</definedName>
    <definedName name="hfjtyu" localSheetId="3" hidden="1">{"'PROFITABILITY'!$A$1:$F$45"}</definedName>
    <definedName name="hfjtyu" localSheetId="2" hidden="1">{"'PROFITABILITY'!$A$1:$F$45"}</definedName>
    <definedName name="hfjtyu" localSheetId="10" hidden="1">{"'PROFITABILITY'!$A$1:$F$45"}</definedName>
    <definedName name="hfjtyu" localSheetId="11" hidden="1">{"'PROFITABILITY'!$A$1:$F$45"}</definedName>
    <definedName name="hfjtyu" localSheetId="1" hidden="1">{"'PROFITABILITY'!$A$1:$F$45"}</definedName>
    <definedName name="hfjtyu" localSheetId="5" hidden="1">{"'PROFITABILITY'!$A$1:$F$45"}</definedName>
    <definedName name="hfjtyu" localSheetId="4" hidden="1">{"'PROFITABILITY'!$A$1:$F$45"}</definedName>
    <definedName name="hfjtyu" hidden="1">{"'PROFITABILITY'!$A$1:$F$45"}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>#REF!</definedName>
    <definedName name="hi">#REF!</definedName>
    <definedName name="HiddenRows" hidden="1">#REF!</definedName>
    <definedName name="HINDHUSTAN">#REF!</definedName>
    <definedName name="HINDI">#REF!</definedName>
    <definedName name="HIns">#REF!</definedName>
    <definedName name="Hipc">#REF!</definedName>
    <definedName name="hiuhiuhpoho">#REF!</definedName>
    <definedName name="HJ">#REF!</definedName>
    <definedName name="hjjjjjj" localSheetId="7" hidden="1">{"form-D1",#N/A,FALSE,"FORM-D1";"form-D1_amt",#N/A,FALSE,"FORM-D1"}</definedName>
    <definedName name="hjjjjjj" localSheetId="8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9" hidden="1">{"form-D1",#N/A,FALSE,"FORM-D1";"form-D1_amt",#N/A,FALSE,"FORM-D1"}</definedName>
    <definedName name="hjjjjjj" localSheetId="3" hidden="1">{"form-D1",#N/A,FALSE,"FORM-D1";"form-D1_amt",#N/A,FALSE,"FORM-D1"}</definedName>
    <definedName name="hjjjjjj" localSheetId="2" hidden="1">{"form-D1",#N/A,FALSE,"FORM-D1";"form-D1_amt",#N/A,FALSE,"FORM-D1"}</definedName>
    <definedName name="hjjjjjj" localSheetId="10" hidden="1">{"form-D1",#N/A,FALSE,"FORM-D1";"form-D1_amt",#N/A,FALSE,"FORM-D1"}</definedName>
    <definedName name="hjjjjjj" localSheetId="11" hidden="1">{"form-D1",#N/A,FALSE,"FORM-D1";"form-D1_amt",#N/A,FALSE,"FORM-D1"}</definedName>
    <definedName name="hjjjjjj" localSheetId="1" hidden="1">{"form-D1",#N/A,FALSE,"FORM-D1";"form-D1_amt",#N/A,FALSE,"FORM-D1"}</definedName>
    <definedName name="hjjjjjj" localSheetId="5" hidden="1">{"form-D1",#N/A,FALSE,"FORM-D1";"form-D1_amt",#N/A,FALSE,"FORM-D1"}</definedName>
    <definedName name="hjjjjjj" localSheetId="4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two">#REF!</definedName>
    <definedName name="HP" localSheetId="7" hidden="1">{"form-D1",#N/A,FALSE,"FORM-D1";"form-D1_amt",#N/A,FALSE,"FORM-D1"}</definedName>
    <definedName name="HP" localSheetId="8" hidden="1">{"form-D1",#N/A,FALSE,"FORM-D1";"form-D1_amt",#N/A,FALSE,"FORM-D1"}</definedName>
    <definedName name="HP" localSheetId="6" hidden="1">{"form-D1",#N/A,FALSE,"FORM-D1";"form-D1_amt",#N/A,FALSE,"FORM-D1"}</definedName>
    <definedName name="HP" localSheetId="9" hidden="1">{"form-D1",#N/A,FALSE,"FORM-D1";"form-D1_amt",#N/A,FALSE,"FORM-D1"}</definedName>
    <definedName name="HP" localSheetId="3" hidden="1">{"form-D1",#N/A,FALSE,"FORM-D1";"form-D1_amt",#N/A,FALSE,"FORM-D1"}</definedName>
    <definedName name="HP" localSheetId="2" hidden="1">{"form-D1",#N/A,FALSE,"FORM-D1";"form-D1_amt",#N/A,FALSE,"FORM-D1"}</definedName>
    <definedName name="HP" localSheetId="10" hidden="1">{"form-D1",#N/A,FALSE,"FORM-D1";"form-D1_amt",#N/A,FALSE,"FORM-D1"}</definedName>
    <definedName name="HP" localSheetId="11" hidden="1">{"form-D1",#N/A,FALSE,"FORM-D1";"form-D1_amt",#N/A,FALSE,"FORM-D1"}</definedName>
    <definedName name="HP" localSheetId="1" hidden="1">{"form-D1",#N/A,FALSE,"FORM-D1";"form-D1_amt",#N/A,FALSE,"FORM-D1"}</definedName>
    <definedName name="HP" localSheetId="5" hidden="1">{"form-D1",#N/A,FALSE,"FORM-D1";"form-D1_amt",#N/A,FALSE,"FORM-D1"}</definedName>
    <definedName name="HP" localSheetId="4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_CodePage" hidden="1">1252</definedName>
    <definedName name="HTML_Control" localSheetId="7" hidden="1">{"'TP-SUMMARY'!$I$11:$K$11"}</definedName>
    <definedName name="HTML_Control" localSheetId="8" hidden="1">{"'TP-SUMMARY'!$I$11:$K$11"}</definedName>
    <definedName name="HTML_Control" localSheetId="6" hidden="1">{"'TP-SUMMARY'!$I$11:$K$11"}</definedName>
    <definedName name="HTML_Control" localSheetId="0" hidden="1">{"'TP-SUMMARY'!$I$11:$K$11"}</definedName>
    <definedName name="HTML_Control" localSheetId="9" hidden="1">{"'TP-SUMMARY'!$I$11:$K$11"}</definedName>
    <definedName name="HTML_Control" localSheetId="3" hidden="1">{"'TP-SUMMARY'!$I$11:$K$11"}</definedName>
    <definedName name="HTML_Control" localSheetId="2" hidden="1">{"'TP-SUMMARY'!$I$11:$K$11"}</definedName>
    <definedName name="HTML_Control" localSheetId="10" hidden="1">{"'TP-SUMMARY'!$I$11:$K$11"}</definedName>
    <definedName name="HTML_Control" localSheetId="11" hidden="1">{"'TP-SUMMARY'!$I$11:$K$11"}</definedName>
    <definedName name="HTML_Control" localSheetId="1" hidden="1">{"'TP-SUMMARY'!$I$11:$K$11"}</definedName>
    <definedName name="HTML_Control" localSheetId="5" hidden="1">{"'TP-SUMMARY'!$I$11:$K$11"}</definedName>
    <definedName name="HTML_Control" localSheetId="4" hidden="1">{"'TP-SUMMARY'!$I$11:$K$11"}</definedName>
    <definedName name="HTML_Control" hidden="1">{"'TP-SUMMARY'!$I$11:$K$11"}</definedName>
    <definedName name="HTML_control2" localSheetId="7" hidden="1">{"'Sheet1'!$A$4386:$N$4591"}</definedName>
    <definedName name="HTML_control2" localSheetId="8" hidden="1">{"'Sheet1'!$A$4386:$N$4591"}</definedName>
    <definedName name="HTML_control2" localSheetId="6" hidden="1">{"'Sheet1'!$A$4386:$N$4591"}</definedName>
    <definedName name="HTML_control2" localSheetId="9" hidden="1">{"'Sheet1'!$A$4386:$N$4591"}</definedName>
    <definedName name="HTML_control2" localSheetId="3" hidden="1">{"'Sheet1'!$A$4386:$N$4591"}</definedName>
    <definedName name="HTML_control2" localSheetId="2" hidden="1">{"'Sheet1'!$A$4386:$N$4591"}</definedName>
    <definedName name="HTML_control2" localSheetId="10" hidden="1">{"'Sheet1'!$A$4386:$N$4591"}</definedName>
    <definedName name="HTML_control2" localSheetId="11" hidden="1">{"'Sheet1'!$A$4386:$N$4591"}</definedName>
    <definedName name="HTML_control2" localSheetId="1" hidden="1">{"'Sheet1'!$A$4386:$N$4591"}</definedName>
    <definedName name="HTML_control2" localSheetId="5" hidden="1">{"'Sheet1'!$A$4386:$N$4591"}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z">#REF!</definedName>
    <definedName name="I" localSheetId="7">#REF!</definedName>
    <definedName name="I" localSheetId="6">#REF!</definedName>
    <definedName name="I" localSheetId="9">#REF!</definedName>
    <definedName name="I" localSheetId="3">#REF!</definedName>
    <definedName name="I" localSheetId="2">#REF!</definedName>
    <definedName name="I" localSheetId="10">#REF!</definedName>
    <definedName name="I" localSheetId="11">#REF!</definedName>
    <definedName name="I" localSheetId="4">#REF!</definedName>
    <definedName name="I">#REF!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7" hidden="1">{"'Sheet1'!$A$4386:$N$4591"}</definedName>
    <definedName name="IAM" localSheetId="8" hidden="1">{"'Sheet1'!$A$4386:$N$4591"}</definedName>
    <definedName name="IAM" localSheetId="6" hidden="1">{"'Sheet1'!$A$4386:$N$4591"}</definedName>
    <definedName name="IAM" localSheetId="9" hidden="1">{"'Sheet1'!$A$4386:$N$4591"}</definedName>
    <definedName name="IAM" localSheetId="3" hidden="1">{"'Sheet1'!$A$4386:$N$4591"}</definedName>
    <definedName name="IAM" localSheetId="2" hidden="1">{"'Sheet1'!$A$4386:$N$4591"}</definedName>
    <definedName name="IAM" localSheetId="10" hidden="1">{"'Sheet1'!$A$4386:$N$4591"}</definedName>
    <definedName name="IAM" localSheetId="11" hidden="1">{"'Sheet1'!$A$4386:$N$4591"}</definedName>
    <definedName name="IAM" localSheetId="1" hidden="1">{"'Sheet1'!$A$4386:$N$4591"}</definedName>
    <definedName name="IAM" localSheetId="5" hidden="1">{"'Sheet1'!$A$4386:$N$4591"}</definedName>
    <definedName name="IAM" localSheetId="4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>#REF!</definedName>
    <definedName name="idb">#REF!</definedName>
    <definedName name="idt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P_M">#REF!</definedName>
    <definedName name="II">#REF!</definedName>
    <definedName name="iiiiii" localSheetId="7">#REF!</definedName>
    <definedName name="iiiiii" localSheetId="6">#REF!</definedName>
    <definedName name="iiiiii" localSheetId="0">#REF!</definedName>
    <definedName name="iiiiii" localSheetId="9">#REF!</definedName>
    <definedName name="iiiiii" localSheetId="3">#REF!</definedName>
    <definedName name="iiiiii" localSheetId="2">#REF!</definedName>
    <definedName name="iiiiii" localSheetId="10">#REF!</definedName>
    <definedName name="iiiiii" localSheetId="11">#REF!</definedName>
    <definedName name="iiiiii" localSheetId="4">#REF!</definedName>
    <definedName name="iiiiii">#REF!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>#REF!</definedName>
    <definedName name="IMo">#REF!</definedName>
    <definedName name="INDEX">#REF!</definedName>
    <definedName name="Index_Sheet_Kutools">#REF!</definedName>
    <definedName name="IndicesRange" localSheetId="7">#REF!</definedName>
    <definedName name="IndicesRange" localSheetId="6">#REF!</definedName>
    <definedName name="IndicesRange" localSheetId="9">#REF!</definedName>
    <definedName name="IndicesRange" localSheetId="3">#REF!</definedName>
    <definedName name="IndicesRange" localSheetId="2">#REF!</definedName>
    <definedName name="IndicesRange" localSheetId="10">#REF!</definedName>
    <definedName name="IndicesRange" localSheetId="11">#REF!</definedName>
    <definedName name="IndicesRange" localSheetId="4">#REF!</definedName>
    <definedName name="IndicesRange">#REF!</definedName>
    <definedName name="Indra">#REF!</definedName>
    <definedName name="INFLOW" localSheetId="7">#REF!</definedName>
    <definedName name="INFLOW" localSheetId="6">#REF!</definedName>
    <definedName name="INFLOW" localSheetId="9">#REF!</definedName>
    <definedName name="INFLOW" localSheetId="3">#REF!</definedName>
    <definedName name="INFLOW" localSheetId="2">#REF!</definedName>
    <definedName name="INFLOW" localSheetId="10">#REF!</definedName>
    <definedName name="INFLOW" localSheetId="11">#REF!</definedName>
    <definedName name="INFLOW" localSheetId="4">#REF!</definedName>
    <definedName name="INFLOW">#REF!</definedName>
    <definedName name="insertplate_and_exp_joint" localSheetId="7">#REF!</definedName>
    <definedName name="insertplate_and_exp_joint" localSheetId="6">#REF!</definedName>
    <definedName name="insertplate_and_exp_joint" localSheetId="9">#REF!</definedName>
    <definedName name="insertplate_and_exp_joint" localSheetId="3">#REF!</definedName>
    <definedName name="insertplate_and_exp_joint" localSheetId="2">#REF!</definedName>
    <definedName name="insertplate_and_exp_joint" localSheetId="10">#REF!</definedName>
    <definedName name="insertplate_and_exp_joint" localSheetId="11">#REF!</definedName>
    <definedName name="insertplate_and_exp_joint" localSheetId="4">#REF!</definedName>
    <definedName name="insertplate_and_exp_joint">#REF!</definedName>
    <definedName name="Insurance">#REF!</definedName>
    <definedName name="INT">#REF!</definedName>
    <definedName name="INT_CHGS">#REF!</definedName>
    <definedName name="Interest_Rate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max">#REF!</definedName>
    <definedName name="j">#REF!</definedName>
    <definedName name="jawed">#REF!</definedName>
    <definedName name="jddd" localSheetId="7" hidden="1">{"form-D1",#N/A,FALSE,"FORM-D1";"form-D1_amt",#N/A,FALSE,"FORM-D1"}</definedName>
    <definedName name="jddd" localSheetId="8" hidden="1">{"form-D1",#N/A,FALSE,"FORM-D1";"form-D1_amt",#N/A,FALSE,"FORM-D1"}</definedName>
    <definedName name="jddd" localSheetId="6" hidden="1">{"form-D1",#N/A,FALSE,"FORM-D1";"form-D1_amt",#N/A,FALSE,"FORM-D1"}</definedName>
    <definedName name="jddd" localSheetId="9" hidden="1">{"form-D1",#N/A,FALSE,"FORM-D1";"form-D1_amt",#N/A,FALSE,"FORM-D1"}</definedName>
    <definedName name="jddd" localSheetId="3" hidden="1">{"form-D1",#N/A,FALSE,"FORM-D1";"form-D1_amt",#N/A,FALSE,"FORM-D1"}</definedName>
    <definedName name="jddd" localSheetId="2" hidden="1">{"form-D1",#N/A,FALSE,"FORM-D1";"form-D1_amt",#N/A,FALSE,"FORM-D1"}</definedName>
    <definedName name="jddd" localSheetId="10" hidden="1">{"form-D1",#N/A,FALSE,"FORM-D1";"form-D1_amt",#N/A,FALSE,"FORM-D1"}</definedName>
    <definedName name="jddd" localSheetId="11" hidden="1">{"form-D1",#N/A,FALSE,"FORM-D1";"form-D1_amt",#N/A,FALSE,"FORM-D1"}</definedName>
    <definedName name="jddd" localSheetId="1" hidden="1">{"form-D1",#N/A,FALSE,"FORM-D1";"form-D1_amt",#N/A,FALSE,"FORM-D1"}</definedName>
    <definedName name="jddd" localSheetId="5" hidden="1">{"form-D1",#N/A,FALSE,"FORM-D1";"form-D1_amt",#N/A,FALSE,"FORM-D1"}</definedName>
    <definedName name="jddd" localSheetId="4" hidden="1">{"form-D1",#N/A,FALSE,"FORM-D1";"form-D1_amt",#N/A,FALSE,"FORM-D1"}</definedName>
    <definedName name="jddd" hidden="1">{"form-D1",#N/A,FALSE,"FORM-D1";"form-D1_amt",#N/A,FALSE,"FORM-D1"}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7" hidden="1">{"'PROFITABILITY'!$A$1:$F$45"}</definedName>
    <definedName name="jgjg" localSheetId="8" hidden="1">{"'PROFITABILITY'!$A$1:$F$45"}</definedName>
    <definedName name="jgjg" localSheetId="6" hidden="1">{"'PROFITABILITY'!$A$1:$F$45"}</definedName>
    <definedName name="jgjg" localSheetId="9" hidden="1">{"'PROFITABILITY'!$A$1:$F$45"}</definedName>
    <definedName name="jgjg" localSheetId="3" hidden="1">{"'PROFITABILITY'!$A$1:$F$45"}</definedName>
    <definedName name="jgjg" localSheetId="2" hidden="1">{"'PROFITABILITY'!$A$1:$F$45"}</definedName>
    <definedName name="jgjg" localSheetId="10" hidden="1">{"'PROFITABILITY'!$A$1:$F$45"}</definedName>
    <definedName name="jgjg" localSheetId="11" hidden="1">{"'PROFITABILITY'!$A$1:$F$45"}</definedName>
    <definedName name="jgjg" localSheetId="1" hidden="1">{"'PROFITABILITY'!$A$1:$F$45"}</definedName>
    <definedName name="jgjg" localSheetId="5" hidden="1">{"'PROFITABILITY'!$A$1:$F$45"}</definedName>
    <definedName name="jgjg" localSheetId="4" hidden="1">{"'PROFITABILITY'!$A$1:$F$45"}</definedName>
    <definedName name="jgjg" hidden="1">{"'PROFITABILITY'!$A$1:$F$45"}</definedName>
    <definedName name="JH">#REF!</definedName>
    <definedName name="jj">#REF!</definedName>
    <definedName name="jjdzjjklb6f6e8f7f" localSheetId="7">#REF!</definedName>
    <definedName name="jjdzjjklb6f6e8f7f" localSheetId="6">#REF!</definedName>
    <definedName name="jjdzjjklb6f6e8f7f" localSheetId="9">#REF!</definedName>
    <definedName name="jjdzjjklb6f6e8f7f" localSheetId="3">#REF!</definedName>
    <definedName name="jjdzjjklb6f6e8f7f" localSheetId="2">#REF!</definedName>
    <definedName name="jjdzjjklb6f6e8f7f" localSheetId="10">#REF!</definedName>
    <definedName name="jjdzjjklb6f6e8f7f" localSheetId="11">#REF!</definedName>
    <definedName name="jjdzjjklb6f6e8f7f" localSheetId="4">#REF!</definedName>
    <definedName name="jjdzjjklb6f6e8f7f">#REF!</definedName>
    <definedName name="jjj" localSheetId="7" hidden="1">{"form-D1",#N/A,FALSE,"FORM-D1";"form-D1_amt",#N/A,FALSE,"FORM-D1"}</definedName>
    <definedName name="jjj" localSheetId="8" hidden="1">{"form-D1",#N/A,FALSE,"FORM-D1";"form-D1_amt",#N/A,FALSE,"FORM-D1"}</definedName>
    <definedName name="jjj" localSheetId="6" hidden="1">{"form-D1",#N/A,FALSE,"FORM-D1";"form-D1_amt",#N/A,FALSE,"FORM-D1"}</definedName>
    <definedName name="jjj" localSheetId="9" hidden="1">{"form-D1",#N/A,FALSE,"FORM-D1";"form-D1_amt",#N/A,FALSE,"FORM-D1"}</definedName>
    <definedName name="jjj" localSheetId="3" hidden="1">{"form-D1",#N/A,FALSE,"FORM-D1";"form-D1_amt",#N/A,FALSE,"FORM-D1"}</definedName>
    <definedName name="jjj" localSheetId="2" hidden="1">{"form-D1",#N/A,FALSE,"FORM-D1";"form-D1_amt",#N/A,FALSE,"FORM-D1"}</definedName>
    <definedName name="jjj" localSheetId="10" hidden="1">{"form-D1",#N/A,FALSE,"FORM-D1";"form-D1_amt",#N/A,FALSE,"FORM-D1"}</definedName>
    <definedName name="jjj" localSheetId="11" hidden="1">{"form-D1",#N/A,FALSE,"FORM-D1";"form-D1_amt",#N/A,FALSE,"FORM-D1"}</definedName>
    <definedName name="jjj" localSheetId="1" hidden="1">{"form-D1",#N/A,FALSE,"FORM-D1";"form-D1_amt",#N/A,FALSE,"FORM-D1"}</definedName>
    <definedName name="jjj" localSheetId="5" hidden="1">{"form-D1",#N/A,FALSE,"FORM-D1";"form-D1_amt",#N/A,FALSE,"FORM-D1"}</definedName>
    <definedName name="jjj" localSheetId="4" hidden="1">{"form-D1",#N/A,FALSE,"FORM-D1";"form-D1_amt",#N/A,FALSE,"FORM-D1"}</definedName>
    <definedName name="jjj" hidden="1">{"form-D1",#N/A,FALSE,"FORM-D1";"form-D1_amt",#N/A,FALSE,"FORM-D1"}</definedName>
    <definedName name="jjjjjj" localSheetId="7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9" hidden="1">{"form-D1",#N/A,FALSE,"FORM-D1";"form-D1_amt",#N/A,FALSE,"FORM-D1"}</definedName>
    <definedName name="jjjjjj" localSheetId="3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" hidden="1">{"form-D1",#N/A,FALSE,"FORM-D1";"form-D1_amt",#N/A,FALSE,"FORM-D1"}</definedName>
    <definedName name="jjjjjj" localSheetId="5" hidden="1">{"form-D1",#N/A,FALSE,"FORM-D1";"form-D1_amt",#N/A,FALSE,"FORM-D1"}</definedName>
    <definedName name="jjjjjj" localSheetId="4" hidden="1">{"form-D1",#N/A,FALSE,"FORM-D1";"form-D1_amt",#N/A,FALSE,"FORM-D1"}</definedName>
    <definedName name="jjjjjj" hidden="1">{"form-D1",#N/A,FALSE,"FORM-D1";"form-D1_amt",#N/A,FALSE,"FORM-D1"}</definedName>
    <definedName name="jjjjjjjjj" localSheetId="7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9" hidden="1">{"form-D1",#N/A,FALSE,"FORM-D1";"form-D1_amt",#N/A,FALSE,"FORM-D1"}</definedName>
    <definedName name="jjjjjjjjj" localSheetId="3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" hidden="1">{"form-D1",#N/A,FALSE,"FORM-D1";"form-D1_amt",#N/A,FALSE,"FORM-D1"}</definedName>
    <definedName name="jjjjjjjjj" localSheetId="5" hidden="1">{"form-D1",#N/A,FALSE,"FORM-D1";"form-D1_amt",#N/A,FALSE,"FORM-D1"}</definedName>
    <definedName name="jjjjjjjjj" localSheetId="4" hidden="1">{"form-D1",#N/A,FALSE,"FORM-D1";"form-D1_amt",#N/A,FALSE,"FORM-D1"}</definedName>
    <definedName name="jjjjjjjjj" hidden="1">{"form-D1",#N/A,FALSE,"FORM-D1";"form-D1_amt",#N/A,FALSE,"FORM-D1"}</definedName>
    <definedName name="jjjjjjjjjjjj" localSheetId="7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9" hidden="1">{"form-D1",#N/A,FALSE,"FORM-D1";"form-D1_amt",#N/A,FALSE,"FORM-D1"}</definedName>
    <definedName name="jjjjjjjjjjjj" localSheetId="3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" hidden="1">{"form-D1",#N/A,FALSE,"FORM-D1";"form-D1_amt",#N/A,FALSE,"FORM-D1"}</definedName>
    <definedName name="jjjjjjjjjjjj" localSheetId="5" hidden="1">{"form-D1",#N/A,FALSE,"FORM-D1";"form-D1_amt",#N/A,FALSE,"FORM-D1"}</definedName>
    <definedName name="jjjjjjjjjjjj" localSheetId="4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">#REF!</definedName>
    <definedName name="job___0">#REF!</definedName>
    <definedName name="job___11">#REF!</definedName>
    <definedName name="job___12">#REF!</definedName>
    <definedName name="JobID" localSheetId="7">#REF!</definedName>
    <definedName name="JobID" localSheetId="6">#REF!</definedName>
    <definedName name="JobID" localSheetId="9">#REF!</definedName>
    <definedName name="JobID" localSheetId="3">#REF!</definedName>
    <definedName name="JobID" localSheetId="2">#REF!</definedName>
    <definedName name="JobID" localSheetId="10">#REF!</definedName>
    <definedName name="JobID" localSheetId="11">#REF!</definedName>
    <definedName name="JobID" localSheetId="4">#REF!</definedName>
    <definedName name="JobID">#REF!</definedName>
    <definedName name="Jobtypes">#REF!</definedName>
    <definedName name="JR_Line">#REF!</definedName>
    <definedName name="K" localSheetId="7">#REF!</definedName>
    <definedName name="K" localSheetId="6">#REF!</definedName>
    <definedName name="K" localSheetId="0">#REF!</definedName>
    <definedName name="K" localSheetId="9">#REF!</definedName>
    <definedName name="K" localSheetId="3">#REF!</definedName>
    <definedName name="K" localSheetId="2">#REF!</definedName>
    <definedName name="K" localSheetId="10">#REF!</definedName>
    <definedName name="K" localSheetId="11">#REF!</definedName>
    <definedName name="K" localSheetId="4">#REF!</definedName>
    <definedName name="K">#REF!</definedName>
    <definedName name="K___0">#REF!</definedName>
    <definedName name="K___13">#REF!</definedName>
    <definedName name="K_1">#REF!</definedName>
    <definedName name="K_183_PKTCL_LM_15" localSheetId="7">#REF!</definedName>
    <definedName name="K_183_PKTCL_LM_15" localSheetId="6">#REF!</definedName>
    <definedName name="K_183_PKTCL_LM_15" localSheetId="0">#REF!</definedName>
    <definedName name="K_183_PKTCL_LM_15" localSheetId="9">#REF!</definedName>
    <definedName name="K_183_PKTCL_LM_15" localSheetId="3">#REF!</definedName>
    <definedName name="K_183_PKTCL_LM_15" localSheetId="2">#REF!</definedName>
    <definedName name="K_183_PKTCL_LM_15" localSheetId="10">#REF!</definedName>
    <definedName name="K_183_PKTCL_LM_15" localSheetId="11">#REF!</definedName>
    <definedName name="K_183_PKTCL_LM_15" localSheetId="4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MAL" localSheetId="7" hidden="1">{"form-D1",#N/A,FALSE,"FORM-D1";"form-D1_amt",#N/A,FALSE,"FORM-D1"}</definedName>
    <definedName name="KAMAL" localSheetId="8" hidden="1">{"form-D1",#N/A,FALSE,"FORM-D1";"form-D1_amt",#N/A,FALSE,"FORM-D1"}</definedName>
    <definedName name="KAMAL" localSheetId="6" hidden="1">{"form-D1",#N/A,FALSE,"FORM-D1";"form-D1_amt",#N/A,FALSE,"FORM-D1"}</definedName>
    <definedName name="KAMAL" localSheetId="9" hidden="1">{"form-D1",#N/A,FALSE,"FORM-D1";"form-D1_amt",#N/A,FALSE,"FORM-D1"}</definedName>
    <definedName name="KAMAL" localSheetId="3" hidden="1">{"form-D1",#N/A,FALSE,"FORM-D1";"form-D1_amt",#N/A,FALSE,"FORM-D1"}</definedName>
    <definedName name="KAMAL" localSheetId="2" hidden="1">{"form-D1",#N/A,FALSE,"FORM-D1";"form-D1_amt",#N/A,FALSE,"FORM-D1"}</definedName>
    <definedName name="KAMAL" localSheetId="10" hidden="1">{"form-D1",#N/A,FALSE,"FORM-D1";"form-D1_amt",#N/A,FALSE,"FORM-D1"}</definedName>
    <definedName name="KAMAL" localSheetId="11" hidden="1">{"form-D1",#N/A,FALSE,"FORM-D1";"form-D1_amt",#N/A,FALSE,"FORM-D1"}</definedName>
    <definedName name="KAMAL" localSheetId="1" hidden="1">{"form-D1",#N/A,FALSE,"FORM-D1";"form-D1_amt",#N/A,FALSE,"FORM-D1"}</definedName>
    <definedName name="KAMAL" localSheetId="5" hidden="1">{"form-D1",#N/A,FALSE,"FORM-D1";"form-D1_amt",#N/A,FALSE,"FORM-D1"}</definedName>
    <definedName name="KAMAL" localSheetId="4" hidden="1">{"form-D1",#N/A,FALSE,"FORM-D1";"form-D1_amt",#N/A,FALSE,"FORM-D1"}</definedName>
    <definedName name="KAMAL" hidden="1">{"form-D1",#N/A,FALSE,"FORM-D1";"form-D1_amt",#N/A,FALSE,"FORM-D1"}</definedName>
    <definedName name="kaml" localSheetId="7" hidden="1">{"form-D1",#N/A,FALSE,"FORM-D1";"form-D1_amt",#N/A,FALSE,"FORM-D1"}</definedName>
    <definedName name="kaml" localSheetId="8" hidden="1">{"form-D1",#N/A,FALSE,"FORM-D1";"form-D1_amt",#N/A,FALSE,"FORM-D1"}</definedName>
    <definedName name="kaml" localSheetId="6" hidden="1">{"form-D1",#N/A,FALSE,"FORM-D1";"form-D1_amt",#N/A,FALSE,"FORM-D1"}</definedName>
    <definedName name="kaml" localSheetId="9" hidden="1">{"form-D1",#N/A,FALSE,"FORM-D1";"form-D1_amt",#N/A,FALSE,"FORM-D1"}</definedName>
    <definedName name="kaml" localSheetId="3" hidden="1">{"form-D1",#N/A,FALSE,"FORM-D1";"form-D1_amt",#N/A,FALSE,"FORM-D1"}</definedName>
    <definedName name="kaml" localSheetId="2" hidden="1">{"form-D1",#N/A,FALSE,"FORM-D1";"form-D1_amt",#N/A,FALSE,"FORM-D1"}</definedName>
    <definedName name="kaml" localSheetId="10" hidden="1">{"form-D1",#N/A,FALSE,"FORM-D1";"form-D1_amt",#N/A,FALSE,"FORM-D1"}</definedName>
    <definedName name="kaml" localSheetId="11" hidden="1">{"form-D1",#N/A,FALSE,"FORM-D1";"form-D1_amt",#N/A,FALSE,"FORM-D1"}</definedName>
    <definedName name="kaml" localSheetId="1" hidden="1">{"form-D1",#N/A,FALSE,"FORM-D1";"form-D1_amt",#N/A,FALSE,"FORM-D1"}</definedName>
    <definedName name="kaml" localSheetId="5" hidden="1">{"form-D1",#N/A,FALSE,"FORM-D1";"form-D1_amt",#N/A,FALSE,"FORM-D1"}</definedName>
    <definedName name="kaml" localSheetId="4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>#REF!</definedName>
    <definedName name="kc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 localSheetId="7">#REF!</definedName>
    <definedName name="KKK" localSheetId="6">#REF!</definedName>
    <definedName name="KKK" localSheetId="0">#REF!</definedName>
    <definedName name="KKK" localSheetId="9">#REF!</definedName>
    <definedName name="KKK" localSheetId="3">#REF!</definedName>
    <definedName name="KKK" localSheetId="2">#REF!</definedName>
    <definedName name="KKK" localSheetId="10">#REF!</definedName>
    <definedName name="KKK" localSheetId="11">#REF!</definedName>
    <definedName name="KKK" localSheetId="4">#REF!</definedName>
    <definedName name="KKK">#REF!</definedName>
    <definedName name="kklhl" localSheetId="7" hidden="1">{"'PROFITABILITY'!$A$1:$F$45"}</definedName>
    <definedName name="kklhl" localSheetId="8" hidden="1">{"'PROFITABILITY'!$A$1:$F$45"}</definedName>
    <definedName name="kklhl" localSheetId="6" hidden="1">{"'PROFITABILITY'!$A$1:$F$45"}</definedName>
    <definedName name="kklhl" localSheetId="9" hidden="1">{"'PROFITABILITY'!$A$1:$F$45"}</definedName>
    <definedName name="kklhl" localSheetId="3" hidden="1">{"'PROFITABILITY'!$A$1:$F$45"}</definedName>
    <definedName name="kklhl" localSheetId="2" hidden="1">{"'PROFITABILITY'!$A$1:$F$45"}</definedName>
    <definedName name="kklhl" localSheetId="10" hidden="1">{"'PROFITABILITY'!$A$1:$F$45"}</definedName>
    <definedName name="kklhl" localSheetId="11" hidden="1">{"'PROFITABILITY'!$A$1:$F$45"}</definedName>
    <definedName name="kklhl" localSheetId="1" hidden="1">{"'PROFITABILITY'!$A$1:$F$45"}</definedName>
    <definedName name="kklhl" localSheetId="5" hidden="1">{"'PROFITABILITY'!$A$1:$F$45"}</definedName>
    <definedName name="kklhl" localSheetId="4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7" hidden="1">{"'PROFITABILITY'!$A$1:$F$45"}</definedName>
    <definedName name="kltp" localSheetId="8" hidden="1">{"'PROFITABILITY'!$A$1:$F$45"}</definedName>
    <definedName name="kltp" localSheetId="6" hidden="1">{"'PROFITABILITY'!$A$1:$F$45"}</definedName>
    <definedName name="kltp" localSheetId="9" hidden="1">{"'PROFITABILITY'!$A$1:$F$45"}</definedName>
    <definedName name="kltp" localSheetId="3" hidden="1">{"'PROFITABILITY'!$A$1:$F$45"}</definedName>
    <definedName name="kltp" localSheetId="2" hidden="1">{"'PROFITABILITY'!$A$1:$F$45"}</definedName>
    <definedName name="kltp" localSheetId="10" hidden="1">{"'PROFITABILITY'!$A$1:$F$45"}</definedName>
    <definedName name="kltp" localSheetId="11" hidden="1">{"'PROFITABILITY'!$A$1:$F$45"}</definedName>
    <definedName name="kltp" localSheetId="1" hidden="1">{"'PROFITABILITY'!$A$1:$F$45"}</definedName>
    <definedName name="kltp" localSheetId="5" hidden="1">{"'PROFITABILITY'!$A$1:$F$45"}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" localSheetId="7">#REF!</definedName>
    <definedName name="KP" localSheetId="6">#REF!</definedName>
    <definedName name="KP" localSheetId="0">#REF!</definedName>
    <definedName name="KP" localSheetId="9">#REF!</definedName>
    <definedName name="KP" localSheetId="3">#REF!</definedName>
    <definedName name="KP" localSheetId="2">#REF!</definedName>
    <definedName name="KP" localSheetId="10">#REF!</definedName>
    <definedName name="KP" localSheetId="11">#REF!</definedName>
    <definedName name="KP" localSheetId="4">#REF!</definedName>
    <definedName name="KP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7" hidden="1">{#N/A,#N/A,FALSE,"COVER.XLS";#N/A,#N/A,FALSE,"RACT1.XLS";#N/A,#N/A,FALSE,"RACT2.XLS";#N/A,#N/A,FALSE,"ECCMP";#N/A,#N/A,FALSE,"WELDER.XLS"}</definedName>
    <definedName name="kskk" localSheetId="8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9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 localSheetId="11" hidden="1">{#N/A,#N/A,FALSE,"COVER.XLS";#N/A,#N/A,FALSE,"RACT1.XLS";#N/A,#N/A,FALSE,"RACT2.XLS";#N/A,#N/A,FALSE,"ECCMP";#N/A,#N/A,FALSE,"WELDER.XLS"}</definedName>
    <definedName name="kskk" localSheetId="1" hidden="1">{#N/A,#N/A,FALSE,"COVER.XLS";#N/A,#N/A,FALSE,"RACT1.XLS";#N/A,#N/A,FALSE,"RACT2.XLS";#N/A,#N/A,FALSE,"ECCMP";#N/A,#N/A,FALSE,"WELDER.XLS"}</definedName>
    <definedName name="kskk" localSheetId="5" hidden="1">{#N/A,#N/A,FALSE,"COVER.XLS";#N/A,#N/A,FALSE,"RACT1.XLS";#N/A,#N/A,FALSE,"RACT2.XLS";#N/A,#N/A,FALSE,"ECCMP";#N/A,#N/A,FALSE,"WELDER.XLS"}</definedName>
    <definedName name="kskk" localSheetId="4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7" hidden="1">{#N/A,#N/A,FALSE,"COVER1.XLS ";#N/A,#N/A,FALSE,"RACT1.XLS";#N/A,#N/A,FALSE,"RACT2.XLS";#N/A,#N/A,FALSE,"ECCMP";#N/A,#N/A,FALSE,"WELDER.XLS"}</definedName>
    <definedName name="kvs" localSheetId="8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9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 localSheetId="11" hidden="1">{#N/A,#N/A,FALSE,"COVER1.XLS ";#N/A,#N/A,FALSE,"RACT1.XLS";#N/A,#N/A,FALSE,"RACT2.XLS";#N/A,#N/A,FALSE,"ECCMP";#N/A,#N/A,FALSE,"WELDER.XLS"}</definedName>
    <definedName name="kvs" localSheetId="1" hidden="1">{#N/A,#N/A,FALSE,"COVER1.XLS ";#N/A,#N/A,FALSE,"RACT1.XLS";#N/A,#N/A,FALSE,"RACT2.XLS";#N/A,#N/A,FALSE,"ECCMP";#N/A,#N/A,FALSE,"WELDER.XLS"}</definedName>
    <definedName name="kvs" localSheetId="5" hidden="1">{#N/A,#N/A,FALSE,"COVER1.XLS ";#N/A,#N/A,FALSE,"RACT1.XLS";#N/A,#N/A,FALSE,"RACT2.XLS";#N/A,#N/A,FALSE,"ECCMP";#N/A,#N/A,FALSE,"WELDER.XLS"}</definedName>
    <definedName name="kvs" localSheetId="4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>#REF!</definedName>
    <definedName name="L___0">#REF!</definedName>
    <definedName name="L___13">#REF!</definedName>
    <definedName name="L_T_PY_RSTL_RB_55" localSheetId="7">#REF!</definedName>
    <definedName name="L_T_PY_RSTL_RB_55" localSheetId="6">#REF!</definedName>
    <definedName name="L_T_PY_RSTL_RB_55" localSheetId="9">#REF!</definedName>
    <definedName name="L_T_PY_RSTL_RB_55" localSheetId="3">#REF!</definedName>
    <definedName name="L_T_PY_RSTL_RB_55" localSheetId="2">#REF!</definedName>
    <definedName name="L_T_PY_RSTL_RB_55" localSheetId="10">#REF!</definedName>
    <definedName name="L_T_PY_RSTL_RB_55" localSheetId="11">#REF!</definedName>
    <definedName name="L_T_PY_RSTL_RB_55" localSheetId="4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CS">#REF!</definedName>
    <definedName name="lakh" localSheetId="7">#REF!</definedName>
    <definedName name="lakh" localSheetId="6">#REF!</definedName>
    <definedName name="lakh" localSheetId="0">#REF!</definedName>
    <definedName name="lakh" localSheetId="9">#REF!</definedName>
    <definedName name="lakh" localSheetId="3">#REF!</definedName>
    <definedName name="lakh" localSheetId="2">#REF!</definedName>
    <definedName name="lakh" localSheetId="10">#REF!</definedName>
    <definedName name="lakh" localSheetId="11">#REF!</definedName>
    <definedName name="lakh" localSheetId="4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t_Row" localSheetId="7">IF(#REF!,Header_Row+#REF!,Header_Row)</definedName>
    <definedName name="Last_Row" localSheetId="8">IF(#REF!,Header_Row+#REF!,Header_Row)</definedName>
    <definedName name="Last_Row" localSheetId="6">IF(#REF!,Header_Row+#REF!,Header_Row)</definedName>
    <definedName name="Last_Row" localSheetId="9">IF(#REF!,Header_Row+#REF!,Header_Row)</definedName>
    <definedName name="Last_Row" localSheetId="3">IF(#REF!,Header_Row+#REF!,Header_Row)</definedName>
    <definedName name="Last_Row" localSheetId="2">IF(#REF!,Header_Row+#REF!,Header_Row)</definedName>
    <definedName name="Last_Row" localSheetId="10">IF(#REF!,Header_Row+#REF!,Header_Row)</definedName>
    <definedName name="Last_Row" localSheetId="11">IF(#REF!,Header_Row+#REF!,Header_Row)</definedName>
    <definedName name="Last_Row" localSheetId="1">IF(#REF!,Header_Row+#REF!,Header_Row)</definedName>
    <definedName name="Last_Row" localSheetId="5">IF(#REF!,Header_Row+#REF!,Header_Row)</definedName>
    <definedName name="Last_Row" localSheetId="4">IF(#REF!,'[1]Plan ERE Feb''26'!Header_Row+#REF!,'[1]Plan ERE Feb''26'!Header_Row)</definedName>
    <definedName name="Last_Row">IF(#REF!,Header_Row+#REF!,Header_Row)</definedName>
    <definedName name="LBA">#REF!</definedName>
    <definedName name="LBA_1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f" localSheetId="7">#REF!</definedName>
    <definedName name="lef" localSheetId="6">#REF!</definedName>
    <definedName name="lef" localSheetId="9">#REF!</definedName>
    <definedName name="lef" localSheetId="3">#REF!</definedName>
    <definedName name="lef" localSheetId="2">#REF!</definedName>
    <definedName name="lef" localSheetId="10">#REF!</definedName>
    <definedName name="lef" localSheetId="11">#REF!</definedName>
    <definedName name="lef" localSheetId="4">#REF!</definedName>
    <definedName name="lef">#REF!</definedName>
    <definedName name="lel" localSheetId="7">#REF!</definedName>
    <definedName name="lel" localSheetId="6">#REF!</definedName>
    <definedName name="lel" localSheetId="9">#REF!</definedName>
    <definedName name="lel" localSheetId="3">#REF!</definedName>
    <definedName name="lel" localSheetId="2">#REF!</definedName>
    <definedName name="lel" localSheetId="10">#REF!</definedName>
    <definedName name="lel" localSheetId="11">#REF!</definedName>
    <definedName name="lel" localSheetId="4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 localSheetId="7">#REF!</definedName>
    <definedName name="LLL" localSheetId="6">#REF!</definedName>
    <definedName name="LLL" localSheetId="0">#REF!</definedName>
    <definedName name="LLL" localSheetId="9">#REF!</definedName>
    <definedName name="LLL" localSheetId="3">#REF!</definedName>
    <definedName name="LLL" localSheetId="2">#REF!</definedName>
    <definedName name="LLL" localSheetId="10">#REF!</definedName>
    <definedName name="LLL" localSheetId="11">#REF!</definedName>
    <definedName name="LLL" localSheetId="4">#REF!</definedName>
    <definedName name="LLL">#REF!</definedName>
    <definedName name="llll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oi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>#REF!</definedName>
    <definedName name="LTTrafo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 localSheetId="7">#REF!</definedName>
    <definedName name="M_s.MAMTHA_CONTRACTORS" localSheetId="6">#REF!</definedName>
    <definedName name="M_s.MAMTHA_CONTRACTORS" localSheetId="0">#REF!</definedName>
    <definedName name="M_s.MAMTHA_CONTRACTORS" localSheetId="9">#REF!</definedName>
    <definedName name="M_s.MAMTHA_CONTRACTORS" localSheetId="3">#REF!</definedName>
    <definedName name="M_s.MAMTHA_CONTRACTORS" localSheetId="2">#REF!</definedName>
    <definedName name="M_s.MAMTHA_CONTRACTORS" localSheetId="10">#REF!</definedName>
    <definedName name="M_s.MAMTHA_CONTRACTORS" localSheetId="11">#REF!</definedName>
    <definedName name="M_s.MAMTHA_CONTRACTORS" localSheetId="4">#REF!</definedName>
    <definedName name="M_s.MAMTHA_CONTRACTORS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v">#REF!</definedName>
    <definedName name="MAACONSTN" localSheetId="7">#REF!</definedName>
    <definedName name="MAACONSTN" localSheetId="6">#REF!</definedName>
    <definedName name="MAACONSTN" localSheetId="0">#REF!</definedName>
    <definedName name="MAACONSTN" localSheetId="9">#REF!</definedName>
    <definedName name="MAACONSTN" localSheetId="3">#REF!</definedName>
    <definedName name="MAACONSTN" localSheetId="2">#REF!</definedName>
    <definedName name="MAACONSTN" localSheetId="10">#REF!</definedName>
    <definedName name="MAACONSTN" localSheetId="11">#REF!</definedName>
    <definedName name="MAACONSTN" localSheetId="4">#REF!</definedName>
    <definedName name="MAACONSTN">#REF!</definedName>
    <definedName name="mac">75</definedName>
    <definedName name="Maharastra" localSheetId="7">#REF!</definedName>
    <definedName name="Maharastra" localSheetId="6">#REF!</definedName>
    <definedName name="Maharastra" localSheetId="0">#REF!</definedName>
    <definedName name="Maharastra" localSheetId="9">#REF!</definedName>
    <definedName name="Maharastra" localSheetId="3">#REF!</definedName>
    <definedName name="Maharastra" localSheetId="2">#REF!</definedName>
    <definedName name="Maharastra" localSheetId="10">#REF!</definedName>
    <definedName name="Maharastra" localSheetId="11">#REF!</definedName>
    <definedName name="Maharastra" localSheetId="4">#REF!</definedName>
    <definedName name="Maharastra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7" hidden="1">{"form-D1",#N/A,FALSE,"FORM-D1";"form-D1_amt",#N/A,FALSE,"FORM-D1"}</definedName>
    <definedName name="mani" localSheetId="8" hidden="1">{"form-D1",#N/A,FALSE,"FORM-D1";"form-D1_amt",#N/A,FALSE,"FORM-D1"}</definedName>
    <definedName name="mani" localSheetId="6" hidden="1">{"form-D1",#N/A,FALSE,"FORM-D1";"form-D1_amt",#N/A,FALSE,"FORM-D1"}</definedName>
    <definedName name="mani" localSheetId="9" hidden="1">{"form-D1",#N/A,FALSE,"FORM-D1";"form-D1_amt",#N/A,FALSE,"FORM-D1"}</definedName>
    <definedName name="mani" localSheetId="3" hidden="1">{"form-D1",#N/A,FALSE,"FORM-D1";"form-D1_amt",#N/A,FALSE,"FORM-D1"}</definedName>
    <definedName name="mani" localSheetId="2" hidden="1">{"form-D1",#N/A,FALSE,"FORM-D1";"form-D1_amt",#N/A,FALSE,"FORM-D1"}</definedName>
    <definedName name="mani" localSheetId="10" hidden="1">{"form-D1",#N/A,FALSE,"FORM-D1";"form-D1_amt",#N/A,FALSE,"FORM-D1"}</definedName>
    <definedName name="mani" localSheetId="11" hidden="1">{"form-D1",#N/A,FALSE,"FORM-D1";"form-D1_amt",#N/A,FALSE,"FORM-D1"}</definedName>
    <definedName name="mani" localSheetId="1" hidden="1">{"form-D1",#N/A,FALSE,"FORM-D1";"form-D1_amt",#N/A,FALSE,"FORM-D1"}</definedName>
    <definedName name="mani" localSheetId="5" hidden="1">{"form-D1",#N/A,FALSE,"FORM-D1";"form-D1_amt",#N/A,FALSE,"FORM-D1"}</definedName>
    <definedName name="mani" localSheetId="4" hidden="1">{"form-D1",#N/A,FALSE,"FORM-D1";"form-D1_amt",#N/A,FALSE,"FORM-D1"}</definedName>
    <definedName name="mani" hidden="1">{"form-D1",#N/A,FALSE,"FORM-D1";"form-D1_amt",#N/A,FALSE,"FORM-D1"}</definedName>
    <definedName name="Manish" localSheetId="7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9" hidden="1">{"form-D1",#N/A,FALSE,"FORM-D1";"form-D1_amt",#N/A,FALSE,"FORM-D1"}</definedName>
    <definedName name="Manish" localSheetId="3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" hidden="1">{"form-D1",#N/A,FALSE,"FORM-D1";"form-D1_amt",#N/A,FALSE,"FORM-D1"}</definedName>
    <definedName name="Manish" localSheetId="5" hidden="1">{"form-D1",#N/A,FALSE,"FORM-D1";"form-D1_amt",#N/A,FALSE,"FORM-D1"}</definedName>
    <definedName name="Manish" localSheetId="4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rch_qty" localSheetId="7">#REF!</definedName>
    <definedName name="march_qty" localSheetId="6">#REF!</definedName>
    <definedName name="march_qty" localSheetId="9">#REF!</definedName>
    <definedName name="march_qty" localSheetId="3">#REF!</definedName>
    <definedName name="march_qty" localSheetId="2">#REF!</definedName>
    <definedName name="march_qty" localSheetId="10">#REF!</definedName>
    <definedName name="march_qty" localSheetId="11">#REF!</definedName>
    <definedName name="march_qty" localSheetId="4">#REF!</definedName>
    <definedName name="march_qty">#REF!</definedName>
    <definedName name="MATHS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 localSheetId="7">#REF!</definedName>
    <definedName name="mhr" localSheetId="6">#REF!</definedName>
    <definedName name="mhr" localSheetId="9">#REF!</definedName>
    <definedName name="mhr" localSheetId="3">#REF!</definedName>
    <definedName name="mhr" localSheetId="2">#REF!</definedName>
    <definedName name="mhr" localSheetId="10">#REF!</definedName>
    <definedName name="mhr" localSheetId="11">#REF!</definedName>
    <definedName name="mhr" localSheetId="4">#REF!</definedName>
    <definedName name="mhr">#REF!</definedName>
    <definedName name="mile">#REF!</definedName>
    <definedName name="Mipc">#REF!:#REF!</definedName>
    <definedName name="Mips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7">#REF!</definedName>
    <definedName name="mm" localSheetId="6">#REF!</definedName>
    <definedName name="mm" localSheetId="9">#REF!</definedName>
    <definedName name="mm" localSheetId="3">#REF!</definedName>
    <definedName name="mm" localSheetId="2">#REF!</definedName>
    <definedName name="mm" localSheetId="10">#REF!</definedName>
    <definedName name="mm" localSheetId="11">#REF!</definedName>
    <definedName name="mm" localSheetId="4">#REF!</definedName>
    <definedName name="mm">#REF!</definedName>
    <definedName name="mmm">#REF!</definedName>
    <definedName name="mnk">#REF!</definedName>
    <definedName name="modassar">#REF!</definedName>
    <definedName name="mode_list">#REF!</definedName>
    <definedName name="modified">#REF!</definedName>
    <definedName name="modvat">#REF!</definedName>
    <definedName name="Mone">#REF!</definedName>
    <definedName name="monthprogress">#REF!</definedName>
    <definedName name="MonthYear">#REF!</definedName>
    <definedName name="ms">#REF!</definedName>
    <definedName name="MS_Royalty">#REF!</definedName>
    <definedName name="MS200202rev2" localSheetId="7">#REF!</definedName>
    <definedName name="MS200202rev2" localSheetId="6">#REF!</definedName>
    <definedName name="MS200202rev2" localSheetId="9">#REF!</definedName>
    <definedName name="MS200202rev2" localSheetId="3">#REF!</definedName>
    <definedName name="MS200202rev2" localSheetId="2">#REF!</definedName>
    <definedName name="MS200202rev2" localSheetId="10">#REF!</definedName>
    <definedName name="MS200202rev2" localSheetId="11">#REF!</definedName>
    <definedName name="MS200202rev2" localSheetId="4">#REF!</definedName>
    <definedName name="MS200202rev2">#REF!</definedName>
    <definedName name="ms2002may1706" localSheetId="7">#REF!</definedName>
    <definedName name="ms2002may1706" localSheetId="6">#REF!</definedName>
    <definedName name="ms2002may1706" localSheetId="9">#REF!</definedName>
    <definedName name="ms2002may1706" localSheetId="3">#REF!</definedName>
    <definedName name="ms2002may1706" localSheetId="2">#REF!</definedName>
    <definedName name="ms2002may1706" localSheetId="10">#REF!</definedName>
    <definedName name="ms2002may1706" localSheetId="11">#REF!</definedName>
    <definedName name="ms2002may1706" localSheetId="4">#REF!</definedName>
    <definedName name="ms2002may1706">#REF!</definedName>
    <definedName name="Msbdo">#REF!</definedName>
    <definedName name="msc">#REF!</definedName>
    <definedName name="msj" localSheetId="7">#REF!</definedName>
    <definedName name="msj" localSheetId="6">#REF!</definedName>
    <definedName name="msj" localSheetId="9">#REF!</definedName>
    <definedName name="msj" localSheetId="3">#REF!</definedName>
    <definedName name="msj" localSheetId="2">#REF!</definedName>
    <definedName name="msj" localSheetId="10">#REF!</definedName>
    <definedName name="msj" localSheetId="11">#REF!</definedName>
    <definedName name="msj" localSheetId="4">#REF!</definedName>
    <definedName name="msj">#REF!</definedName>
    <definedName name="msjune1807" localSheetId="7">#REF!</definedName>
    <definedName name="msjune1807" localSheetId="6">#REF!</definedName>
    <definedName name="msjune1807" localSheetId="9">#REF!</definedName>
    <definedName name="msjune1807" localSheetId="3">#REF!</definedName>
    <definedName name="msjune1807" localSheetId="2">#REF!</definedName>
    <definedName name="msjune1807" localSheetId="10">#REF!</definedName>
    <definedName name="msjune1807" localSheetId="11">#REF!</definedName>
    <definedName name="msjune1807" localSheetId="4">#REF!</definedName>
    <definedName name="msjune1807">#REF!</definedName>
    <definedName name="mss">#REF!</definedName>
    <definedName name="Mthree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b">#REF!</definedName>
    <definedName name="nc">#REF!</definedName>
    <definedName name="ncfnvo">#REF!</definedName>
    <definedName name="nd">#REF!</definedName>
    <definedName name="ND1VisualChart" localSheetId="7">#REF!</definedName>
    <definedName name="ND1VisualChart" localSheetId="6">#REF!</definedName>
    <definedName name="ND1VisualChart" localSheetId="0">#REF!</definedName>
    <definedName name="ND1VisualChart" localSheetId="9">#REF!</definedName>
    <definedName name="ND1VisualChart" localSheetId="3">#REF!</definedName>
    <definedName name="ND1VisualChart" localSheetId="2">#REF!</definedName>
    <definedName name="ND1VisualChart" localSheetId="10">#REF!</definedName>
    <definedName name="ND1VisualChart" localSheetId="11">#REF!</definedName>
    <definedName name="ND1VisualChart" localSheetId="4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>#REF!</definedName>
    <definedName name="NJPE">#REF!</definedName>
    <definedName name="njspsche">#REF!</definedName>
    <definedName name="nlg_cd">#REF!</definedName>
    <definedName name="nlg_er">#REF!</definedName>
    <definedName name="nlg_fi">#REF!</definedName>
    <definedName name="nlllk" localSheetId="7" hidden="1">{"'PROFITABILITY'!$A$1:$F$45"}</definedName>
    <definedName name="nlllk" localSheetId="8" hidden="1">{"'PROFITABILITY'!$A$1:$F$45"}</definedName>
    <definedName name="nlllk" localSheetId="6" hidden="1">{"'PROFITABILITY'!$A$1:$F$45"}</definedName>
    <definedName name="nlllk" localSheetId="9" hidden="1">{"'PROFITABILITY'!$A$1:$F$45"}</definedName>
    <definedName name="nlllk" localSheetId="3" hidden="1">{"'PROFITABILITY'!$A$1:$F$45"}</definedName>
    <definedName name="nlllk" localSheetId="2" hidden="1">{"'PROFITABILITY'!$A$1:$F$45"}</definedName>
    <definedName name="nlllk" localSheetId="10" hidden="1">{"'PROFITABILITY'!$A$1:$F$45"}</definedName>
    <definedName name="nlllk" localSheetId="11" hidden="1">{"'PROFITABILITY'!$A$1:$F$45"}</definedName>
    <definedName name="nlllk" localSheetId="1" hidden="1">{"'PROFITABILITY'!$A$1:$F$45"}</definedName>
    <definedName name="nlllk" localSheetId="5" hidden="1">{"'PROFITABILITY'!$A$1:$F$45"}</definedName>
    <definedName name="nlllk" localSheetId="4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_name">#REF!</definedName>
    <definedName name="NOK">#REF!</definedName>
    <definedName name="non">#REF!</definedName>
    <definedName name="NONSOR" localSheetId="7">#REF!</definedName>
    <definedName name="NONSOR" localSheetId="6">#REF!</definedName>
    <definedName name="NONSOR" localSheetId="9">#REF!</definedName>
    <definedName name="NONSOR" localSheetId="3">#REF!</definedName>
    <definedName name="NONSOR" localSheetId="2">#REF!</definedName>
    <definedName name="NONSOR" localSheetId="10">#REF!</definedName>
    <definedName name="NONSOR" localSheetId="11">#REF!</definedName>
    <definedName name="NONSOR" localSheetId="4">#REF!</definedName>
    <definedName name="NONSOR">#REF!</definedName>
    <definedName name="No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um_Pmt_Per_Year">#REF!</definedName>
    <definedName name="num2text" localSheetId="7">#REF!</definedName>
    <definedName name="num2text" localSheetId="6">#REF!</definedName>
    <definedName name="num2text" localSheetId="0">#REF!</definedName>
    <definedName name="num2text" localSheetId="9">#REF!</definedName>
    <definedName name="num2text" localSheetId="3">#REF!</definedName>
    <definedName name="num2text" localSheetId="2">#REF!</definedName>
    <definedName name="num2text" localSheetId="10">#REF!</definedName>
    <definedName name="num2text" localSheetId="11">#REF!</definedName>
    <definedName name="num2text" localSheetId="4">#REF!</definedName>
    <definedName name="num2text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ct" localSheetId="9">#REF!</definedName>
    <definedName name="oct" localSheetId="3">#REF!</definedName>
    <definedName name="oct" localSheetId="2">#REF!</definedName>
    <definedName name="oct" localSheetId="4">#REF!</definedName>
    <definedName name="oct">#REF!</definedName>
    <definedName name="OCTROI">#REF!</definedName>
    <definedName name="OCTROI_HW">#REF!</definedName>
    <definedName name="OCTROI_SW">#REF!</definedName>
    <definedName name="OD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k" localSheetId="7">#REF!</definedName>
    <definedName name="ok" localSheetId="6">#REF!</definedName>
    <definedName name="ok" localSheetId="0">#REF!</definedName>
    <definedName name="ok" localSheetId="9">#REF!</definedName>
    <definedName name="ok" localSheetId="3">#REF!</definedName>
    <definedName name="ok" localSheetId="2">#REF!</definedName>
    <definedName name="ok" localSheetId="10">#REF!</definedName>
    <definedName name="ok" localSheetId="11">#REF!</definedName>
    <definedName name="ok" localSheetId="4">#REF!</definedName>
    <definedName name="ok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>#REF!</definedName>
    <definedName name="orderbacklog">#REF!</definedName>
    <definedName name="orderbooked98">#REF!</definedName>
    <definedName name="ORDERSTATUS">#REF!</definedName>
    <definedName name="OrderTable" hidden="1">#REF!</definedName>
    <definedName name="ORDREVCOLL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7">#REF!</definedName>
    <definedName name="pad_baywise" localSheetId="6">#REF!</definedName>
    <definedName name="pad_baywise" localSheetId="9">#REF!</definedName>
    <definedName name="pad_baywise" localSheetId="3">#REF!</definedName>
    <definedName name="pad_baywise" localSheetId="2">#REF!</definedName>
    <definedName name="pad_baywise" localSheetId="10">#REF!</definedName>
    <definedName name="pad_baywise" localSheetId="11">#REF!</definedName>
    <definedName name="pad_baywise" localSheetId="4">#REF!</definedName>
    <definedName name="pad_baywise">#REF!</definedName>
    <definedName name="PAGE1" localSheetId="7">#REF!</definedName>
    <definedName name="PAGE1" localSheetId="6">#REF!</definedName>
    <definedName name="PAGE1" localSheetId="0">#REF!</definedName>
    <definedName name="PAGE1" localSheetId="9">#REF!</definedName>
    <definedName name="PAGE1" localSheetId="3">#REF!</definedName>
    <definedName name="PAGE1" localSheetId="2">#REF!</definedName>
    <definedName name="PAGE1" localSheetId="10">#REF!</definedName>
    <definedName name="PAGE1" localSheetId="11">#REF!</definedName>
    <definedName name="PAGE1" localSheetId="4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cham">#REF!</definedName>
    <definedName name="PANDU">#REF!</definedName>
    <definedName name="pandu123">#REF!</definedName>
    <definedName name="Pane2" localSheetId="7">#REF!</definedName>
    <definedName name="Pane2" localSheetId="6">#REF!</definedName>
    <definedName name="Pane2" localSheetId="9">#REF!</definedName>
    <definedName name="Pane2" localSheetId="3">#REF!</definedName>
    <definedName name="Pane2" localSheetId="2">#REF!</definedName>
    <definedName name="Pane2" localSheetId="10">#REF!</definedName>
    <definedName name="Pane2" localSheetId="11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>#REF!</definedName>
    <definedName name="part2">0.91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D">#REF!</definedName>
    <definedName name="Pd">#REF!</definedName>
    <definedName name="Percent_Text">#REF!</definedName>
    <definedName name="Percent_Value">#REF!</definedName>
    <definedName name="PercentComplete" localSheetId="7">PercentCompleteBeyond*PeriodInPlan</definedName>
    <definedName name="PercentComplete" localSheetId="8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3">PercentCompleteBeyond*PeriodInPlan</definedName>
    <definedName name="PercentComplete" localSheetId="2">PercentCompleteBeyond*PeriodInPlan</definedName>
    <definedName name="PercentComplete" localSheetId="10">PercentCompleteBeyond*PeriodInPlan</definedName>
    <definedName name="PercentComplete" localSheetId="11">PercentCompleteBeyond*PeriodInPlan</definedName>
    <definedName name="PercentComplete" localSheetId="1">PercentCompleteBeyond*PeriodInPlan</definedName>
    <definedName name="PercentComplete" localSheetId="5">PercentCompleteBeyond*PeriodInPlan</definedName>
    <definedName name="PercentComplete" localSheetId="4">'[1]Plan ERE Feb''26'!PercentCompleteBeyond*'[1]Plan ERE Feb''26'!PeriodInPlan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>#REF!</definedName>
    <definedName name="PF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accp">#REF!</definedName>
    <definedName name="picture_1">"Picture 1"</definedName>
    <definedName name="pIecp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KG_NO">#REF!</definedName>
    <definedName name="PKGFRD_HW">#REF!</definedName>
    <definedName name="PKGFRD_SW">#REF!</definedName>
    <definedName name="place">#REF!</definedName>
    <definedName name="Plan" localSheetId="7">PeriodInPlan*(#REF!&gt;0)</definedName>
    <definedName name="Plan" localSheetId="8">PeriodInPlan*(#REF!&gt;0)</definedName>
    <definedName name="Plan" localSheetId="6">PeriodInPlan*(#REF!&gt;0)</definedName>
    <definedName name="Plan" localSheetId="9">PeriodInPlan*(#REF!&gt;0)</definedName>
    <definedName name="Plan" localSheetId="3">PeriodInPlan*(#REF!&gt;0)</definedName>
    <definedName name="Plan" localSheetId="2">PeriodInPlan*(#REF!&gt;0)</definedName>
    <definedName name="Plan" localSheetId="10">PeriodInPlan*(#REF!&gt;0)</definedName>
    <definedName name="Plan" localSheetId="11">PeriodInPlan*(#REF!&gt;0)</definedName>
    <definedName name="Plan" localSheetId="1">PeriodInPlan*(#REF!&gt;0)</definedName>
    <definedName name="Plan" localSheetId="5">PeriodInPlan*(#REF!&gt;0)</definedName>
    <definedName name="Plan" localSheetId="4">'[1]Plan ERE Feb''26'!PeriodInPlan*(#REF!&gt;0)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7">#REF!</definedName>
    <definedName name="plsdata" localSheetId="6">#REF!</definedName>
    <definedName name="plsdata" localSheetId="0">#REF!</definedName>
    <definedName name="plsdata" localSheetId="9">#REF!</definedName>
    <definedName name="plsdata" localSheetId="3">#REF!</definedName>
    <definedName name="plsdata" localSheetId="2">#REF!</definedName>
    <definedName name="plsdata" localSheetId="10">#REF!</definedName>
    <definedName name="plsdata" localSheetId="11">#REF!</definedName>
    <definedName name="plsdata" localSheetId="4">#REF!</definedName>
    <definedName name="plsdata">#REF!</definedName>
    <definedName name="PM">#REF!</definedName>
    <definedName name="pn">#REF!</definedName>
    <definedName name="PNum">#REF!</definedName>
    <definedName name="PO">#REF!</definedName>
    <definedName name="PONDA" localSheetId="7">#REF!</definedName>
    <definedName name="PONDA" localSheetId="6">#REF!</definedName>
    <definedName name="PONDA" localSheetId="9">#REF!</definedName>
    <definedName name="PONDA" localSheetId="3">#REF!</definedName>
    <definedName name="PONDA" localSheetId="2">#REF!</definedName>
    <definedName name="PONDA" localSheetId="10">#REF!</definedName>
    <definedName name="PONDA" localSheetId="11">#REF!</definedName>
    <definedName name="PONDA" localSheetId="4">#REF!</definedName>
    <definedName name="PONDA">#REF!</definedName>
    <definedName name="POOJA">#REF!</definedName>
    <definedName name="POST">#REF!</definedName>
    <definedName name="POUNDS">#REF!</definedName>
    <definedName name="pp">#REF!</definedName>
    <definedName name="PPPPPP" localSheetId="7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 localSheetId="7">#REF!</definedName>
    <definedName name="PPS" localSheetId="6">#REF!</definedName>
    <definedName name="PPS" localSheetId="9">#REF!</definedName>
    <definedName name="PPS" localSheetId="3">#REF!</definedName>
    <definedName name="PPS" localSheetId="2">#REF!</definedName>
    <definedName name="PPS" localSheetId="10">#REF!</definedName>
    <definedName name="PPS" localSheetId="11">#REF!</definedName>
    <definedName name="PPS" localSheetId="4">#REF!</definedName>
    <definedName name="PPS">#REF!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7" hidden="1">{"'Sheet1'!$A$4386:$N$4591"}</definedName>
    <definedName name="pratap" localSheetId="8" hidden="1">{"'Sheet1'!$A$4386:$N$4591"}</definedName>
    <definedName name="pratap" localSheetId="6" hidden="1">{"'Sheet1'!$A$4386:$N$4591"}</definedName>
    <definedName name="pratap" localSheetId="9" hidden="1">{"'Sheet1'!$A$4386:$N$4591"}</definedName>
    <definedName name="pratap" localSheetId="3" hidden="1">{"'Sheet1'!$A$4386:$N$4591"}</definedName>
    <definedName name="pratap" localSheetId="2" hidden="1">{"'Sheet1'!$A$4386:$N$4591"}</definedName>
    <definedName name="pratap" localSheetId="10" hidden="1">{"'Sheet1'!$A$4386:$N$4591"}</definedName>
    <definedName name="pratap" localSheetId="11" hidden="1">{"'Sheet1'!$A$4386:$N$4591"}</definedName>
    <definedName name="pratap" localSheetId="1" hidden="1">{"'Sheet1'!$A$4386:$N$4591"}</definedName>
    <definedName name="pratap" localSheetId="5" hidden="1">{"'Sheet1'!$A$4386:$N$4591"}</definedName>
    <definedName name="pratap" localSheetId="4" hidden="1">{"'Sheet1'!$A$4386:$N$4591"}</definedName>
    <definedName name="pratap" hidden="1">{"'Sheet1'!$A$4386:$N$4591"}</definedName>
    <definedName name="price">#REF!</definedName>
    <definedName name="priced_end">#REF!</definedName>
    <definedName name="Princ">#REF!</definedName>
    <definedName name="_xlnm.Print_Area" localSheetId="3">Erection!$A$1:$J$221</definedName>
    <definedName name="_xlnm.Print_Area" localSheetId="2">FDN!$A$4:$M$152</definedName>
    <definedName name="_xlnm.Print_Area" localSheetId="10">'statuary clearance'!$B$2:$I$26</definedName>
    <definedName name="_xlnm.Print_Area" localSheetId="11">'Supply Status'!$A$1:$Q$115</definedName>
    <definedName name="_xlnm.Print_Area" localSheetId="5">'Visual Chart '!$A$1:$BB$417</definedName>
    <definedName name="_xlnm.Print_Area" localSheetId="4">WIP!$A$1:$H$6</definedName>
    <definedName name="_xlnm.Print_Area">#REF!</definedName>
    <definedName name="PRINT_AREA_MI" localSheetId="7">#REF!</definedName>
    <definedName name="PRINT_AREA_MI" localSheetId="6">#REF!</definedName>
    <definedName name="PRINT_AREA_MI" localSheetId="0">#REF!</definedName>
    <definedName name="PRINT_AREA_MI" localSheetId="9">#REF!</definedName>
    <definedName name="PRINT_AREA_MI" localSheetId="3">#REF!</definedName>
    <definedName name="PRINT_AREA_MI" localSheetId="2">#REF!</definedName>
    <definedName name="PRINT_AREA_MI" localSheetId="10">#REF!</definedName>
    <definedName name="PRINT_AREA_MI" localSheetId="11">#REF!</definedName>
    <definedName name="PRINT_AREA_MI" localSheetId="4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3">#REF!</definedName>
    <definedName name="_xlnm.Print_Titles" localSheetId="11">#REF!</definedName>
    <definedName name="_xlnm.Print_Titles" localSheetId="5">'Visual Chart '!$1:$10</definedName>
    <definedName name="_xlnm.Print_Titles" localSheetId="4">#REF!</definedName>
    <definedName name="_xlnm.Print_Titles">#N/A</definedName>
    <definedName name="PRINT_TITLES_MI" localSheetId="7">#REF!</definedName>
    <definedName name="PRINT_TITLES_MI" localSheetId="6">#REF!</definedName>
    <definedName name="PRINT_TITLES_MI" localSheetId="0">#REF!</definedName>
    <definedName name="PRINT_TITLES_MI" localSheetId="9">#REF!</definedName>
    <definedName name="PRINT_TITLES_MI" localSheetId="3">#REF!</definedName>
    <definedName name="PRINT_TITLES_MI" localSheetId="2">#REF!</definedName>
    <definedName name="PRINT_TITLES_MI" localSheetId="10">#REF!</definedName>
    <definedName name="PRINT_TITLES_MI" localSheetId="11">#REF!</definedName>
    <definedName name="PRINT_TITLES_MI" localSheetId="4">#REF!</definedName>
    <definedName name="PRINT_TITLES_MI">#REF!</definedName>
    <definedName name="print1">#REF!</definedName>
    <definedName name="printarea" localSheetId="7">#REF!</definedName>
    <definedName name="printarea" localSheetId="6">#REF!</definedName>
    <definedName name="printarea" localSheetId="9">#REF!</definedName>
    <definedName name="printarea" localSheetId="3">#REF!</definedName>
    <definedName name="printarea" localSheetId="2">#REF!</definedName>
    <definedName name="printarea" localSheetId="10">#REF!</definedName>
    <definedName name="printarea" localSheetId="11">#REF!</definedName>
    <definedName name="printarea" localSheetId="4">#REF!</definedName>
    <definedName name="printarea">#REF!</definedName>
    <definedName name="printn">#REF!</definedName>
    <definedName name="PRMIL_HW">#REF!</definedName>
    <definedName name="PRMIL_SW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>#REF!</definedName>
    <definedName name="Project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7" hidden="1">{#N/A,#N/A,FALSE,"COVER1.XLS ";#N/A,#N/A,FALSE,"RACT1.XLS";#N/A,#N/A,FALSE,"RACT2.XLS";#N/A,#N/A,FALSE,"ECCMP";#N/A,#N/A,FALSE,"WELDER.XLS"}</definedName>
    <definedName name="qq" localSheetId="8" hidden="1">{#N/A,#N/A,FALSE,"COVER1.XLS ";#N/A,#N/A,FALSE,"RACT1.XLS";#N/A,#N/A,FALSE,"RACT2.XLS";#N/A,#N/A,FALSE,"ECCMP";#N/A,#N/A,FALSE,"WELDER.XLS"}</definedName>
    <definedName name="qq" localSheetId="6" hidden="1">{#N/A,#N/A,FALSE,"COVER1.XLS ";#N/A,#N/A,FALSE,"RACT1.XLS";#N/A,#N/A,FALSE,"RACT2.XLS";#N/A,#N/A,FALSE,"ECCMP";#N/A,#N/A,FALSE,"WELDER.XLS"}</definedName>
    <definedName name="qq" localSheetId="9" hidden="1">{#N/A,#N/A,FALSE,"COVER1.XLS ";#N/A,#N/A,FALSE,"RACT1.XLS";#N/A,#N/A,FALSE,"RACT2.XLS";#N/A,#N/A,FALSE,"ECCMP";#N/A,#N/A,FALSE,"WELDER.XLS"}</definedName>
    <definedName name="qq" localSheetId="3" hidden="1">{#N/A,#N/A,FALSE,"COVER1.XLS ";#N/A,#N/A,FALSE,"RACT1.XLS";#N/A,#N/A,FALSE,"RACT2.XLS";#N/A,#N/A,FALSE,"ECCMP";#N/A,#N/A,FALSE,"WELDER.XLS"}</definedName>
    <definedName name="qq" localSheetId="2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 localSheetId="11" hidden="1">{#N/A,#N/A,FALSE,"COVER1.XLS ";#N/A,#N/A,FALSE,"RACT1.XLS";#N/A,#N/A,FALSE,"RACT2.XLS";#N/A,#N/A,FALSE,"ECCMP";#N/A,#N/A,FALSE,"WELDER.XLS"}</definedName>
    <definedName name="qq" localSheetId="1" hidden="1">{#N/A,#N/A,FALSE,"COVER1.XLS ";#N/A,#N/A,FALSE,"RACT1.XLS";#N/A,#N/A,FALSE,"RACT2.XLS";#N/A,#N/A,FALSE,"ECCMP";#N/A,#N/A,FALSE,"WELDER.XLS"}</definedName>
    <definedName name="qq" localSheetId="5" hidden="1">{#N/A,#N/A,FALSE,"COVER1.XLS ";#N/A,#N/A,FALSE,"RACT1.XLS";#N/A,#N/A,FALSE,"RACT2.XLS";#N/A,#N/A,FALSE,"ECCMP";#N/A,#N/A,FALSE,"WELDER.XLS"}</definedName>
    <definedName name="qq" localSheetId="4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 localSheetId="7">#REF!</definedName>
    <definedName name="qqqqqqqqqqqqqqqqqq" localSheetId="6">#REF!</definedName>
    <definedName name="qqqqqqqqqqqqqqqqqq" localSheetId="9">#REF!</definedName>
    <definedName name="qqqqqqqqqqqqqqqqqq" localSheetId="3">#REF!</definedName>
    <definedName name="qqqqqqqqqqqqqqqqqq" localSheetId="2">#REF!</definedName>
    <definedName name="qqqqqqqqqqqqqqqqqq" localSheetId="10">#REF!</definedName>
    <definedName name="qqqqqqqqqqqqqqqqqq" localSheetId="11">#REF!</definedName>
    <definedName name="qqqqqqqqqqqqqqqqqq" localSheetId="4">#REF!</definedName>
    <definedName name="qqqqqqqqqqqqqqqqqq">#REF!</definedName>
    <definedName name="qryEqptOrdDelyETAProfile_byConstrMgr">#REF!</definedName>
    <definedName name="qryEqptOrdPODelProfile_ByConstrMgr">#REF!</definedName>
    <definedName name="Qspan">#REF!</definedName>
    <definedName name="QTY">#REF!</definedName>
    <definedName name="QTY_1">"#REF!"</definedName>
    <definedName name="QTY_2">"#REF!"</definedName>
    <definedName name="Qty_as_on_apr" localSheetId="7">#REF!</definedName>
    <definedName name="Qty_as_on_apr" localSheetId="6">#REF!</definedName>
    <definedName name="Qty_as_on_apr" localSheetId="9">#REF!</definedName>
    <definedName name="Qty_as_on_apr" localSheetId="3">#REF!</definedName>
    <definedName name="Qty_as_on_apr" localSheetId="2">#REF!</definedName>
    <definedName name="Qty_as_on_apr" localSheetId="10">#REF!</definedName>
    <definedName name="Qty_as_on_apr" localSheetId="11">#REF!</definedName>
    <definedName name="Qty_as_on_apr" localSheetId="4">#REF!</definedName>
    <definedName name="Qty_as_on_apr">#REF!</definedName>
    <definedName name="QTY_AS_ON_APR_1">#REF!</definedName>
    <definedName name="QUANTITY" localSheetId="7">#REF!</definedName>
    <definedName name="QUANTITY" localSheetId="6">#REF!</definedName>
    <definedName name="QUANTITY" localSheetId="0">#REF!</definedName>
    <definedName name="QUANTITY" localSheetId="9">#REF!</definedName>
    <definedName name="QUANTITY" localSheetId="3">#REF!</definedName>
    <definedName name="QUANTITY" localSheetId="2">#REF!</definedName>
    <definedName name="QUANTITY" localSheetId="10">#REF!</definedName>
    <definedName name="QUANTITY" localSheetId="11">#REF!</definedName>
    <definedName name="QUANTITY" localSheetId="4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7" hidden="1">{"'Sheet1'!$A$4386:$N$4591"}</definedName>
    <definedName name="raaa" localSheetId="8" hidden="1">{"'Sheet1'!$A$4386:$N$4591"}</definedName>
    <definedName name="raaa" localSheetId="6" hidden="1">{"'Sheet1'!$A$4386:$N$4591"}</definedName>
    <definedName name="raaa" localSheetId="9" hidden="1">{"'Sheet1'!$A$4386:$N$4591"}</definedName>
    <definedName name="raaa" localSheetId="3" hidden="1">{"'Sheet1'!$A$4386:$N$4591"}</definedName>
    <definedName name="raaa" localSheetId="2" hidden="1">{"'Sheet1'!$A$4386:$N$4591"}</definedName>
    <definedName name="raaa" localSheetId="10" hidden="1">{"'Sheet1'!$A$4386:$N$4591"}</definedName>
    <definedName name="raaa" localSheetId="11" hidden="1">{"'Sheet1'!$A$4386:$N$4591"}</definedName>
    <definedName name="raaa" localSheetId="1" hidden="1">{"'Sheet1'!$A$4386:$N$4591"}</definedName>
    <definedName name="raaa" localSheetId="5" hidden="1">{"'Sheet1'!$A$4386:$N$4591"}</definedName>
    <definedName name="raaa" localSheetId="4" hidden="1">{"'Sheet1'!$A$4386:$N$4591"}</definedName>
    <definedName name="raaa" hidden="1">{"'Sheet1'!$A$4386:$N$4591"}</definedName>
    <definedName name="Rac">#REF!</definedName>
    <definedName name="raghu">#REF!</definedName>
    <definedName name="Rahul">#REF!</definedName>
    <definedName name="Rahul1">#REF!</definedName>
    <definedName name="RAIL">#REF!</definedName>
    <definedName name="Raj" localSheetId="7" hidden="1">{"'Sheet1'!$A$4386:$N$4591"}</definedName>
    <definedName name="Raj" localSheetId="8" hidden="1">{"'Sheet1'!$A$4386:$N$4591"}</definedName>
    <definedName name="Raj" localSheetId="6" hidden="1">{"'Sheet1'!$A$4386:$N$4591"}</definedName>
    <definedName name="Raj" localSheetId="9" hidden="1">{"'Sheet1'!$A$4386:$N$4591"}</definedName>
    <definedName name="Raj" localSheetId="3" hidden="1">{"'Sheet1'!$A$4386:$N$4591"}</definedName>
    <definedName name="Raj" localSheetId="2" hidden="1">{"'Sheet1'!$A$4386:$N$4591"}</definedName>
    <definedName name="Raj" localSheetId="10" hidden="1">{"'Sheet1'!$A$4386:$N$4591"}</definedName>
    <definedName name="Raj" localSheetId="11" hidden="1">{"'Sheet1'!$A$4386:$N$4591"}</definedName>
    <definedName name="Raj" localSheetId="1" hidden="1">{"'Sheet1'!$A$4386:$N$4591"}</definedName>
    <definedName name="Raj" localSheetId="5" hidden="1">{"'Sheet1'!$A$4386:$N$4591"}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 localSheetId="7">#REF!</definedName>
    <definedName name="RAJEEV_ERECTORS" localSheetId="6">#REF!</definedName>
    <definedName name="RAJEEV_ERECTORS" localSheetId="0">#REF!</definedName>
    <definedName name="RAJEEV_ERECTORS" localSheetId="9">#REF!</definedName>
    <definedName name="RAJEEV_ERECTORS" localSheetId="3">#REF!</definedName>
    <definedName name="RAJEEV_ERECTORS" localSheetId="2">#REF!</definedName>
    <definedName name="RAJEEV_ERECTORS" localSheetId="10">#REF!</definedName>
    <definedName name="RAJEEV_ERECTORS" localSheetId="11">#REF!</definedName>
    <definedName name="RAJEEV_ERECTORS" localSheetId="4">#REF!</definedName>
    <definedName name="RAJEEV_ERECTORS">#REF!</definedName>
    <definedName name="rani">#REF!</definedName>
    <definedName name="RARA" localSheetId="7">#REF!</definedName>
    <definedName name="RARA" localSheetId="6">#REF!</definedName>
    <definedName name="RARA" localSheetId="0">#REF!</definedName>
    <definedName name="RARA" localSheetId="9">#REF!</definedName>
    <definedName name="RARA" localSheetId="3">#REF!</definedName>
    <definedName name="RARA" localSheetId="2">#REF!</definedName>
    <definedName name="RARA" localSheetId="10">#REF!</definedName>
    <definedName name="RARA" localSheetId="11">#REF!</definedName>
    <definedName name="RARA" localSheetId="4">#REF!</definedName>
    <definedName name="RARA">#REF!</definedName>
    <definedName name="rate">#REF!</definedName>
    <definedName name="rate1">#REF!</definedName>
    <definedName name="RAVI" localSheetId="7">#REF!</definedName>
    <definedName name="RAVI" localSheetId="6">#REF!</definedName>
    <definedName name="RAVI" localSheetId="0">#REF!</definedName>
    <definedName name="RAVI" localSheetId="9">#REF!</definedName>
    <definedName name="RAVI" localSheetId="3">#REF!</definedName>
    <definedName name="RAVI" localSheetId="2">#REF!</definedName>
    <definedName name="RAVI" localSheetId="10">#REF!</definedName>
    <definedName name="RAVI" localSheetId="11">#REF!</definedName>
    <definedName name="RAVI" localSheetId="4">#REF!</definedName>
    <definedName name="RAVI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>#REF!</definedName>
    <definedName name="RECON" localSheetId="7" hidden="1">{"form-D1",#N/A,FALSE,"FORM-D1";"form-D1_amt",#N/A,FALSE,"FORM-D1"}</definedName>
    <definedName name="RECON" localSheetId="8" hidden="1">{"form-D1",#N/A,FALSE,"FORM-D1";"form-D1_amt",#N/A,FALSE,"FORM-D1"}</definedName>
    <definedName name="RECON" localSheetId="6" hidden="1">{"form-D1",#N/A,FALSE,"FORM-D1";"form-D1_amt",#N/A,FALSE,"FORM-D1"}</definedName>
    <definedName name="RECON" localSheetId="9" hidden="1">{"form-D1",#N/A,FALSE,"FORM-D1";"form-D1_amt",#N/A,FALSE,"FORM-D1"}</definedName>
    <definedName name="RECON" localSheetId="3" hidden="1">{"form-D1",#N/A,FALSE,"FORM-D1";"form-D1_amt",#N/A,FALSE,"FORM-D1"}</definedName>
    <definedName name="RECON" localSheetId="2" hidden="1">{"form-D1",#N/A,FALSE,"FORM-D1";"form-D1_amt",#N/A,FALSE,"FORM-D1"}</definedName>
    <definedName name="RECON" localSheetId="10" hidden="1">{"form-D1",#N/A,FALSE,"FORM-D1";"form-D1_amt",#N/A,FALSE,"FORM-D1"}</definedName>
    <definedName name="RECON" localSheetId="11" hidden="1">{"form-D1",#N/A,FALSE,"FORM-D1";"form-D1_amt",#N/A,FALSE,"FORM-D1"}</definedName>
    <definedName name="RECON" localSheetId="1" hidden="1">{"form-D1",#N/A,FALSE,"FORM-D1";"form-D1_amt",#N/A,FALSE,"FORM-D1"}</definedName>
    <definedName name="RECON" localSheetId="5" hidden="1">{"form-D1",#N/A,FALSE,"FORM-D1";"form-D1_amt",#N/A,FALSE,"FORM-D1"}</definedName>
    <definedName name="RECON" localSheetId="4" hidden="1">{"form-D1",#N/A,FALSE,"FORM-D1";"form-D1_amt",#N/A,FALSE,"FORM-D1"}</definedName>
    <definedName name="RECON" hidden="1">{"form-D1",#N/A,FALSE,"FORM-D1";"form-D1_amt",#N/A,FALSE,"FORM-D1"}</definedName>
    <definedName name="_xlnm.Recorder" localSheetId="7">#REF!</definedName>
    <definedName name="_xlnm.Recorder" localSheetId="6">#REF!</definedName>
    <definedName name="_xlnm.Recorder" localSheetId="0">#REF!</definedName>
    <definedName name="_xlnm.Recorder" localSheetId="9">#REF!</definedName>
    <definedName name="_xlnm.Recorder" localSheetId="3">#REF!</definedName>
    <definedName name="_xlnm.Recorder" localSheetId="2">#REF!</definedName>
    <definedName name="_xlnm.Recorder" localSheetId="10">#REF!</definedName>
    <definedName name="_xlnm.Recorder" localSheetId="11">#REF!</definedName>
    <definedName name="_xlnm.Recorder" localSheetId="4">#REF!</definedName>
    <definedName name="_xlnm.Recorder">#REF!</definedName>
    <definedName name="rect_4_415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>#REF!</definedName>
    <definedName name="regions">#REF!</definedName>
    <definedName name="rel" localSheetId="7">#REF!</definedName>
    <definedName name="rel" localSheetId="6">#REF!</definedName>
    <definedName name="rel" localSheetId="9">#REF!</definedName>
    <definedName name="rel" localSheetId="3">#REF!</definedName>
    <definedName name="rel" localSheetId="2">#REF!</definedName>
    <definedName name="rel" localSheetId="10">#REF!</definedName>
    <definedName name="rel" localSheetId="11">#REF!</definedName>
    <definedName name="rel" localSheetId="4">#REF!</definedName>
    <definedName name="rel">#REF!</definedName>
    <definedName name="Rel.per">#REF!</definedName>
    <definedName name="Rel.perm">#REF!</definedName>
    <definedName name="RENT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7" hidden="1">{#N/A,#N/A,FALSE,"COVER1.XLS ";#N/A,#N/A,FALSE,"RACT1.XLS";#N/A,#N/A,FALSE,"RACT2.XLS";#N/A,#N/A,FALSE,"ECCMP";#N/A,#N/A,FALSE,"WELDER.XLS"}</definedName>
    <definedName name="res_sum" localSheetId="8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9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 localSheetId="11" hidden="1">{#N/A,#N/A,FALSE,"COVER1.XLS ";#N/A,#N/A,FALSE,"RACT1.XLS";#N/A,#N/A,FALSE,"RACT2.XLS";#N/A,#N/A,FALSE,"ECCMP";#N/A,#N/A,FALSE,"WELDER.XLS"}</definedName>
    <definedName name="res_sum" localSheetId="1" hidden="1">{#N/A,#N/A,FALSE,"COVER1.XLS ";#N/A,#N/A,FALSE,"RACT1.XLS";#N/A,#N/A,FALSE,"RACT2.XLS";#N/A,#N/A,FALSE,"ECCMP";#N/A,#N/A,FALSE,"WELDER.XLS"}</definedName>
    <definedName name="res_sum" localSheetId="5" hidden="1">{#N/A,#N/A,FALSE,"COVER1.XLS ";#N/A,#N/A,FALSE,"RACT1.XLS";#N/A,#N/A,FALSE,"RACT2.XLS";#N/A,#N/A,FALSE,"ECCMP";#N/A,#N/A,FALSE,"WELDER.XLS"}</definedName>
    <definedName name="res_sum" localSheetId="4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 localSheetId="7">#REF!</definedName>
    <definedName name="Rev" localSheetId="6">#REF!</definedName>
    <definedName name="Rev" localSheetId="9">#REF!</definedName>
    <definedName name="Rev" localSheetId="3">#REF!</definedName>
    <definedName name="Rev" localSheetId="2">#REF!</definedName>
    <definedName name="Rev" localSheetId="10">#REF!</definedName>
    <definedName name="Rev" localSheetId="11">#REF!</definedName>
    <definedName name="Rev" localSheetId="4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 localSheetId="7">#REF!</definedName>
    <definedName name="rig" localSheetId="6">#REF!</definedName>
    <definedName name="rig" localSheetId="9">#REF!</definedName>
    <definedName name="rig" localSheetId="3">#REF!</definedName>
    <definedName name="rig" localSheetId="2">#REF!</definedName>
    <definedName name="rig" localSheetId="10">#REF!</definedName>
    <definedName name="rig" localSheetId="11">#REF!</definedName>
    <definedName name="rig" localSheetId="4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jrj" localSheetId="7" hidden="1">{"'PROFITABILITY'!$A$1:$F$45"}</definedName>
    <definedName name="rjrj" localSheetId="8" hidden="1">{"'PROFITABILITY'!$A$1:$F$45"}</definedName>
    <definedName name="rjrj" localSheetId="6" hidden="1">{"'PROFITABILITY'!$A$1:$F$45"}</definedName>
    <definedName name="rjrj" localSheetId="9" hidden="1">{"'PROFITABILITY'!$A$1:$F$45"}</definedName>
    <definedName name="rjrj" localSheetId="3" hidden="1">{"'PROFITABILITY'!$A$1:$F$45"}</definedName>
    <definedName name="rjrj" localSheetId="2" hidden="1">{"'PROFITABILITY'!$A$1:$F$45"}</definedName>
    <definedName name="rjrj" localSheetId="10" hidden="1">{"'PROFITABILITY'!$A$1:$F$45"}</definedName>
    <definedName name="rjrj" localSheetId="11" hidden="1">{"'PROFITABILITY'!$A$1:$F$45"}</definedName>
    <definedName name="rjrj" localSheetId="1" hidden="1">{"'PROFITABILITY'!$A$1:$F$45"}</definedName>
    <definedName name="rjrj" localSheetId="5" hidden="1">{"'PROFITABILITY'!$A$1:$F$45"}</definedName>
    <definedName name="rjrj" localSheetId="4" hidden="1">{"'PROFITABILITY'!$A$1:$F$45"}</definedName>
    <definedName name="rjrj" hidden="1">{"'PROFITABILITY'!$A$1:$F$45"}</definedName>
    <definedName name="rjrjj" localSheetId="7" hidden="1">{"'PROFITABILITY'!$A$1:$F$45"}</definedName>
    <definedName name="rjrjj" localSheetId="8" hidden="1">{"'PROFITABILITY'!$A$1:$F$45"}</definedName>
    <definedName name="rjrjj" localSheetId="6" hidden="1">{"'PROFITABILITY'!$A$1:$F$45"}</definedName>
    <definedName name="rjrjj" localSheetId="9" hidden="1">{"'PROFITABILITY'!$A$1:$F$45"}</definedName>
    <definedName name="rjrjj" localSheetId="3" hidden="1">{"'PROFITABILITY'!$A$1:$F$45"}</definedName>
    <definedName name="rjrjj" localSheetId="2" hidden="1">{"'PROFITABILITY'!$A$1:$F$45"}</definedName>
    <definedName name="rjrjj" localSheetId="10" hidden="1">{"'PROFITABILITY'!$A$1:$F$45"}</definedName>
    <definedName name="rjrjj" localSheetId="11" hidden="1">{"'PROFITABILITY'!$A$1:$F$45"}</definedName>
    <definedName name="rjrjj" localSheetId="1" hidden="1">{"'PROFITABILITY'!$A$1:$F$45"}</definedName>
    <definedName name="rjrjj" localSheetId="5" hidden="1">{"'PROFITABILITY'!$A$1:$F$45"}</definedName>
    <definedName name="rjrjj" localSheetId="4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 localSheetId="7">#REF!</definedName>
    <definedName name="robot" localSheetId="6">#REF!</definedName>
    <definedName name="robot" localSheetId="9">#REF!</definedName>
    <definedName name="robot" localSheetId="3">#REF!</definedName>
    <definedName name="robot" localSheetId="2">#REF!</definedName>
    <definedName name="robot" localSheetId="10">#REF!</definedName>
    <definedName name="robot" localSheetId="11">#REF!</definedName>
    <definedName name="robot" localSheetId="4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 localSheetId="7">#REF!</definedName>
    <definedName name="rosid" localSheetId="6">#REF!</definedName>
    <definedName name="rosid" localSheetId="9">#REF!</definedName>
    <definedName name="rosid" localSheetId="3">#REF!</definedName>
    <definedName name="rosid" localSheetId="2">#REF!</definedName>
    <definedName name="rosid" localSheetId="10">#REF!</definedName>
    <definedName name="rosid" localSheetId="11">#REF!</definedName>
    <definedName name="rosid" localSheetId="4">#REF!</definedName>
    <definedName name="rosid">#REF!</definedName>
    <definedName name="Roxy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7" hidden="1">{"'PROFITABILITY'!$A$1:$F$45"}</definedName>
    <definedName name="rttj" localSheetId="8" hidden="1">{"'PROFITABILITY'!$A$1:$F$45"}</definedName>
    <definedName name="rttj" localSheetId="6" hidden="1">{"'PROFITABILITY'!$A$1:$F$45"}</definedName>
    <definedName name="rttj" localSheetId="9" hidden="1">{"'PROFITABILITY'!$A$1:$F$45"}</definedName>
    <definedName name="rttj" localSheetId="3" hidden="1">{"'PROFITABILITY'!$A$1:$F$45"}</definedName>
    <definedName name="rttj" localSheetId="2" hidden="1">{"'PROFITABILITY'!$A$1:$F$45"}</definedName>
    <definedName name="rttj" localSheetId="10" hidden="1">{"'PROFITABILITY'!$A$1:$F$45"}</definedName>
    <definedName name="rttj" localSheetId="11" hidden="1">{"'PROFITABILITY'!$A$1:$F$45"}</definedName>
    <definedName name="rttj" localSheetId="1" hidden="1">{"'PROFITABILITY'!$A$1:$F$45"}</definedName>
    <definedName name="rttj" localSheetId="5" hidden="1">{"'PROFITABILITY'!$A$1:$F$45"}</definedName>
    <definedName name="rttj" localSheetId="4" hidden="1">{"'PROFITABILITY'!$A$1:$F$45"}</definedName>
    <definedName name="rttj" hidden="1">{"'PROFITABILITY'!$A$1:$F$45"}</definedName>
    <definedName name="rttrt" localSheetId="7" hidden="1">{"form-D1",#N/A,FALSE,"FORM-D1";"form-D1_amt",#N/A,FALSE,"FORM-D1"}</definedName>
    <definedName name="rttrt" localSheetId="8" hidden="1">{"form-D1",#N/A,FALSE,"FORM-D1";"form-D1_amt",#N/A,FALSE,"FORM-D1"}</definedName>
    <definedName name="rttrt" localSheetId="6" hidden="1">{"form-D1",#N/A,FALSE,"FORM-D1";"form-D1_amt",#N/A,FALSE,"FORM-D1"}</definedName>
    <definedName name="rttrt" localSheetId="9" hidden="1">{"form-D1",#N/A,FALSE,"FORM-D1";"form-D1_amt",#N/A,FALSE,"FORM-D1"}</definedName>
    <definedName name="rttrt" localSheetId="3" hidden="1">{"form-D1",#N/A,FALSE,"FORM-D1";"form-D1_amt",#N/A,FALSE,"FORM-D1"}</definedName>
    <definedName name="rttrt" localSheetId="2" hidden="1">{"form-D1",#N/A,FALSE,"FORM-D1";"form-D1_amt",#N/A,FALSE,"FORM-D1"}</definedName>
    <definedName name="rttrt" localSheetId="10" hidden="1">{"form-D1",#N/A,FALSE,"FORM-D1";"form-D1_amt",#N/A,FALSE,"FORM-D1"}</definedName>
    <definedName name="rttrt" localSheetId="11" hidden="1">{"form-D1",#N/A,FALSE,"FORM-D1";"form-D1_amt",#N/A,FALSE,"FORM-D1"}</definedName>
    <definedName name="rttrt" localSheetId="1" hidden="1">{"form-D1",#N/A,FALSE,"FORM-D1";"form-D1_amt",#N/A,FALSE,"FORM-D1"}</definedName>
    <definedName name="rttrt" localSheetId="5" hidden="1">{"form-D1",#N/A,FALSE,"FORM-D1";"form-D1_amt",#N/A,FALSE,"FORM-D1"}</definedName>
    <definedName name="rttrt" localSheetId="4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were" localSheetId="7" hidden="1">{#N/A,#N/A,FALSE,"COVER1.XLS ";#N/A,#N/A,FALSE,"RACT1.XLS";#N/A,#N/A,FALSE,"RACT2.XLS";#N/A,#N/A,FALSE,"ECCMP";#N/A,#N/A,FALSE,"WELDER.XLS"}</definedName>
    <definedName name="rwere" localSheetId="8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9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 localSheetId="11" hidden="1">{#N/A,#N/A,FALSE,"COVER1.XLS ";#N/A,#N/A,FALSE,"RACT1.XLS";#N/A,#N/A,FALSE,"RACT2.XLS";#N/A,#N/A,FALSE,"ECCMP";#N/A,#N/A,FALSE,"WELDER.XLS"}</definedName>
    <definedName name="rwere" localSheetId="1" hidden="1">{#N/A,#N/A,FALSE,"COVER1.XLS ";#N/A,#N/A,FALSE,"RACT1.XLS";#N/A,#N/A,FALSE,"RACT2.XLS";#N/A,#N/A,FALSE,"ECCMP";#N/A,#N/A,FALSE,"WELDER.XLS"}</definedName>
    <definedName name="rwere" localSheetId="5" hidden="1">{#N/A,#N/A,FALSE,"COVER1.XLS ";#N/A,#N/A,FALSE,"RACT1.XLS";#N/A,#N/A,FALSE,"RACT2.XLS";#N/A,#N/A,FALSE,"ECCMP";#N/A,#N/A,FALSE,"WELDER.XLS"}</definedName>
    <definedName name="rwere" localSheetId="4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S" localSheetId="7">#REF!</definedName>
    <definedName name="S" localSheetId="6">#REF!</definedName>
    <definedName name="S" localSheetId="9">#REF!</definedName>
    <definedName name="S" localSheetId="3">#REF!</definedName>
    <definedName name="S" localSheetId="2">#REF!</definedName>
    <definedName name="S" localSheetId="10">#REF!</definedName>
    <definedName name="S" localSheetId="11">#REF!</definedName>
    <definedName name="S" localSheetId="4">#REF!</definedName>
    <definedName name="S">#REF!</definedName>
    <definedName name="S_41" localSheetId="7" hidden="1">{0,0,0,0;0,#N/A,FALSE,0}</definedName>
    <definedName name="S_41" localSheetId="8" hidden="1">{0,0,0,0;0,#N/A,FALSE,0}</definedName>
    <definedName name="S_41" localSheetId="6" hidden="1">{0,0,0,0;0,#N/A,FALSE,0}</definedName>
    <definedName name="S_41" localSheetId="9" hidden="1">{0,0,0,0;0,#N/A,FALSE,0}</definedName>
    <definedName name="S_41" localSheetId="3" hidden="1">{0,0,0,0;0,#N/A,FALSE,0}</definedName>
    <definedName name="S_41" localSheetId="2" hidden="1">{0,0,0,0;0,#N/A,FALSE,0}</definedName>
    <definedName name="S_41" localSheetId="10" hidden="1">{0,0,0,0;0,#N/A,FALSE,0}</definedName>
    <definedName name="S_41" localSheetId="11" hidden="1">{0,0,0,0;0,#N/A,FALSE,0}</definedName>
    <definedName name="S_41" localSheetId="1" hidden="1">{0,0,0,0;0,#N/A,FALSE,0}</definedName>
    <definedName name="S_41" localSheetId="5" hidden="1">{0,0,0,0;0,#N/A,FALSE,0}</definedName>
    <definedName name="S_41" localSheetId="4" hidden="1">{0,0,0,0;0,#N/A,FALSE,0}</definedName>
    <definedName name="S_41" hidden="1">{0,0,0,0;0,#N/A,FALSE,0}</definedName>
    <definedName name="S_S_Name">#REF!</definedName>
    <definedName name="S_T_Q_E_MI">#REF!</definedName>
    <definedName name="S0" localSheetId="7">#REF!</definedName>
    <definedName name="S0" localSheetId="6">#REF!</definedName>
    <definedName name="S0" localSheetId="9">#REF!</definedName>
    <definedName name="S0" localSheetId="3">#REF!</definedName>
    <definedName name="S0" localSheetId="2">#REF!</definedName>
    <definedName name="S0" localSheetId="10">#REF!</definedName>
    <definedName name="S0" localSheetId="11">#REF!</definedName>
    <definedName name="S0" localSheetId="4">#REF!</definedName>
    <definedName name="S0">#REF!</definedName>
    <definedName name="s0ne">#REF!</definedName>
    <definedName name="sa">#REF!</definedName>
    <definedName name="saa" localSheetId="7" hidden="1">{"form-D1",#N/A,FALSE,"FORM-D1";"form-D1_amt",#N/A,FALSE,"FORM-D1"}</definedName>
    <definedName name="saa" localSheetId="8" hidden="1">{"form-D1",#N/A,FALSE,"FORM-D1";"form-D1_amt",#N/A,FALSE,"FORM-D1"}</definedName>
    <definedName name="saa" localSheetId="6" hidden="1">{"form-D1",#N/A,FALSE,"FORM-D1";"form-D1_amt",#N/A,FALSE,"FORM-D1"}</definedName>
    <definedName name="saa" localSheetId="9" hidden="1">{"form-D1",#N/A,FALSE,"FORM-D1";"form-D1_amt",#N/A,FALSE,"FORM-D1"}</definedName>
    <definedName name="saa" localSheetId="3" hidden="1">{"form-D1",#N/A,FALSE,"FORM-D1";"form-D1_amt",#N/A,FALSE,"FORM-D1"}</definedName>
    <definedName name="saa" localSheetId="2" hidden="1">{"form-D1",#N/A,FALSE,"FORM-D1";"form-D1_amt",#N/A,FALSE,"FORM-D1"}</definedName>
    <definedName name="saa" localSheetId="10" hidden="1">{"form-D1",#N/A,FALSE,"FORM-D1";"form-D1_amt",#N/A,FALSE,"FORM-D1"}</definedName>
    <definedName name="saa" localSheetId="11" hidden="1">{"form-D1",#N/A,FALSE,"FORM-D1";"form-D1_amt",#N/A,FALSE,"FORM-D1"}</definedName>
    <definedName name="saa" localSheetId="1" hidden="1">{"form-D1",#N/A,FALSE,"FORM-D1";"form-D1_amt",#N/A,FALSE,"FORM-D1"}</definedName>
    <definedName name="saa" localSheetId="5" hidden="1">{"form-D1",#N/A,FALSE,"FORM-D1";"form-D1_amt",#N/A,FALSE,"FORM-D1"}</definedName>
    <definedName name="saa" localSheetId="4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 localSheetId="7">#REF!</definedName>
    <definedName name="SAFAFSDF" localSheetId="6">#REF!</definedName>
    <definedName name="SAFAFSDF" localSheetId="0">#REF!</definedName>
    <definedName name="SAFAFSDF" localSheetId="9">#REF!</definedName>
    <definedName name="SAFAFSDF" localSheetId="3">#REF!</definedName>
    <definedName name="SAFAFSDF" localSheetId="2">#REF!</definedName>
    <definedName name="SAFAFSDF" localSheetId="10">#REF!</definedName>
    <definedName name="SAFAFSDF" localSheetId="11">#REF!</definedName>
    <definedName name="SAFAFSDF" localSheetId="4">#REF!</definedName>
    <definedName name="SAFAFSDF">#REF!</definedName>
    <definedName name="sak">#REF!</definedName>
    <definedName name="SALARIES___WAGES">#REF!</definedName>
    <definedName name="SALEFACT">#REF!</definedName>
    <definedName name="sales">#REF!</definedName>
    <definedName name="Sales_Per_Manday">#REF!</definedName>
    <definedName name="SAME" localSheetId="7">#REF!</definedName>
    <definedName name="SAME" localSheetId="6">#REF!</definedName>
    <definedName name="SAME" localSheetId="0">#REF!</definedName>
    <definedName name="SAME" localSheetId="9">#REF!</definedName>
    <definedName name="SAME" localSheetId="3">#REF!</definedName>
    <definedName name="SAME" localSheetId="2">#REF!</definedName>
    <definedName name="SAME" localSheetId="10">#REF!</definedName>
    <definedName name="SAME" localSheetId="11">#REF!</definedName>
    <definedName name="SAME" localSheetId="4">#REF!</definedName>
    <definedName name="SAME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>#REF!</definedName>
    <definedName name="scrb">#REF!</definedName>
    <definedName name="sd" localSheetId="7">#REF!</definedName>
    <definedName name="sd" localSheetId="6">#REF!</definedName>
    <definedName name="sd" localSheetId="0">#REF!</definedName>
    <definedName name="sd" localSheetId="9">#REF!</definedName>
    <definedName name="sd" localSheetId="3">#REF!</definedName>
    <definedName name="sd" localSheetId="2">#REF!</definedName>
    <definedName name="sd" localSheetId="10">#REF!</definedName>
    <definedName name="sd" localSheetId="11">#REF!</definedName>
    <definedName name="sd" localSheetId="4">#REF!</definedName>
    <definedName name="sd">#REF!</definedName>
    <definedName name="sda" localSheetId="7" hidden="1">{"form-D1",#N/A,FALSE,"FORM-D1";"form-D1_amt",#N/A,FALSE,"FORM-D1"}</definedName>
    <definedName name="sda" localSheetId="8" hidden="1">{"form-D1",#N/A,FALSE,"FORM-D1";"form-D1_amt",#N/A,FALSE,"FORM-D1"}</definedName>
    <definedName name="sda" localSheetId="6" hidden="1">{"form-D1",#N/A,FALSE,"FORM-D1";"form-D1_amt",#N/A,FALSE,"FORM-D1"}</definedName>
    <definedName name="sda" localSheetId="9" hidden="1">{"form-D1",#N/A,FALSE,"FORM-D1";"form-D1_amt",#N/A,FALSE,"FORM-D1"}</definedName>
    <definedName name="sda" localSheetId="3" hidden="1">{"form-D1",#N/A,FALSE,"FORM-D1";"form-D1_amt",#N/A,FALSE,"FORM-D1"}</definedName>
    <definedName name="sda" localSheetId="2" hidden="1">{"form-D1",#N/A,FALSE,"FORM-D1";"form-D1_amt",#N/A,FALSE,"FORM-D1"}</definedName>
    <definedName name="sda" localSheetId="10" hidden="1">{"form-D1",#N/A,FALSE,"FORM-D1";"form-D1_amt",#N/A,FALSE,"FORM-D1"}</definedName>
    <definedName name="sda" localSheetId="11" hidden="1">{"form-D1",#N/A,FALSE,"FORM-D1";"form-D1_amt",#N/A,FALSE,"FORM-D1"}</definedName>
    <definedName name="sda" localSheetId="1" hidden="1">{"form-D1",#N/A,FALSE,"FORM-D1";"form-D1_amt",#N/A,FALSE,"FORM-D1"}</definedName>
    <definedName name="sda" localSheetId="5" hidden="1">{"form-D1",#N/A,FALSE,"FORM-D1";"form-D1_amt",#N/A,FALSE,"FORM-D1"}</definedName>
    <definedName name="sda" localSheetId="4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7">#REF!</definedName>
    <definedName name="Sdate" localSheetId="6">#REF!</definedName>
    <definedName name="Sdate" localSheetId="9">#REF!</definedName>
    <definedName name="Sdate" localSheetId="3">#REF!</definedName>
    <definedName name="Sdate" localSheetId="2">#REF!</definedName>
    <definedName name="Sdate" localSheetId="10">#REF!</definedName>
    <definedName name="Sdate" localSheetId="11">#REF!</definedName>
    <definedName name="Sdate" localSheetId="4">#REF!</definedName>
    <definedName name="Sdate">#REF!</definedName>
    <definedName name="sdf">#REF!</definedName>
    <definedName name="sdfds" localSheetId="7" hidden="1">{"'PROFITABILITY'!$A$1:$F$45"}</definedName>
    <definedName name="sdfds" localSheetId="8" hidden="1">{"'PROFITABILITY'!$A$1:$F$45"}</definedName>
    <definedName name="sdfds" localSheetId="6" hidden="1">{"'PROFITABILITY'!$A$1:$F$45"}</definedName>
    <definedName name="sdfds" localSheetId="9" hidden="1">{"'PROFITABILITY'!$A$1:$F$45"}</definedName>
    <definedName name="sdfds" localSheetId="3" hidden="1">{"'PROFITABILITY'!$A$1:$F$45"}</definedName>
    <definedName name="sdfds" localSheetId="2" hidden="1">{"'PROFITABILITY'!$A$1:$F$45"}</definedName>
    <definedName name="sdfds" localSheetId="10" hidden="1">{"'PROFITABILITY'!$A$1:$F$45"}</definedName>
    <definedName name="sdfds" localSheetId="11" hidden="1">{"'PROFITABILITY'!$A$1:$F$45"}</definedName>
    <definedName name="sdfds" localSheetId="1" hidden="1">{"'PROFITABILITY'!$A$1:$F$45"}</definedName>
    <definedName name="sdfds" localSheetId="5" hidden="1">{"'PROFITABILITY'!$A$1:$F$45"}</definedName>
    <definedName name="sdfds" localSheetId="4" hidden="1">{"'PROFITABILITY'!$A$1:$F$45"}</definedName>
    <definedName name="sdfds" hidden="1">{"'PROFITABILITY'!$A$1:$F$45"}</definedName>
    <definedName name="SDGDSHGD" localSheetId="7" hidden="1">{"'PROFITABILITY'!$A$1:$F$45"}</definedName>
    <definedName name="SDGDSHGD" localSheetId="8" hidden="1">{"'PROFITABILITY'!$A$1:$F$45"}</definedName>
    <definedName name="SDGDSHGD" localSheetId="6" hidden="1">{"'PROFITABILITY'!$A$1:$F$45"}</definedName>
    <definedName name="SDGDSHGD" localSheetId="9" hidden="1">{"'PROFITABILITY'!$A$1:$F$45"}</definedName>
    <definedName name="SDGDSHGD" localSheetId="3" hidden="1">{"'PROFITABILITY'!$A$1:$F$45"}</definedName>
    <definedName name="SDGDSHGD" localSheetId="2" hidden="1">{"'PROFITABILITY'!$A$1:$F$45"}</definedName>
    <definedName name="SDGDSHGD" localSheetId="10" hidden="1">{"'PROFITABILITY'!$A$1:$F$45"}</definedName>
    <definedName name="SDGDSHGD" localSheetId="11" hidden="1">{"'PROFITABILITY'!$A$1:$F$45"}</definedName>
    <definedName name="SDGDSHGD" localSheetId="1" hidden="1">{"'PROFITABILITY'!$A$1:$F$45"}</definedName>
    <definedName name="SDGDSHGD" localSheetId="5" hidden="1">{"'PROFITABILITY'!$A$1:$F$45"}</definedName>
    <definedName name="SDGDSHGD" localSheetId="4" hidden="1">{"'PROFITABILITY'!$A$1:$F$45"}</definedName>
    <definedName name="SDGDSHGD" hidden="1">{"'PROFITABILITY'!$A$1:$F$45"}</definedName>
    <definedName name="SDGSDG" localSheetId="7" hidden="1">{"'PROFITABILITY'!$A$1:$F$45"}</definedName>
    <definedName name="SDGSDG" localSheetId="8" hidden="1">{"'PROFITABILITY'!$A$1:$F$45"}</definedName>
    <definedName name="SDGSDG" localSheetId="6" hidden="1">{"'PROFITABILITY'!$A$1:$F$45"}</definedName>
    <definedName name="SDGSDG" localSheetId="9" hidden="1">{"'PROFITABILITY'!$A$1:$F$45"}</definedName>
    <definedName name="SDGSDG" localSheetId="3" hidden="1">{"'PROFITABILITY'!$A$1:$F$45"}</definedName>
    <definedName name="SDGSDG" localSheetId="2" hidden="1">{"'PROFITABILITY'!$A$1:$F$45"}</definedName>
    <definedName name="SDGSDG" localSheetId="10" hidden="1">{"'PROFITABILITY'!$A$1:$F$45"}</definedName>
    <definedName name="SDGSDG" localSheetId="11" hidden="1">{"'PROFITABILITY'!$A$1:$F$45"}</definedName>
    <definedName name="SDGSDG" localSheetId="1" hidden="1">{"'PROFITABILITY'!$A$1:$F$45"}</definedName>
    <definedName name="SDGSDG" localSheetId="5" hidden="1">{"'PROFITABILITY'!$A$1:$F$45"}</definedName>
    <definedName name="SDGSDG" localSheetId="4" hidden="1">{"'PROFITABILITY'!$A$1:$F$45"}</definedName>
    <definedName name="SDGSDG" hidden="1">{"'PROFITABILITY'!$A$1:$F$45"}</definedName>
    <definedName name="SDGSG" localSheetId="7" hidden="1">{"'PROFITABILITY'!$A$1:$F$45"}</definedName>
    <definedName name="SDGSG" localSheetId="8" hidden="1">{"'PROFITABILITY'!$A$1:$F$45"}</definedName>
    <definedName name="SDGSG" localSheetId="6" hidden="1">{"'PROFITABILITY'!$A$1:$F$45"}</definedName>
    <definedName name="SDGSG" localSheetId="9" hidden="1">{"'PROFITABILITY'!$A$1:$F$45"}</definedName>
    <definedName name="SDGSG" localSheetId="3" hidden="1">{"'PROFITABILITY'!$A$1:$F$45"}</definedName>
    <definedName name="SDGSG" localSheetId="2" hidden="1">{"'PROFITABILITY'!$A$1:$F$45"}</definedName>
    <definedName name="SDGSG" localSheetId="10" hidden="1">{"'PROFITABILITY'!$A$1:$F$45"}</definedName>
    <definedName name="SDGSG" localSheetId="11" hidden="1">{"'PROFITABILITY'!$A$1:$F$45"}</definedName>
    <definedName name="SDGSG" localSheetId="1" hidden="1">{"'PROFITABILITY'!$A$1:$F$45"}</definedName>
    <definedName name="SDGSG" localSheetId="5" hidden="1">{"'PROFITABILITY'!$A$1:$F$45"}</definedName>
    <definedName name="SDGSG" localSheetId="4" hidden="1">{"'PROFITABILITY'!$A$1:$F$45"}</definedName>
    <definedName name="SDGSG" hidden="1">{"'PROFITABILITY'!$A$1:$F$45"}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>#REF!</definedName>
    <definedName name="SEK_C">#REF!</definedName>
    <definedName name="Select">#REF!</definedName>
    <definedName name="SelectD1OrC1">#REF!</definedName>
    <definedName name="SelectLessOrExcess">#REF!</definedName>
    <definedName name="SEPT">#REF!</definedName>
    <definedName name="SER_TAX">#REF!</definedName>
    <definedName name="Service">#REF!</definedName>
    <definedName name="ServiceTax">#REF!</definedName>
    <definedName name="SESHA_SAI_CONSTRUCTION" localSheetId="7">#REF!</definedName>
    <definedName name="SESHA_SAI_CONSTRUCTION" localSheetId="6">#REF!</definedName>
    <definedName name="SESHA_SAI_CONSTRUCTION" localSheetId="0">#REF!</definedName>
    <definedName name="SESHA_SAI_CONSTRUCTION" localSheetId="9">#REF!</definedName>
    <definedName name="SESHA_SAI_CONSTRUCTION" localSheetId="3">#REF!</definedName>
    <definedName name="SESHA_SAI_CONSTRUCTION" localSheetId="2">#REF!</definedName>
    <definedName name="SESHA_SAI_CONSTRUCTION" localSheetId="10">#REF!</definedName>
    <definedName name="SESHA_SAI_CONSTRUCTION" localSheetId="11">#REF!</definedName>
    <definedName name="SESHA_SAI_CONSTRUCTION" localSheetId="4">#REF!</definedName>
    <definedName name="SESHA_SAI_CONSTRUCTION">#REF!</definedName>
    <definedName name="SF">#REF!</definedName>
    <definedName name="sfdf">#REF!</definedName>
    <definedName name="SFR">#REF!</definedName>
    <definedName name="SHEET" localSheetId="0">#REF!</definedName>
    <definedName name="SHEET">#REF!</definedName>
    <definedName name="sheet1" localSheetId="7">#REF!</definedName>
    <definedName name="sheet1" localSheetId="6">#REF!</definedName>
    <definedName name="sheet1" localSheetId="0">#REF!</definedName>
    <definedName name="sheet1" localSheetId="9">#REF!</definedName>
    <definedName name="sheet1" localSheetId="3">#REF!</definedName>
    <definedName name="sheet1" localSheetId="2">#REF!</definedName>
    <definedName name="sheet1" localSheetId="10">#REF!</definedName>
    <definedName name="sheet1" localSheetId="11">#REF!</definedName>
    <definedName name="sheet1" localSheetId="4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7" hidden="1">{"form-D1",#N/A,FALSE,"FORM-D1";"form-D1_amt",#N/A,FALSE,"FORM-D1"}</definedName>
    <definedName name="slab" localSheetId="8" hidden="1">{"form-D1",#N/A,FALSE,"FORM-D1";"form-D1_amt",#N/A,FALSE,"FORM-D1"}</definedName>
    <definedName name="slab" localSheetId="6" hidden="1">{"form-D1",#N/A,FALSE,"FORM-D1";"form-D1_amt",#N/A,FALSE,"FORM-D1"}</definedName>
    <definedName name="slab" localSheetId="9" hidden="1">{"form-D1",#N/A,FALSE,"FORM-D1";"form-D1_amt",#N/A,FALSE,"FORM-D1"}</definedName>
    <definedName name="slab" localSheetId="3" hidden="1">{"form-D1",#N/A,FALSE,"FORM-D1";"form-D1_amt",#N/A,FALSE,"FORM-D1"}</definedName>
    <definedName name="slab" localSheetId="2" hidden="1">{"form-D1",#N/A,FALSE,"FORM-D1";"form-D1_amt",#N/A,FALSE,"FORM-D1"}</definedName>
    <definedName name="slab" localSheetId="10" hidden="1">{"form-D1",#N/A,FALSE,"FORM-D1";"form-D1_amt",#N/A,FALSE,"FORM-D1"}</definedName>
    <definedName name="slab" localSheetId="11" hidden="1">{"form-D1",#N/A,FALSE,"FORM-D1";"form-D1_amt",#N/A,FALSE,"FORM-D1"}</definedName>
    <definedName name="slab" localSheetId="1" hidden="1">{"form-D1",#N/A,FALSE,"FORM-D1";"form-D1_amt",#N/A,FALSE,"FORM-D1"}</definedName>
    <definedName name="slab" localSheetId="5" hidden="1">{"form-D1",#N/A,FALSE,"FORM-D1";"form-D1_amt",#N/A,FALSE,"FORM-D1"}</definedName>
    <definedName name="slab" localSheetId="4" hidden="1">{"form-D1",#N/A,FALSE,"FORM-D1";"form-D1_amt",#N/A,FALSE,"FORM-D1"}</definedName>
    <definedName name="slab" hidden="1">{"form-D1",#N/A,FALSE,"FORM-D1";"form-D1_amt",#N/A,FALSE,"FORM-D1"}</definedName>
    <definedName name="slab_p" localSheetId="7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9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msb">#REF!</definedName>
    <definedName name="soh">1%</definedName>
    <definedName name="Soil">#REF!</definedName>
    <definedName name="SoilClass">#REF!</definedName>
    <definedName name="sone">#REF!</definedName>
    <definedName name="SOR" localSheetId="7">#REF!</definedName>
    <definedName name="SOR" localSheetId="6">#REF!</definedName>
    <definedName name="SOR" localSheetId="9">#REF!</definedName>
    <definedName name="SOR" localSheetId="3">#REF!</definedName>
    <definedName name="SOR" localSheetId="2">#REF!</definedName>
    <definedName name="SOR" localSheetId="10">#REF!</definedName>
    <definedName name="SOR" localSheetId="11">#REF!</definedName>
    <definedName name="SOR" localSheetId="4">#REF!</definedName>
    <definedName name="SOR">#REF!</definedName>
    <definedName name="sort1" hidden="1">#REF!</definedName>
    <definedName name="SP">#REF!</definedName>
    <definedName name="Spanner_Auto_File">"C:\Documents and Settings\pcsai\My Documents\DRAIN_De.x2a"</definedName>
    <definedName name="SPAR">#REF!</definedName>
    <definedName name="SpecialPrice" hidden="1">#REF!</definedName>
    <definedName name="spfactor">#REF!</definedName>
    <definedName name="Spl">#REF!</definedName>
    <definedName name="SPTNP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7">#REF!</definedName>
    <definedName name="SS" localSheetId="6">#REF!</definedName>
    <definedName name="SS" localSheetId="9">#REF!</definedName>
    <definedName name="SS" localSheetId="3">#REF!</definedName>
    <definedName name="SS" localSheetId="2">#REF!</definedName>
    <definedName name="SS" localSheetId="10">#REF!</definedName>
    <definedName name="SS" localSheetId="11">#REF!</definedName>
    <definedName name="SS" localSheetId="4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a">#REF!</definedName>
    <definedName name="ssb">#REF!</definedName>
    <definedName name="ssf">#REF!</definedName>
    <definedName name="ssl">#REF!</definedName>
    <definedName name="SSS" localSheetId="7">#REF!</definedName>
    <definedName name="SSS" localSheetId="6">#REF!</definedName>
    <definedName name="SSS" localSheetId="0">#REF!</definedName>
    <definedName name="SSS" localSheetId="9">#REF!</definedName>
    <definedName name="SSS" localSheetId="3">#REF!</definedName>
    <definedName name="SSS" localSheetId="2">#REF!</definedName>
    <definedName name="SSS" localSheetId="10">#REF!</definedName>
    <definedName name="SSS" localSheetId="11">#REF!</definedName>
    <definedName name="SSS" localSheetId="4">#REF!</definedName>
    <definedName name="SSS">#REF!</definedName>
    <definedName name="ssss">#REF!</definedName>
    <definedName name="sssssssss" localSheetId="7" hidden="1">{"form-D1",#N/A,FALSE,"FORM-D1";"form-D1_amt",#N/A,FALSE,"FORM-D1"}</definedName>
    <definedName name="sssssssss" localSheetId="8" hidden="1">{"form-D1",#N/A,FALSE,"FORM-D1";"form-D1_amt",#N/A,FALSE,"FORM-D1"}</definedName>
    <definedName name="sssssssss" localSheetId="6" hidden="1">{"form-D1",#N/A,FALSE,"FORM-D1";"form-D1_amt",#N/A,FALSE,"FORM-D1"}</definedName>
    <definedName name="sssssssss" localSheetId="9" hidden="1">{"form-D1",#N/A,FALSE,"FORM-D1";"form-D1_amt",#N/A,FALSE,"FORM-D1"}</definedName>
    <definedName name="sssssssss" localSheetId="3" hidden="1">{"form-D1",#N/A,FALSE,"FORM-D1";"form-D1_amt",#N/A,FALSE,"FORM-D1"}</definedName>
    <definedName name="sssssssss" localSheetId="2" hidden="1">{"form-D1",#N/A,FALSE,"FORM-D1";"form-D1_amt",#N/A,FALSE,"FORM-D1"}</definedName>
    <definedName name="sssssssss" localSheetId="10" hidden="1">{"form-D1",#N/A,FALSE,"FORM-D1";"form-D1_amt",#N/A,FALSE,"FORM-D1"}</definedName>
    <definedName name="sssssssss" localSheetId="11" hidden="1">{"form-D1",#N/A,FALSE,"FORM-D1";"form-D1_amt",#N/A,FALSE,"FORM-D1"}</definedName>
    <definedName name="sssssssss" localSheetId="1" hidden="1">{"form-D1",#N/A,FALSE,"FORM-D1";"form-D1_amt",#N/A,FALSE,"FORM-D1"}</definedName>
    <definedName name="sssssssss" localSheetId="5" hidden="1">{"form-D1",#N/A,FALSE,"FORM-D1";"form-D1_amt",#N/A,FALSE,"FORM-D1"}</definedName>
    <definedName name="sssssssss" localSheetId="4" hidden="1">{"form-D1",#N/A,FALSE,"FORM-D1";"form-D1_amt",#N/A,FALSE,"FORM-D1"}</definedName>
    <definedName name="sssssssss" hidden="1">{"form-D1",#N/A,FALSE,"FORM-D1";"form-D1_amt",#N/A,FALSE,"FORM-D1"}</definedName>
    <definedName name="sssssssssssss" localSheetId="7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9" hidden="1">{"form-D1",#N/A,FALSE,"FORM-D1";"form-D1_amt",#N/A,FALSE,"FORM-D1"}</definedName>
    <definedName name="sssssssssssss" localSheetId="3" hidden="1">{"form-D1",#N/A,FALSE,"FORM-D1";"form-D1_amt",#N/A,FALSE,"FORM-D1"}</definedName>
    <definedName name="sssssssssssss" localSheetId="2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" hidden="1">{"form-D1",#N/A,FALSE,"FORM-D1";"form-D1_amt",#N/A,FALSE,"FORM-D1"}</definedName>
    <definedName name="sssssssssssss" localSheetId="5" hidden="1">{"form-D1",#N/A,FALSE,"FORM-D1";"form-D1_amt",#N/A,FALSE,"FORM-D1"}</definedName>
    <definedName name="sssssssssssss" localSheetId="4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7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9" hidden="1">{"form-D1",#N/A,FALSE,"FORM-D1";"form-D1_amt",#N/A,FALSE,"FORM-D1"}</definedName>
    <definedName name="sssssssssssssas" localSheetId="3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" hidden="1">{"form-D1",#N/A,FALSE,"FORM-D1";"form-D1_amt",#N/A,FALSE,"FORM-D1"}</definedName>
    <definedName name="sssssssssssssas" localSheetId="5" hidden="1">{"form-D1",#N/A,FALSE,"FORM-D1";"form-D1_amt",#N/A,FALSE,"FORM-D1"}</definedName>
    <definedName name="sssssssssssssas" localSheetId="4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_list" localSheetId="0">#REF!</definedName>
    <definedName name="st_list">#REF!</definedName>
    <definedName name="state" localSheetId="7">#REF!</definedName>
    <definedName name="state" localSheetId="6">#REF!</definedName>
    <definedName name="state" localSheetId="0">#REF!</definedName>
    <definedName name="state" localSheetId="9">#REF!</definedName>
    <definedName name="state" localSheetId="3">#REF!</definedName>
    <definedName name="state" localSheetId="2">#REF!</definedName>
    <definedName name="state" localSheetId="10">#REF!</definedName>
    <definedName name="state" localSheetId="11">#REF!</definedName>
    <definedName name="state" localSheetId="4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ock">#REF!</definedName>
    <definedName name="STR">#REF!</definedName>
    <definedName name="stretch">#REF!</definedName>
    <definedName name="StrID" localSheetId="7">#REF!</definedName>
    <definedName name="StrID" localSheetId="6">#REF!</definedName>
    <definedName name="StrID" localSheetId="9">#REF!</definedName>
    <definedName name="StrID" localSheetId="3">#REF!</definedName>
    <definedName name="StrID" localSheetId="2">#REF!</definedName>
    <definedName name="StrID" localSheetId="10">#REF!</definedName>
    <definedName name="StrID" localSheetId="11">#REF!</definedName>
    <definedName name="StrID" localSheetId="4">#REF!</definedName>
    <definedName name="StrID">#REF!</definedName>
    <definedName name="Structure">#REF!</definedName>
    <definedName name="Subject" localSheetId="7">#REF!</definedName>
    <definedName name="Subject" localSheetId="6">#REF!</definedName>
    <definedName name="Subject" localSheetId="9">#REF!</definedName>
    <definedName name="Subject" localSheetId="3">#REF!</definedName>
    <definedName name="Subject" localSheetId="2">#REF!</definedName>
    <definedName name="Subject" localSheetId="10">#REF!</definedName>
    <definedName name="Subject" localSheetId="11">#REF!</definedName>
    <definedName name="Subject" localSheetId="4">#REF!</definedName>
    <definedName name="Subject">#REF!</definedName>
    <definedName name="substation" localSheetId="7">#REF!</definedName>
    <definedName name="substation" localSheetId="6">#REF!</definedName>
    <definedName name="substation" localSheetId="9">#REF!</definedName>
    <definedName name="substation" localSheetId="3">#REF!</definedName>
    <definedName name="substation" localSheetId="2">#REF!</definedName>
    <definedName name="substation" localSheetId="10">#REF!</definedName>
    <definedName name="substation" localSheetId="11">#REF!</definedName>
    <definedName name="substation" localSheetId="4">#REF!</definedName>
    <definedName name="substation">#REF!</definedName>
    <definedName name="SUBSTN_LST">#REF!</definedName>
    <definedName name="SUM">#REF!</definedName>
    <definedName name="SUMM" localSheetId="7">#REF!</definedName>
    <definedName name="SUMM" localSheetId="6">#REF!</definedName>
    <definedName name="SUMM" localSheetId="0">#REF!</definedName>
    <definedName name="SUMM" localSheetId="9">#REF!</definedName>
    <definedName name="SUMM" localSheetId="3">#REF!</definedName>
    <definedName name="SUMM" localSheetId="2">#REF!</definedName>
    <definedName name="SUMM" localSheetId="10">#REF!</definedName>
    <definedName name="SUMM" localSheetId="11">#REF!</definedName>
    <definedName name="SUMM" localSheetId="4">#REF!</definedName>
    <definedName name="SUMM">#REF!</definedName>
    <definedName name="SUMMARY">#REF!</definedName>
    <definedName name="SUMMARY_OTHER_EXPS">#REF!</definedName>
    <definedName name="SUMMARYII" localSheetId="7">#REF!</definedName>
    <definedName name="SUMMARYII" localSheetId="6">#REF!</definedName>
    <definedName name="SUMMARYII" localSheetId="9">#REF!</definedName>
    <definedName name="SUMMARYII" localSheetId="3">#REF!</definedName>
    <definedName name="SUMMARYII" localSheetId="2">#REF!</definedName>
    <definedName name="SUMMARYII" localSheetId="10">#REF!</definedName>
    <definedName name="SUMMARYII" localSheetId="11">#REF!</definedName>
    <definedName name="SUMMARYII" localSheetId="4">#REF!</definedName>
    <definedName name="SUMMARYII">#REF!</definedName>
    <definedName name="SUMMARYR" localSheetId="7">#REF!</definedName>
    <definedName name="SUMMARYR" localSheetId="6">#REF!</definedName>
    <definedName name="SUMMARYR" localSheetId="0">#REF!</definedName>
    <definedName name="SUMMARYR" localSheetId="9">#REF!</definedName>
    <definedName name="SUMMARYR" localSheetId="3">#REF!</definedName>
    <definedName name="SUMMARYR" localSheetId="2">#REF!</definedName>
    <definedName name="SUMMARYR" localSheetId="10">#REF!</definedName>
    <definedName name="SUMMARYR" localSheetId="11">#REF!</definedName>
    <definedName name="SUMMARYR" localSheetId="4">#REF!</definedName>
    <definedName name="SUMMARYR">#REF!</definedName>
    <definedName name="SUMMERY" localSheetId="7">#REF!</definedName>
    <definedName name="SUMMERY" localSheetId="6">#REF!</definedName>
    <definedName name="SUMMERY" localSheetId="9">#REF!</definedName>
    <definedName name="SUMMERY" localSheetId="3">#REF!</definedName>
    <definedName name="SUMMERY" localSheetId="2">#REF!</definedName>
    <definedName name="SUMMERY" localSheetId="10">#REF!</definedName>
    <definedName name="SUMMERY" localSheetId="11">#REF!</definedName>
    <definedName name="SUMMERY" localSheetId="4">#REF!</definedName>
    <definedName name="SUMMERY">#REF!</definedName>
    <definedName name="sUNDR">#REF!</definedName>
    <definedName name="SUPPLY" localSheetId="7">#REF!</definedName>
    <definedName name="SUPPLY" localSheetId="6">#REF!</definedName>
    <definedName name="SUPPLY" localSheetId="0">#REF!</definedName>
    <definedName name="SUPPLY" localSheetId="9">#REF!</definedName>
    <definedName name="SUPPLY" localSheetId="3">#REF!</definedName>
    <definedName name="SUPPLY" localSheetId="2">#REF!</definedName>
    <definedName name="SUPPLY" localSheetId="10">#REF!</definedName>
    <definedName name="SUPPLY" localSheetId="11">#REF!</definedName>
    <definedName name="SUPPLY" localSheetId="4">#REF!</definedName>
    <definedName name="SUPPLY">#REF!</definedName>
    <definedName name="supplysch">#REF!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H">#REF!</definedName>
    <definedName name="SWH_">#REF!</definedName>
    <definedName name="t">#REF!</definedName>
    <definedName name="t___0">#REF!</definedName>
    <definedName name="t___13">#REF!</definedName>
    <definedName name="T0" localSheetId="7">#REF!</definedName>
    <definedName name="T0" localSheetId="6">#REF!</definedName>
    <definedName name="T0" localSheetId="9">#REF!</definedName>
    <definedName name="T0" localSheetId="3">#REF!</definedName>
    <definedName name="T0" localSheetId="2">#REF!</definedName>
    <definedName name="T0" localSheetId="10">#REF!</definedName>
    <definedName name="T0" localSheetId="11">#REF!</definedName>
    <definedName name="T0" localSheetId="4">#REF!</definedName>
    <definedName name="T0">#REF!</definedName>
    <definedName name="t1_" localSheetId="7">#REF!</definedName>
    <definedName name="t1_" localSheetId="6">#REF!</definedName>
    <definedName name="t1_" localSheetId="9">#REF!</definedName>
    <definedName name="t1_" localSheetId="3">#REF!</definedName>
    <definedName name="t1_" localSheetId="2">#REF!</definedName>
    <definedName name="t1_" localSheetId="10">#REF!</definedName>
    <definedName name="t1_" localSheetId="11">#REF!</definedName>
    <definedName name="t1_" localSheetId="4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localSheetId="7" hidden="1">#REF!</definedName>
    <definedName name="tala" localSheetId="6" hidden="1">#REF!</definedName>
    <definedName name="tala" localSheetId="0" hidden="1">#REF!</definedName>
    <definedName name="tala" localSheetId="9" hidden="1">#REF!</definedName>
    <definedName name="tala" localSheetId="3" hidden="1">#REF!</definedName>
    <definedName name="tala" localSheetId="2" hidden="1">#REF!</definedName>
    <definedName name="tala" localSheetId="4" hidden="1">#REF!</definedName>
    <definedName name="tala" hidden="1">#REF!</definedName>
    <definedName name="tala_1">#N/A</definedName>
    <definedName name="tala_1_1">"#N/A"</definedName>
    <definedName name="tala_2">#N/A</definedName>
    <definedName name="TANTRANSCO" localSheetId="7">#REF!</definedName>
    <definedName name="TANTRANSCO" localSheetId="6">#REF!</definedName>
    <definedName name="TANTRANSCO" localSheetId="9">#REF!</definedName>
    <definedName name="TANTRANSCO" localSheetId="3">#REF!</definedName>
    <definedName name="TANTRANSCO" localSheetId="2">#REF!</definedName>
    <definedName name="TANTRANSCO" localSheetId="10">#REF!</definedName>
    <definedName name="TANTRANSCO" localSheetId="11">#REF!</definedName>
    <definedName name="TANTRANSCO" localSheetId="4">#REF!</definedName>
    <definedName name="TANTRANSCO">#REF!</definedName>
    <definedName name="TARGET" localSheetId="7">#REF!</definedName>
    <definedName name="TARGET" localSheetId="6">#REF!</definedName>
    <definedName name="TARGET" localSheetId="9">#REF!</definedName>
    <definedName name="TARGET" localSheetId="3">#REF!</definedName>
    <definedName name="TARGET" localSheetId="2">#REF!</definedName>
    <definedName name="TARGET" localSheetId="10">#REF!</definedName>
    <definedName name="TARGET" localSheetId="11">#REF!</definedName>
    <definedName name="TARGET" localSheetId="4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l">#REF!</definedName>
    <definedName name="temp">#REF!</definedName>
    <definedName name="temp1">#REF!</definedName>
    <definedName name="tempcoeff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7">#REF!</definedName>
    <definedName name="TEST" localSheetId="6">#REF!</definedName>
    <definedName name="TEST" localSheetId="0">#REF!</definedName>
    <definedName name="TEST" localSheetId="9">#REF!</definedName>
    <definedName name="TEST" localSheetId="3">#REF!</definedName>
    <definedName name="TEST" localSheetId="2">#REF!</definedName>
    <definedName name="TEST" localSheetId="10">#REF!</definedName>
    <definedName name="TEST" localSheetId="11">#REF!</definedName>
    <definedName name="TEST" localSheetId="4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">#REF!</definedName>
    <definedName name="Tfc">#REF!</definedName>
    <definedName name="Tfd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 localSheetId="7">#REF!</definedName>
    <definedName name="Title1" localSheetId="6">#REF!</definedName>
    <definedName name="Title1" localSheetId="9">#REF!</definedName>
    <definedName name="Title1" localSheetId="3">#REF!</definedName>
    <definedName name="Title1" localSheetId="2">#REF!</definedName>
    <definedName name="Title1" localSheetId="10">#REF!</definedName>
    <definedName name="Title1" localSheetId="11">#REF!</definedName>
    <definedName name="Title1" localSheetId="4">#REF!</definedName>
    <definedName name="Title1">#REF!</definedName>
    <definedName name="Title2" localSheetId="7">#REF!</definedName>
    <definedName name="Title2" localSheetId="6">#REF!</definedName>
    <definedName name="Title2" localSheetId="9">#REF!</definedName>
    <definedName name="Title2" localSheetId="3">#REF!</definedName>
    <definedName name="Title2" localSheetId="2">#REF!</definedName>
    <definedName name="Title2" localSheetId="10">#REF!</definedName>
    <definedName name="Title2" localSheetId="11">#REF!</definedName>
    <definedName name="Title2" localSheetId="4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D">#REF!</definedName>
    <definedName name="TNEB" localSheetId="7">#REF!</definedName>
    <definedName name="TNEB" localSheetId="6">#REF!</definedName>
    <definedName name="TNEB" localSheetId="9">#REF!</definedName>
    <definedName name="TNEB" localSheetId="3">#REF!</definedName>
    <definedName name="TNEB" localSheetId="2">#REF!</definedName>
    <definedName name="TNEB" localSheetId="10">#REF!</definedName>
    <definedName name="TNEB" localSheetId="11">#REF!</definedName>
    <definedName name="TNEB" localSheetId="4">#REF!</definedName>
    <definedName name="TNEB">#REF!</definedName>
    <definedName name="TNEBJSR">#REF!</definedName>
    <definedName name="ToE_MATRIX">#REF!</definedName>
    <definedName name="tol" localSheetId="7">#REF!</definedName>
    <definedName name="tol" localSheetId="6">#REF!</definedName>
    <definedName name="tol" localSheetId="9">#REF!</definedName>
    <definedName name="tol" localSheetId="3">#REF!</definedName>
    <definedName name="tol" localSheetId="2">#REF!</definedName>
    <definedName name="tol" localSheetId="10">#REF!</definedName>
    <definedName name="tol" localSheetId="11">#REF!</definedName>
    <definedName name="tol" localSheetId="4">#REF!</definedName>
    <definedName name="tol">#REF!</definedName>
    <definedName name="top_ser">#REF!</definedName>
    <definedName name="TOP_SUP">#REF!</definedName>
    <definedName name="topl" localSheetId="7">#REF!</definedName>
    <definedName name="topl" localSheetId="6">#REF!</definedName>
    <definedName name="topl" localSheetId="9">#REF!</definedName>
    <definedName name="topl" localSheetId="3">#REF!</definedName>
    <definedName name="topl" localSheetId="2">#REF!</definedName>
    <definedName name="topl" localSheetId="10">#REF!</definedName>
    <definedName name="topl" localSheetId="11">#REF!</definedName>
    <definedName name="topl" localSheetId="4">#REF!</definedName>
    <definedName name="topl">#REF!</definedName>
    <definedName name="topn" localSheetId="7">#REF!</definedName>
    <definedName name="topn" localSheetId="6">#REF!</definedName>
    <definedName name="topn" localSheetId="9">#REF!</definedName>
    <definedName name="topn" localSheetId="3">#REF!</definedName>
    <definedName name="topn" localSheetId="2">#REF!</definedName>
    <definedName name="topn" localSheetId="10">#REF!</definedName>
    <definedName name="topn" localSheetId="11">#REF!</definedName>
    <definedName name="topn" localSheetId="4">#REF!</definedName>
    <definedName name="topn">#REF!</definedName>
    <definedName name="TOT_ST">#REF!</definedName>
    <definedName name="total">#REF!</definedName>
    <definedName name="Total_EB">#REF!</definedName>
    <definedName name="Total_Interest">#REF!</definedName>
    <definedName name="Total_Mandays">#REF!</definedName>
    <definedName name="Total_Pay">#REF!</definedName>
    <definedName name="totalmc">#REF!</definedName>
    <definedName name="totalmc1">#REF!</definedName>
    <definedName name="towerschedule">#REF!</definedName>
    <definedName name="TOWERTYPE">#REF!</definedName>
    <definedName name="tr">#N/A</definedName>
    <definedName name="tr0">#REF!</definedName>
    <definedName name="TRANS">#REF!</definedName>
    <definedName name="tree" localSheetId="7" hidden="1">{"'TP-SUMMARY'!$I$11:$K$11"}</definedName>
    <definedName name="tree" localSheetId="8" hidden="1">{"'TP-SUMMARY'!$I$11:$K$11"}</definedName>
    <definedName name="tree" localSheetId="6" hidden="1">{"'TP-SUMMARY'!$I$11:$K$11"}</definedName>
    <definedName name="tree" localSheetId="0" hidden="1">{"'TP-SUMMARY'!$I$11:$K$11"}</definedName>
    <definedName name="tree" localSheetId="9" hidden="1">{"'TP-SUMMARY'!$I$11:$K$11"}</definedName>
    <definedName name="tree" localSheetId="3" hidden="1">{"'TP-SUMMARY'!$I$11:$K$11"}</definedName>
    <definedName name="tree" localSheetId="2" hidden="1">{"'TP-SUMMARY'!$I$11:$K$11"}</definedName>
    <definedName name="tree" localSheetId="10" hidden="1">{"'TP-SUMMARY'!$I$11:$K$11"}</definedName>
    <definedName name="tree" localSheetId="11" hidden="1">{"'TP-SUMMARY'!$I$11:$K$11"}</definedName>
    <definedName name="tree" localSheetId="1" hidden="1">{"'TP-SUMMARY'!$I$11:$K$11"}</definedName>
    <definedName name="tree" localSheetId="5" hidden="1">{"'TP-SUMMARY'!$I$11:$K$11"}</definedName>
    <definedName name="tree" localSheetId="4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7" hidden="1">{"form-D1",#N/A,FALSE,"FORM-D1";"form-D1_amt",#N/A,FALSE,"FORM-D1"}</definedName>
    <definedName name="trrrrrrrrrrrrr" localSheetId="8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9" hidden="1">{"form-D1",#N/A,FALSE,"FORM-D1";"form-D1_amt",#N/A,FALSE,"FORM-D1"}</definedName>
    <definedName name="trrrrrrrrrrrrr" localSheetId="3" hidden="1">{"form-D1",#N/A,FALSE,"FORM-D1";"form-D1_amt",#N/A,FALSE,"FORM-D1"}</definedName>
    <definedName name="trrrrrrrrrrrrr" localSheetId="2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 localSheetId="11" hidden="1">{"form-D1",#N/A,FALSE,"FORM-D1";"form-D1_amt",#N/A,FALSE,"FORM-D1"}</definedName>
    <definedName name="trrrrrrrrrrrrr" localSheetId="1" hidden="1">{"form-D1",#N/A,FALSE,"FORM-D1";"form-D1_amt",#N/A,FALSE,"FORM-D1"}</definedName>
    <definedName name="trrrrrrrrrrrrr" localSheetId="5" hidden="1">{"form-D1",#N/A,FALSE,"FORM-D1";"form-D1_amt",#N/A,FALSE,"FORM-D1"}</definedName>
    <definedName name="trrrrrrrrrrrrr" localSheetId="4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>#REF!</definedName>
    <definedName name="ts">#REF!</definedName>
    <definedName name="tS___0">#REF!</definedName>
    <definedName name="tS___13">#REF!</definedName>
    <definedName name="tst" localSheetId="9">#REF!</definedName>
    <definedName name="tst" localSheetId="3">#REF!</definedName>
    <definedName name="tst" localSheetId="2">#REF!</definedName>
    <definedName name="tst" localSheetId="4">#REF!</definedName>
    <definedName name="tst">#REF!</definedName>
    <definedName name="tt">#REF!</definedName>
    <definedName name="ttrrr">#REF!</definedName>
    <definedName name="ttttrrrrrrrr">#REF!</definedName>
    <definedName name="TUES1">#REF!</definedName>
    <definedName name="tvtv">#REF!</definedName>
    <definedName name="tw">#REF!</definedName>
    <definedName name="twer">#REF!</definedName>
    <definedName name="tyjyj" localSheetId="7" hidden="1">{"'PROFITABILITY'!$A$1:$F$45"}</definedName>
    <definedName name="tyjyj" localSheetId="8" hidden="1">{"'PROFITABILITY'!$A$1:$F$45"}</definedName>
    <definedName name="tyjyj" localSheetId="6" hidden="1">{"'PROFITABILITY'!$A$1:$F$45"}</definedName>
    <definedName name="tyjyj" localSheetId="9" hidden="1">{"'PROFITABILITY'!$A$1:$F$45"}</definedName>
    <definedName name="tyjyj" localSheetId="3" hidden="1">{"'PROFITABILITY'!$A$1:$F$45"}</definedName>
    <definedName name="tyjyj" localSheetId="2" hidden="1">{"'PROFITABILITY'!$A$1:$F$45"}</definedName>
    <definedName name="tyjyj" localSheetId="10" hidden="1">{"'PROFITABILITY'!$A$1:$F$45"}</definedName>
    <definedName name="tyjyj" localSheetId="11" hidden="1">{"'PROFITABILITY'!$A$1:$F$45"}</definedName>
    <definedName name="tyjyj" localSheetId="1" hidden="1">{"'PROFITABILITY'!$A$1:$F$45"}</definedName>
    <definedName name="tyjyj" localSheetId="5" hidden="1">{"'PROFITABILITY'!$A$1:$F$45"}</definedName>
    <definedName name="tyjyj" localSheetId="4" hidden="1">{"'PROFITABILITY'!$A$1:$F$45"}</definedName>
    <definedName name="tyjyj" hidden="1">{"'PROFITABILITY'!$A$1:$F$45"}</definedName>
    <definedName name="u">#REF!</definedName>
    <definedName name="ueber">#REF!</definedName>
    <definedName name="uifsyi" localSheetId="7">#REF!</definedName>
    <definedName name="uifsyi" localSheetId="6">#REF!</definedName>
    <definedName name="uifsyi" localSheetId="9">#REF!</definedName>
    <definedName name="uifsyi" localSheetId="3">#REF!</definedName>
    <definedName name="uifsyi" localSheetId="2">#REF!</definedName>
    <definedName name="uifsyi" localSheetId="10">#REF!</definedName>
    <definedName name="uifsyi" localSheetId="11">#REF!</definedName>
    <definedName name="uifsyi" localSheetId="4">#REF!</definedName>
    <definedName name="uifsyi">#REF!</definedName>
    <definedName name="UKP">#REF!</definedName>
    <definedName name="UMD">#REF!</definedName>
    <definedName name="u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o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D">#REF!</definedName>
    <definedName name="Vdes">#REF!</definedName>
    <definedName name="vea">#REF!</definedName>
    <definedName name="VELOKAL">#REF!</definedName>
    <definedName name="Vend">#REF!</definedName>
    <definedName name="vertical_col_and_corner_walls" localSheetId="7">#REF!</definedName>
    <definedName name="vertical_col_and_corner_walls" localSheetId="6">#REF!</definedName>
    <definedName name="vertical_col_and_corner_walls" localSheetId="9">#REF!</definedName>
    <definedName name="vertical_col_and_corner_walls" localSheetId="3">#REF!</definedName>
    <definedName name="vertical_col_and_corner_walls" localSheetId="2">#REF!</definedName>
    <definedName name="vertical_col_and_corner_walls" localSheetId="10">#REF!</definedName>
    <definedName name="vertical_col_and_corner_walls" localSheetId="11">#REF!</definedName>
    <definedName name="vertical_col_and_corner_walls" localSheetId="4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chjgiulhviguihij">#REF!</definedName>
    <definedName name="vggfd" localSheetId="7" hidden="1">{"'Sheet1'!$A$4386:$N$4591"}</definedName>
    <definedName name="vggfd" localSheetId="8" hidden="1">{"'Sheet1'!$A$4386:$N$4591"}</definedName>
    <definedName name="vggfd" localSheetId="6" hidden="1">{"'Sheet1'!$A$4386:$N$4591"}</definedName>
    <definedName name="vggfd" localSheetId="9" hidden="1">{"'Sheet1'!$A$4386:$N$4591"}</definedName>
    <definedName name="vggfd" localSheetId="3" hidden="1">{"'Sheet1'!$A$4386:$N$4591"}</definedName>
    <definedName name="vggfd" localSheetId="2" hidden="1">{"'Sheet1'!$A$4386:$N$4591"}</definedName>
    <definedName name="vggfd" localSheetId="10" hidden="1">{"'Sheet1'!$A$4386:$N$4591"}</definedName>
    <definedName name="vggfd" localSheetId="11" hidden="1">{"'Sheet1'!$A$4386:$N$4591"}</definedName>
    <definedName name="vggfd" localSheetId="1" hidden="1">{"'Sheet1'!$A$4386:$N$4591"}</definedName>
    <definedName name="vggfd" localSheetId="5" hidden="1">{"'Sheet1'!$A$4386:$N$4591"}</definedName>
    <definedName name="vggfd" localSheetId="4" hidden="1">{"'Sheet1'!$A$4386:$N$4591"}</definedName>
    <definedName name="vggfd" hidden="1">{"'Sheet1'!$A$4386:$N$4591"}</definedName>
    <definedName name="vij">#REF!</definedName>
    <definedName name="VIJAY" localSheetId="7">#REF!</definedName>
    <definedName name="VIJAY" localSheetId="6">#REF!</definedName>
    <definedName name="VIJAY" localSheetId="0">#REF!</definedName>
    <definedName name="VIJAY" localSheetId="9">#REF!</definedName>
    <definedName name="VIJAY" localSheetId="3">#REF!</definedName>
    <definedName name="VIJAY" localSheetId="2">#REF!</definedName>
    <definedName name="VIJAY" localSheetId="10">#REF!</definedName>
    <definedName name="VIJAY" localSheetId="11">#REF!</definedName>
    <definedName name="VIJAY" localSheetId="4">#REF!</definedName>
    <definedName name="VIJAY">#REF!</definedName>
    <definedName name="VISUAL" localSheetId="7">#REF!</definedName>
    <definedName name="VISUAL" localSheetId="6">#REF!</definedName>
    <definedName name="VISUAL" localSheetId="0">#REF!</definedName>
    <definedName name="VISUAL" localSheetId="9">#REF!</definedName>
    <definedName name="VISUAL" localSheetId="3">#REF!</definedName>
    <definedName name="VISUAL" localSheetId="2">#REF!</definedName>
    <definedName name="VISUAL" localSheetId="10">#REF!</definedName>
    <definedName name="VISUAL" localSheetId="11">#REF!</definedName>
    <definedName name="VISUAL" localSheetId="4">#REF!</definedName>
    <definedName name="VISUAL">#REF!</definedName>
    <definedName name="Viual_chart" localSheetId="7">#REF!</definedName>
    <definedName name="Viual_chart" localSheetId="6">#REF!</definedName>
    <definedName name="Viual_chart" localSheetId="0">#REF!</definedName>
    <definedName name="Viual_chart" localSheetId="9">#REF!</definedName>
    <definedName name="Viual_chart" localSheetId="3">#REF!</definedName>
    <definedName name="Viual_chart" localSheetId="2">#REF!</definedName>
    <definedName name="Viual_chart" localSheetId="10">#REF!</definedName>
    <definedName name="Viual_chart" localSheetId="11">#REF!</definedName>
    <definedName name="Viual_chart" localSheetId="4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7" hidden="1">{"'PROFITABILITY'!$A$1:$F$45"}</definedName>
    <definedName name="vs" localSheetId="8" hidden="1">{"'PROFITABILITY'!$A$1:$F$45"}</definedName>
    <definedName name="vs" localSheetId="6" hidden="1">{"'PROFITABILITY'!$A$1:$F$45"}</definedName>
    <definedName name="vs" localSheetId="9" hidden="1">{"'PROFITABILITY'!$A$1:$F$45"}</definedName>
    <definedName name="vs" localSheetId="3" hidden="1">{"'PROFITABILITY'!$A$1:$F$45"}</definedName>
    <definedName name="vs" localSheetId="2" hidden="1">{"'PROFITABILITY'!$A$1:$F$45"}</definedName>
    <definedName name="vs" localSheetId="10" hidden="1">{"'PROFITABILITY'!$A$1:$F$45"}</definedName>
    <definedName name="vs" localSheetId="11" hidden="1">{"'PROFITABILITY'!$A$1:$F$45"}</definedName>
    <definedName name="vs" localSheetId="1" hidden="1">{"'PROFITABILITY'!$A$1:$F$45"}</definedName>
    <definedName name="vs" localSheetId="5" hidden="1">{"'PROFITABILITY'!$A$1:$F$45"}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>#REF!</definedName>
    <definedName name="vvv">#REF!</definedName>
    <definedName name="VVVV">#REF!</definedName>
    <definedName name="Vz">#REF!</definedName>
    <definedName name="W" localSheetId="7">#REF!</definedName>
    <definedName name="W" localSheetId="6">#REF!</definedName>
    <definedName name="W" localSheetId="0">#REF!</definedName>
    <definedName name="W" localSheetId="9">#REF!</definedName>
    <definedName name="W" localSheetId="3">#REF!</definedName>
    <definedName name="W" localSheetId="2">#REF!</definedName>
    <definedName name="W" localSheetId="10">#REF!</definedName>
    <definedName name="W" localSheetId="11">#REF!</definedName>
    <definedName name="W" localSheetId="4">#REF!</definedName>
    <definedName name="W">#REF!</definedName>
    <definedName name="w1_w2">#REF!</definedName>
    <definedName name="WAHAB_ALI">#REF!</definedName>
    <definedName name="Waiting">"Picture 1"</definedName>
    <definedName name="water_funds" localSheetId="7" hidden="1">{"'Sheet1'!$A$4386:$N$4591"}</definedName>
    <definedName name="water_funds" localSheetId="8" hidden="1">{"'Sheet1'!$A$4386:$N$4591"}</definedName>
    <definedName name="water_funds" localSheetId="6" hidden="1">{"'Sheet1'!$A$4386:$N$4591"}</definedName>
    <definedName name="water_funds" localSheetId="9" hidden="1">{"'Sheet1'!$A$4386:$N$4591"}</definedName>
    <definedName name="water_funds" localSheetId="3" hidden="1">{"'Sheet1'!$A$4386:$N$4591"}</definedName>
    <definedName name="water_funds" localSheetId="2" hidden="1">{"'Sheet1'!$A$4386:$N$4591"}</definedName>
    <definedName name="water_funds" localSheetId="10" hidden="1">{"'Sheet1'!$A$4386:$N$4591"}</definedName>
    <definedName name="water_funds" localSheetId="11" hidden="1">{"'Sheet1'!$A$4386:$N$4591"}</definedName>
    <definedName name="water_funds" localSheetId="1" hidden="1">{"'Sheet1'!$A$4386:$N$4591"}</definedName>
    <definedName name="water_funds" localSheetId="5" hidden="1">{"'Sheet1'!$A$4386:$N$4591"}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 localSheetId="7">#REF!</definedName>
    <definedName name="we" localSheetId="6">#REF!</definedName>
    <definedName name="we" localSheetId="0">#REF!</definedName>
    <definedName name="we" localSheetId="9">#REF!</definedName>
    <definedName name="we" localSheetId="3">#REF!</definedName>
    <definedName name="we" localSheetId="2">#REF!</definedName>
    <definedName name="we" localSheetId="10">#REF!</definedName>
    <definedName name="we" localSheetId="11">#REF!</definedName>
    <definedName name="we" localSheetId="4">#REF!</definedName>
    <definedName name="we">#REF!</definedName>
    <definedName name="WeightRange" localSheetId="7">#REF!</definedName>
    <definedName name="WeightRange" localSheetId="6">#REF!</definedName>
    <definedName name="WeightRange" localSheetId="9">#REF!</definedName>
    <definedName name="WeightRange" localSheetId="3">#REF!</definedName>
    <definedName name="WeightRange" localSheetId="2">#REF!</definedName>
    <definedName name="WeightRange" localSheetId="10">#REF!</definedName>
    <definedName name="WeightRange" localSheetId="11">#REF!</definedName>
    <definedName name="WeightRange" localSheetId="4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7" hidden="1">{"form-D1",#N/A,FALSE,"FORM-D1";"form-D1_amt",#N/A,FALSE,"FORM-D1"}</definedName>
    <definedName name="wer" localSheetId="8" hidden="1">{"form-D1",#N/A,FALSE,"FORM-D1";"form-D1_amt",#N/A,FALSE,"FORM-D1"}</definedName>
    <definedName name="wer" localSheetId="6" hidden="1">{"form-D1",#N/A,FALSE,"FORM-D1";"form-D1_amt",#N/A,FALSE,"FORM-D1"}</definedName>
    <definedName name="wer" localSheetId="9" hidden="1">{"form-D1",#N/A,FALSE,"FORM-D1";"form-D1_amt",#N/A,FALSE,"FORM-D1"}</definedName>
    <definedName name="wer" localSheetId="3" hidden="1">{"form-D1",#N/A,FALSE,"FORM-D1";"form-D1_amt",#N/A,FALSE,"FORM-D1"}</definedName>
    <definedName name="wer" localSheetId="2" hidden="1">{"form-D1",#N/A,FALSE,"FORM-D1";"form-D1_amt",#N/A,FALSE,"FORM-D1"}</definedName>
    <definedName name="wer" localSheetId="10" hidden="1">{"form-D1",#N/A,FALSE,"FORM-D1";"form-D1_amt",#N/A,FALSE,"FORM-D1"}</definedName>
    <definedName name="wer" localSheetId="11" hidden="1">{"form-D1",#N/A,FALSE,"FORM-D1";"form-D1_amt",#N/A,FALSE,"FORM-D1"}</definedName>
    <definedName name="wer" localSheetId="1" hidden="1">{"form-D1",#N/A,FALSE,"FORM-D1";"form-D1_amt",#N/A,FALSE,"FORM-D1"}</definedName>
    <definedName name="wer" localSheetId="5" hidden="1">{"form-D1",#N/A,FALSE,"FORM-D1";"form-D1_amt",#N/A,FALSE,"FORM-D1"}</definedName>
    <definedName name="wer" localSheetId="4" hidden="1">{"form-D1",#N/A,FALSE,"FORM-D1";"form-D1_amt",#N/A,FALSE,"FORM-D1"}</definedName>
    <definedName name="wer" hidden="1">{"form-D1",#N/A,FALSE,"FORM-D1";"form-D1_amt",#N/A,FALSE,"FORM-D1"}</definedName>
    <definedName name="wertt" localSheetId="7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LP">#REF!</definedName>
    <definedName name="women">#REF!</definedName>
    <definedName name="wordings">#REF!</definedName>
    <definedName name="work">#REF!</definedName>
    <definedName name="WP">#REF!</definedName>
    <definedName name="WQEW">#REF!</definedName>
    <definedName name="wqewe">#REF!</definedName>
    <definedName name="wqwrwrqwrqr">#REF!</definedName>
    <definedName name="wr" localSheetId="7" hidden="1">{#N/A,#N/A,FALSE,"COVER1.XLS ";#N/A,#N/A,FALSE,"RACT1.XLS";#N/A,#N/A,FALSE,"RACT2.XLS";#N/A,#N/A,FALSE,"ECCMP";#N/A,#N/A,FALSE,"WELDER.XLS"}</definedName>
    <definedName name="wr" localSheetId="8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9" hidden="1">{#N/A,#N/A,FALSE,"COVER1.XLS ";#N/A,#N/A,FALSE,"RACT1.XLS";#N/A,#N/A,FALSE,"RACT2.XLS";#N/A,#N/A,FALSE,"ECCMP";#N/A,#N/A,FALSE,"WELDER.XLS"}</definedName>
    <definedName name="wr" localSheetId="3" hidden="1">{#N/A,#N/A,FALSE,"COVER1.XLS ";#N/A,#N/A,FALSE,"RACT1.XLS";#N/A,#N/A,FALSE,"RACT2.XLS";#N/A,#N/A,FALSE,"ECCMP";#N/A,#N/A,FALSE,"WELDER.XLS"}</definedName>
    <definedName name="wr" localSheetId="2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 localSheetId="11" hidden="1">{#N/A,#N/A,FALSE,"COVER1.XLS ";#N/A,#N/A,FALSE,"RACT1.XLS";#N/A,#N/A,FALSE,"RACT2.XLS";#N/A,#N/A,FALSE,"ECCMP";#N/A,#N/A,FALSE,"WELDER.XLS"}</definedName>
    <definedName name="wr" localSheetId="1" hidden="1">{#N/A,#N/A,FALSE,"COVER1.XLS ";#N/A,#N/A,FALSE,"RACT1.XLS";#N/A,#N/A,FALSE,"RACT2.XLS";#N/A,#N/A,FALSE,"ECCMP";#N/A,#N/A,FALSE,"WELDER.XLS"}</definedName>
    <definedName name="wr" localSheetId="5" hidden="1">{#N/A,#N/A,FALSE,"COVER1.XLS ";#N/A,#N/A,FALSE,"RACT1.XLS";#N/A,#N/A,FALSE,"RACT2.XLS";#N/A,#N/A,FALSE,"ECCMP";#N/A,#N/A,FALSE,"WELDER.XLS"}</definedName>
    <definedName name="wr" localSheetId="4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7" hidden="1">{#N/A,#N/A,FALSE,"17MAY";#N/A,#N/A,FALSE,"24MAY"}</definedName>
    <definedName name="wrn.1." localSheetId="8" hidden="1">{#N/A,#N/A,FALSE,"17MAY";#N/A,#N/A,FALSE,"24MAY"}</definedName>
    <definedName name="wrn.1." localSheetId="6" hidden="1">{#N/A,#N/A,FALSE,"17MAY";#N/A,#N/A,FALSE,"24MAY"}</definedName>
    <definedName name="wrn.1." localSheetId="9" hidden="1">{#N/A,#N/A,FALSE,"17MAY";#N/A,#N/A,FALSE,"24MAY"}</definedName>
    <definedName name="wrn.1." localSheetId="3" hidden="1">{#N/A,#N/A,FALSE,"17MAY";#N/A,#N/A,FALSE,"24MAY"}</definedName>
    <definedName name="wrn.1." localSheetId="2" hidden="1">{#N/A,#N/A,FALSE,"17MAY";#N/A,#N/A,FALSE,"24MAY"}</definedName>
    <definedName name="wrn.1." localSheetId="10" hidden="1">{#N/A,#N/A,FALSE,"17MAY";#N/A,#N/A,FALSE,"24MAY"}</definedName>
    <definedName name="wrn.1." localSheetId="11" hidden="1">{#N/A,#N/A,FALSE,"17MAY";#N/A,#N/A,FALSE,"24MAY"}</definedName>
    <definedName name="wrn.1." localSheetId="1" hidden="1">{#N/A,#N/A,FALSE,"17MAY";#N/A,#N/A,FALSE,"24MAY"}</definedName>
    <definedName name="wrn.1." localSheetId="5" hidden="1">{#N/A,#N/A,FALSE,"17MAY";#N/A,#N/A,FALSE,"24MAY"}</definedName>
    <definedName name="wrn.1." localSheetId="4" hidden="1">{#N/A,#N/A,FALSE,"17MAY";#N/A,#N/A,FALSE,"24MAY"}</definedName>
    <definedName name="wrn.1." hidden="1">{#N/A,#N/A,FALSE,"17MAY";#N/A,#N/A,FALSE,"24MAY"}</definedName>
    <definedName name="wrn.budget." localSheetId="7" hidden="1">{"form-D1",#N/A,FALSE,"FORM-D1";"form-D1_amt",#N/A,FALSE,"FORM-D1"}</definedName>
    <definedName name="wrn.budget." localSheetId="8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9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10" hidden="1">{"form-D1",#N/A,FALSE,"FORM-D1";"form-D1_amt",#N/A,FALSE,"FORM-D1"}</definedName>
    <definedName name="wrn.budget." localSheetId="11" hidden="1">{"form-D1",#N/A,FALSE,"FORM-D1";"form-D1_amt",#N/A,FALSE,"FORM-D1"}</definedName>
    <definedName name="wrn.budget." localSheetId="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Co." localSheetId="7" hidden="1">{#N/A,#N/A,TRUE,"GW-Cond";#N/A,#N/A,TRUE,"HW"}</definedName>
    <definedName name="wrn.Co." localSheetId="8" hidden="1">{#N/A,#N/A,TRUE,"GW-Cond";#N/A,#N/A,TRUE,"HW"}</definedName>
    <definedName name="wrn.Co." localSheetId="6" hidden="1">{#N/A,#N/A,TRUE,"GW-Cond";#N/A,#N/A,TRUE,"HW"}</definedName>
    <definedName name="wrn.Co." localSheetId="9" hidden="1">{#N/A,#N/A,TRUE,"GW-Cond";#N/A,#N/A,TRUE,"HW"}</definedName>
    <definedName name="wrn.Co." localSheetId="3" hidden="1">{#N/A,#N/A,TRUE,"GW-Cond";#N/A,#N/A,TRUE,"HW"}</definedName>
    <definedName name="wrn.Co." localSheetId="2" hidden="1">{#N/A,#N/A,TRUE,"GW-Cond";#N/A,#N/A,TRUE,"HW"}</definedName>
    <definedName name="wrn.Co." localSheetId="10" hidden="1">{#N/A,#N/A,TRUE,"GW-Cond";#N/A,#N/A,TRUE,"HW"}</definedName>
    <definedName name="wrn.Co." localSheetId="11" hidden="1">{#N/A,#N/A,TRUE,"GW-Cond";#N/A,#N/A,TRUE,"HW"}</definedName>
    <definedName name="wrn.Co." localSheetId="1" hidden="1">{#N/A,#N/A,TRUE,"GW-Cond";#N/A,#N/A,TRUE,"HW"}</definedName>
    <definedName name="wrn.Co." localSheetId="5" hidden="1">{#N/A,#N/A,TRUE,"GW-Cond";#N/A,#N/A,TRUE,"HW"}</definedName>
    <definedName name="wrn.Co." localSheetId="4" hidden="1">{#N/A,#N/A,TRUE,"GW-Cond";#N/A,#N/A,TRUE,"HW"}</definedName>
    <definedName name="wrn.Co." hidden="1">{#N/A,#N/A,TRUE,"GW-Cond";#N/A,#N/A,TRUE,"HW"}</definedName>
    <definedName name="wrn.consumable." localSheetId="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9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7" hidden="1">{#N/A,#N/A,FALSE,"Motor List"}</definedName>
    <definedName name="wrn.test." localSheetId="8" hidden="1">{#N/A,#N/A,FALSE,"Motor List"}</definedName>
    <definedName name="wrn.test." localSheetId="6" hidden="1">{#N/A,#N/A,FALSE,"Motor List"}</definedName>
    <definedName name="wrn.test." localSheetId="9" hidden="1">{#N/A,#N/A,FALSE,"Motor List"}</definedName>
    <definedName name="wrn.test." localSheetId="3" hidden="1">{#N/A,#N/A,FALSE,"Motor List"}</definedName>
    <definedName name="wrn.test." localSheetId="2" hidden="1">{#N/A,#N/A,FALSE,"Motor List"}</definedName>
    <definedName name="wrn.test." localSheetId="10" hidden="1">{#N/A,#N/A,FALSE,"Motor List"}</definedName>
    <definedName name="wrn.test." localSheetId="11" hidden="1">{#N/A,#N/A,FALSE,"Motor List"}</definedName>
    <definedName name="wrn.test." localSheetId="1" hidden="1">{#N/A,#N/A,FALSE,"Motor List"}</definedName>
    <definedName name="wrn.test." localSheetId="5" hidden="1">{#N/A,#N/A,FALSE,"Motor List"}</definedName>
    <definedName name="wrn.test." localSheetId="4" hidden="1">{#N/A,#N/A,FALSE,"Motor List"}</definedName>
    <definedName name="wrn.test." hidden="1">{#N/A,#N/A,FALSE,"Motor List"}</definedName>
    <definedName name="WT">#REF!</definedName>
    <definedName name="wt.m">#REF!</definedName>
    <definedName name="wu">#REF!</definedName>
    <definedName name="ww">#REF!</definedName>
    <definedName name="www">#REF!</definedName>
    <definedName name="wwww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7" hidden="1">{"form-D1",#N/A,FALSE,"FORM-D1";"form-D1_amt",#N/A,FALSE,"FORM-D1"}</definedName>
    <definedName name="xc" localSheetId="8" hidden="1">{"form-D1",#N/A,FALSE,"FORM-D1";"form-D1_amt",#N/A,FALSE,"FORM-D1"}</definedName>
    <definedName name="xc" localSheetId="6" hidden="1">{"form-D1",#N/A,FALSE,"FORM-D1";"form-D1_amt",#N/A,FALSE,"FORM-D1"}</definedName>
    <definedName name="xc" localSheetId="9" hidden="1">{"form-D1",#N/A,FALSE,"FORM-D1";"form-D1_amt",#N/A,FALSE,"FORM-D1"}</definedName>
    <definedName name="xc" localSheetId="3" hidden="1">{"form-D1",#N/A,FALSE,"FORM-D1";"form-D1_amt",#N/A,FALSE,"FORM-D1"}</definedName>
    <definedName name="xc" localSheetId="2" hidden="1">{"form-D1",#N/A,FALSE,"FORM-D1";"form-D1_amt",#N/A,FALSE,"FORM-D1"}</definedName>
    <definedName name="xc" localSheetId="10" hidden="1">{"form-D1",#N/A,FALSE,"FORM-D1";"form-D1_amt",#N/A,FALSE,"FORM-D1"}</definedName>
    <definedName name="xc" localSheetId="11" hidden="1">{"form-D1",#N/A,FALSE,"FORM-D1";"form-D1_amt",#N/A,FALSE,"FORM-D1"}</definedName>
    <definedName name="xc" localSheetId="1" hidden="1">{"form-D1",#N/A,FALSE,"FORM-D1";"form-D1_amt",#N/A,FALSE,"FORM-D1"}</definedName>
    <definedName name="xc" localSheetId="5" hidden="1">{"form-D1",#N/A,FALSE,"FORM-D1";"form-D1_amt",#N/A,FALSE,"FORM-D1"}</definedName>
    <definedName name="xc" localSheetId="4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yz">#REF!</definedName>
    <definedName name="xzq" localSheetId="7">#REF!</definedName>
    <definedName name="xzq" localSheetId="6">#REF!</definedName>
    <definedName name="xzq" localSheetId="9">#REF!</definedName>
    <definedName name="xzq" localSheetId="3">#REF!</definedName>
    <definedName name="xzq" localSheetId="2">#REF!</definedName>
    <definedName name="xzq" localSheetId="10">#REF!</definedName>
    <definedName name="xzq" localSheetId="11">#REF!</definedName>
    <definedName name="xzq" localSheetId="4">#REF!</definedName>
    <definedName name="xzq">#REF!</definedName>
    <definedName name="XZZ" localSheetId="7">#REF!</definedName>
    <definedName name="XZZ" localSheetId="6">#REF!</definedName>
    <definedName name="XZZ" localSheetId="0">#REF!</definedName>
    <definedName name="XZZ" localSheetId="9">#REF!</definedName>
    <definedName name="XZZ" localSheetId="3">#REF!</definedName>
    <definedName name="XZZ" localSheetId="2">#REF!</definedName>
    <definedName name="XZZ" localSheetId="10">#REF!</definedName>
    <definedName name="XZZ" localSheetId="11">#REF!</definedName>
    <definedName name="XZZ" localSheetId="4">#REF!</definedName>
    <definedName name="XZZ">#REF!</definedName>
    <definedName name="Y">#REF!</definedName>
    <definedName name="Y0">#REF!</definedName>
    <definedName name="Yen">#REF!</definedName>
    <definedName name="yit">#REF!</definedName>
    <definedName name="yry">#REF!</definedName>
    <definedName name="ys">#REF!</definedName>
    <definedName name="yyy" localSheetId="7" hidden="1">{"'PROFITABILITY'!$A$1:$F$45"}</definedName>
    <definedName name="yyy" localSheetId="8" hidden="1">{"'PROFITABILITY'!$A$1:$F$45"}</definedName>
    <definedName name="yyy" localSheetId="6" hidden="1">{"'PROFITABILITY'!$A$1:$F$45"}</definedName>
    <definedName name="yyy" localSheetId="9" hidden="1">{"'PROFITABILITY'!$A$1:$F$45"}</definedName>
    <definedName name="yyy" localSheetId="3" hidden="1">{"'PROFITABILITY'!$A$1:$F$45"}</definedName>
    <definedName name="yyy" localSheetId="2" hidden="1">{"'PROFITABILITY'!$A$1:$F$45"}</definedName>
    <definedName name="yyy" localSheetId="10" hidden="1">{"'PROFITABILITY'!$A$1:$F$45"}</definedName>
    <definedName name="yyy" localSheetId="11" hidden="1">{"'PROFITABILITY'!$A$1:$F$45"}</definedName>
    <definedName name="yyy" localSheetId="1" hidden="1">{"'PROFITABILITY'!$A$1:$F$45"}</definedName>
    <definedName name="yyy" localSheetId="5" hidden="1">{"'PROFITABILITY'!$A$1:$F$45"}</definedName>
    <definedName name="yyy" localSheetId="4" hidden="1">{"'PROFITABILITY'!$A$1:$F$45"}</definedName>
    <definedName name="yyy" hidden="1">{"'PROFITABILITY'!$A$1:$F$45"}</definedName>
    <definedName name="yyy1" localSheetId="7" hidden="1">{"'PROFITABILITY'!$A$1:$F$45"}</definedName>
    <definedName name="yyy1" localSheetId="8" hidden="1">{"'PROFITABILITY'!$A$1:$F$45"}</definedName>
    <definedName name="yyy1" localSheetId="6" hidden="1">{"'PROFITABILITY'!$A$1:$F$45"}</definedName>
    <definedName name="yyy1" localSheetId="9" hidden="1">{"'PROFITABILITY'!$A$1:$F$45"}</definedName>
    <definedName name="yyy1" localSheetId="3" hidden="1">{"'PROFITABILITY'!$A$1:$F$45"}</definedName>
    <definedName name="yyy1" localSheetId="2" hidden="1">{"'PROFITABILITY'!$A$1:$F$45"}</definedName>
    <definedName name="yyy1" localSheetId="10" hidden="1">{"'PROFITABILITY'!$A$1:$F$45"}</definedName>
    <definedName name="yyy1" localSheetId="11" hidden="1">{"'PROFITABILITY'!$A$1:$F$45"}</definedName>
    <definedName name="yyy1" localSheetId="1" hidden="1">{"'PROFITABILITY'!$A$1:$F$45"}</definedName>
    <definedName name="yyy1" localSheetId="5" hidden="1">{"'PROFITABILITY'!$A$1:$F$45"}</definedName>
    <definedName name="yyy1" localSheetId="4" hidden="1">{"'PROFITABILITY'!$A$1:$F$45"}</definedName>
    <definedName name="yyy1" hidden="1">{"'PROFITABILITY'!$A$1:$F$45"}</definedName>
    <definedName name="z" localSheetId="0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7">#REF!</definedName>
    <definedName name="전체" localSheetId="6">#REF!</definedName>
    <definedName name="전체" localSheetId="0">#REF!</definedName>
    <definedName name="전체" localSheetId="9">#REF!</definedName>
    <definedName name="전체" localSheetId="3">#REF!</definedName>
    <definedName name="전체" localSheetId="2">#REF!</definedName>
    <definedName name="전체" localSheetId="10">#REF!</definedName>
    <definedName name="전체" localSheetId="11">#REF!</definedName>
    <definedName name="전체" localSheetId="4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1" l="1"/>
  <c r="H163" i="6"/>
  <c r="H162" i="6"/>
  <c r="D54" i="11"/>
  <c r="D53" i="11"/>
  <c r="D52" i="11"/>
  <c r="H161" i="6"/>
  <c r="H158" i="6"/>
  <c r="H159" i="6"/>
  <c r="H160" i="6"/>
  <c r="AX379" i="18"/>
  <c r="D49" i="11"/>
  <c r="D51" i="11"/>
  <c r="D50" i="11"/>
  <c r="H157" i="6"/>
  <c r="H156" i="6"/>
  <c r="Q14" i="1"/>
  <c r="H10" i="1"/>
  <c r="H13" i="1"/>
  <c r="O10" i="1"/>
  <c r="P10" i="1" s="1"/>
  <c r="F17" i="1"/>
  <c r="F16" i="1"/>
  <c r="H155" i="6"/>
  <c r="F48" i="11"/>
  <c r="D48" i="11"/>
  <c r="D47" i="11"/>
  <c r="D46" i="11"/>
  <c r="D45" i="11"/>
  <c r="D44" i="11"/>
  <c r="F43" i="11"/>
  <c r="D43" i="11"/>
  <c r="F42" i="11"/>
  <c r="D42" i="11"/>
  <c r="AX303" i="18"/>
  <c r="AX280" i="18"/>
  <c r="D41" i="11"/>
  <c r="D40" i="11"/>
  <c r="H154" i="6"/>
  <c r="AX346" i="18"/>
  <c r="AW379" i="18"/>
  <c r="F34" i="17"/>
  <c r="D38" i="11"/>
  <c r="D37" i="11"/>
  <c r="D36" i="11"/>
  <c r="D39" i="11"/>
  <c r="H153" i="6"/>
  <c r="O14" i="1"/>
  <c r="P14" i="1" s="1"/>
  <c r="N14" i="1"/>
  <c r="K14" i="1"/>
  <c r="K16" i="1" s="1"/>
  <c r="K17" i="1" s="1"/>
  <c r="N13" i="1"/>
  <c r="O11" i="1"/>
  <c r="P11" i="1" s="1"/>
  <c r="N11" i="1"/>
  <c r="N10" i="1"/>
  <c r="BA388" i="18"/>
  <c r="AZ379" i="18"/>
  <c r="AZ369" i="18"/>
  <c r="AX369" i="18"/>
  <c r="AW369" i="18"/>
  <c r="AZ357" i="18"/>
  <c r="AW357" i="18"/>
  <c r="AZ346" i="18"/>
  <c r="AW346" i="18"/>
  <c r="AZ334" i="18"/>
  <c r="AX334" i="18"/>
  <c r="AW334" i="18"/>
  <c r="AZ325" i="18"/>
  <c r="AX325" i="18"/>
  <c r="AW325" i="18"/>
  <c r="AZ313" i="18"/>
  <c r="AX313" i="18"/>
  <c r="AW313" i="18"/>
  <c r="AZ303" i="18"/>
  <c r="AW303" i="18"/>
  <c r="AZ291" i="18"/>
  <c r="AX291" i="18"/>
  <c r="AW291" i="18"/>
  <c r="AZ280" i="18"/>
  <c r="AW280" i="18"/>
  <c r="AZ268" i="18"/>
  <c r="AY268" i="18"/>
  <c r="AX268" i="18"/>
  <c r="AW268" i="18"/>
  <c r="AZ259" i="18"/>
  <c r="AX259" i="18"/>
  <c r="AW259" i="18"/>
  <c r="AZ247" i="18"/>
  <c r="AX247" i="18"/>
  <c r="AW247" i="18"/>
  <c r="AZ236" i="18"/>
  <c r="AX236" i="18"/>
  <c r="AW236" i="18"/>
  <c r="AZ224" i="18"/>
  <c r="AX224" i="18"/>
  <c r="AW224" i="18"/>
  <c r="AZ215" i="18"/>
  <c r="AX215" i="18"/>
  <c r="AW215" i="18"/>
  <c r="AZ203" i="18"/>
  <c r="AX203" i="18"/>
  <c r="AW203" i="18"/>
  <c r="AZ193" i="18"/>
  <c r="AX193" i="18"/>
  <c r="AW193" i="18"/>
  <c r="AZ180" i="18"/>
  <c r="AX180" i="18"/>
  <c r="AW180" i="18"/>
  <c r="AZ170" i="18"/>
  <c r="AX170" i="18"/>
  <c r="AW170" i="18"/>
  <c r="AZ159" i="18"/>
  <c r="AX159" i="18"/>
  <c r="AW159" i="18"/>
  <c r="AZ148" i="18"/>
  <c r="AX148" i="18"/>
  <c r="AW148" i="18"/>
  <c r="AZ147" i="18"/>
  <c r="AY147" i="18"/>
  <c r="AX147" i="18"/>
  <c r="AW147" i="18"/>
  <c r="AZ137" i="18"/>
  <c r="AX137" i="18"/>
  <c r="AW137" i="18"/>
  <c r="AZ134" i="18"/>
  <c r="AY134" i="18"/>
  <c r="AX134" i="18"/>
  <c r="AW134" i="18"/>
  <c r="AV134" i="18"/>
  <c r="AZ126" i="18"/>
  <c r="AX126" i="18"/>
  <c r="AW126" i="18"/>
  <c r="AZ125" i="18"/>
  <c r="AY125" i="18"/>
  <c r="AX125" i="18"/>
  <c r="AW125" i="18"/>
  <c r="AZ115" i="18"/>
  <c r="AX115" i="18"/>
  <c r="AW115" i="18"/>
  <c r="AZ104" i="18"/>
  <c r="AX104" i="18"/>
  <c r="AW104" i="18"/>
  <c r="AZ93" i="18"/>
  <c r="AX93" i="18"/>
  <c r="AW93" i="18"/>
  <c r="AZ82" i="18"/>
  <c r="AX82" i="18"/>
  <c r="AW82" i="18"/>
  <c r="AZ71" i="18"/>
  <c r="AX71" i="18"/>
  <c r="AW71" i="18"/>
  <c r="AZ60" i="18"/>
  <c r="AX60" i="18"/>
  <c r="AW60" i="18"/>
  <c r="AZ49" i="18"/>
  <c r="AX49" i="18"/>
  <c r="AW49" i="18"/>
  <c r="AZ38" i="18"/>
  <c r="AX38" i="18"/>
  <c r="AW38" i="18"/>
  <c r="AZ27" i="18"/>
  <c r="AX27" i="18"/>
  <c r="AW27" i="18"/>
  <c r="M22" i="18"/>
  <c r="J20" i="18"/>
  <c r="M19" i="18"/>
  <c r="J19" i="18"/>
  <c r="O18" i="18"/>
  <c r="N18" i="18"/>
  <c r="L18" i="18"/>
  <c r="K18" i="18"/>
  <c r="AZ16" i="18"/>
  <c r="AX16" i="18"/>
  <c r="AW16" i="18"/>
  <c r="AY9" i="18"/>
  <c r="H152" i="6"/>
  <c r="L126" i="6"/>
  <c r="D35" i="11"/>
  <c r="D34" i="11"/>
  <c r="D33" i="11"/>
  <c r="D32" i="11"/>
  <c r="H151" i="6"/>
  <c r="H150" i="6"/>
  <c r="H149" i="6"/>
  <c r="E101" i="8"/>
  <c r="D101" i="8"/>
  <c r="D34" i="17"/>
  <c r="C34" i="17"/>
  <c r="I33" i="17"/>
  <c r="J33" i="17" s="1"/>
  <c r="K33" i="17" s="1"/>
  <c r="I32" i="17"/>
  <c r="J32" i="17" s="1"/>
  <c r="K32" i="17" s="1"/>
  <c r="I31" i="17"/>
  <c r="J31" i="17" s="1"/>
  <c r="K31" i="17" s="1"/>
  <c r="I30" i="17"/>
  <c r="J30" i="17" s="1"/>
  <c r="K30" i="17" s="1"/>
  <c r="I29" i="17"/>
  <c r="J29" i="17" s="1"/>
  <c r="K29" i="17" s="1"/>
  <c r="I28" i="17"/>
  <c r="J28" i="17" s="1"/>
  <c r="K28" i="17" s="1"/>
  <c r="I27" i="17"/>
  <c r="J27" i="17" s="1"/>
  <c r="I26" i="17"/>
  <c r="J26" i="17" s="1"/>
  <c r="K26" i="17" s="1"/>
  <c r="I25" i="17"/>
  <c r="J25" i="17" s="1"/>
  <c r="K25" i="17" s="1"/>
  <c r="I24" i="17"/>
  <c r="J24" i="17" s="1"/>
  <c r="K24" i="17" s="1"/>
  <c r="K23" i="17"/>
  <c r="I22" i="17"/>
  <c r="J22" i="17" s="1"/>
  <c r="K22" i="17" s="1"/>
  <c r="I21" i="17"/>
  <c r="J21" i="17" s="1"/>
  <c r="K21" i="17" s="1"/>
  <c r="I20" i="17"/>
  <c r="J20" i="17" s="1"/>
  <c r="K20" i="17" s="1"/>
  <c r="I19" i="17"/>
  <c r="J19" i="17" s="1"/>
  <c r="K19" i="17" s="1"/>
  <c r="I18" i="17"/>
  <c r="J18" i="17" s="1"/>
  <c r="K18" i="17" s="1"/>
  <c r="I17" i="17"/>
  <c r="J17" i="17" s="1"/>
  <c r="K17" i="17" s="1"/>
  <c r="I16" i="17"/>
  <c r="J16" i="17" s="1"/>
  <c r="K16" i="17" s="1"/>
  <c r="I15" i="17"/>
  <c r="J15" i="17" s="1"/>
  <c r="K14" i="17"/>
  <c r="I14" i="17"/>
  <c r="K13" i="17"/>
  <c r="I13" i="17"/>
  <c r="K12" i="17"/>
  <c r="I12" i="17"/>
  <c r="P10" i="17"/>
  <c r="I34" i="17" l="1"/>
  <c r="K27" i="17"/>
  <c r="J34" i="17"/>
  <c r="D36" i="17"/>
  <c r="AM391" i="18"/>
  <c r="O13" i="1"/>
  <c r="K13" i="1"/>
  <c r="P22" i="18"/>
  <c r="M20" i="18"/>
  <c r="K15" i="17"/>
  <c r="K34" i="17" s="1"/>
  <c r="E34" i="17"/>
  <c r="S22" i="18" l="1"/>
  <c r="R18" i="18"/>
  <c r="P19" i="18"/>
  <c r="Q18" i="18"/>
  <c r="P20" i="18"/>
  <c r="K100" i="8"/>
  <c r="C24" i="15"/>
  <c r="C23" i="15"/>
  <c r="E100" i="8"/>
  <c r="D100" i="8"/>
  <c r="U18" i="18" l="1"/>
  <c r="S19" i="18"/>
  <c r="V22" i="18"/>
  <c r="T18" i="18"/>
  <c r="S20" i="18"/>
  <c r="W18" i="18" l="1"/>
  <c r="X18" i="18"/>
  <c r="V20" i="18"/>
  <c r="Y22" i="18"/>
  <c r="V19" i="18"/>
  <c r="H145" i="6"/>
  <c r="H146" i="6"/>
  <c r="H147" i="6"/>
  <c r="H144" i="6"/>
  <c r="E147" i="6"/>
  <c r="D147" i="6"/>
  <c r="E146" i="6"/>
  <c r="D146" i="6"/>
  <c r="E145" i="6"/>
  <c r="D145" i="6"/>
  <c r="Z18" i="18" l="1"/>
  <c r="Y19" i="18"/>
  <c r="AB22" i="18"/>
  <c r="AA18" i="18"/>
  <c r="Y20" i="18"/>
  <c r="H143" i="6"/>
  <c r="D97" i="8"/>
  <c r="E97" i="8" s="1"/>
  <c r="D96" i="8"/>
  <c r="E96" i="8" s="1"/>
  <c r="AC18" i="18" l="1"/>
  <c r="AD18" i="18"/>
  <c r="AB20" i="18"/>
  <c r="AE22" i="18"/>
  <c r="AB19" i="18"/>
  <c r="H142" i="6"/>
  <c r="AH22" i="18" l="1"/>
  <c r="AF18" i="18"/>
  <c r="AE19" i="18"/>
  <c r="AG18" i="18"/>
  <c r="AE20" i="18"/>
  <c r="H139" i="6"/>
  <c r="H140" i="6"/>
  <c r="H141" i="6"/>
  <c r="K86" i="8"/>
  <c r="H138" i="6"/>
  <c r="H137" i="6"/>
  <c r="D27" i="11"/>
  <c r="H136" i="6"/>
  <c r="H135" i="6"/>
  <c r="D26" i="11"/>
  <c r="H134" i="6"/>
  <c r="H133" i="6"/>
  <c r="AK22" i="18" l="1"/>
  <c r="AJ18" i="18"/>
  <c r="AH19" i="18"/>
  <c r="AI18" i="18"/>
  <c r="AH20" i="18"/>
  <c r="H132" i="6"/>
  <c r="E79" i="10"/>
  <c r="E68" i="10"/>
  <c r="E58" i="10"/>
  <c r="E44" i="10"/>
  <c r="E34" i="10"/>
  <c r="G90" i="10"/>
  <c r="AK19" i="18" l="1"/>
  <c r="AN22" i="18"/>
  <c r="AL18" i="18"/>
  <c r="AM18" i="18"/>
  <c r="AK20" i="18"/>
  <c r="E90" i="10"/>
  <c r="AO18" i="18" l="1"/>
  <c r="AP18" i="18"/>
  <c r="AN20" i="18"/>
  <c r="AQ22" i="18"/>
  <c r="AN19" i="18"/>
  <c r="G58" i="10"/>
  <c r="G44" i="10"/>
  <c r="D33" i="18" l="1"/>
  <c r="AS18" i="18"/>
  <c r="AQ19" i="18"/>
  <c r="AR18" i="18"/>
  <c r="AQ20" i="18"/>
  <c r="C17" i="15"/>
  <c r="C22" i="15"/>
  <c r="D25" i="11"/>
  <c r="H131" i="6"/>
  <c r="H130" i="6"/>
  <c r="H15" i="5"/>
  <c r="H129" i="6"/>
  <c r="H128" i="6"/>
  <c r="C21" i="15"/>
  <c r="C14" i="15"/>
  <c r="K2" i="15"/>
  <c r="F29" i="18" l="1"/>
  <c r="G33" i="18"/>
  <c r="E29" i="18"/>
  <c r="D30" i="18"/>
  <c r="D31" i="18"/>
  <c r="BB18" i="18"/>
  <c r="AY16" i="18"/>
  <c r="H29" i="18" l="1"/>
  <c r="I29" i="18"/>
  <c r="G30" i="18"/>
  <c r="G31" i="18"/>
  <c r="J33" i="18"/>
  <c r="M33" i="18" l="1"/>
  <c r="K29" i="18"/>
  <c r="J30" i="18"/>
  <c r="J31" i="18"/>
  <c r="P33" i="18" l="1"/>
  <c r="M31" i="18"/>
  <c r="N29" i="18"/>
  <c r="O29" i="18"/>
  <c r="M30" i="18"/>
  <c r="Q29" i="18" l="1"/>
  <c r="S33" i="18"/>
  <c r="R29" i="18"/>
  <c r="P30" i="18"/>
  <c r="P31" i="18"/>
  <c r="T29" i="18" l="1"/>
  <c r="S31" i="18"/>
  <c r="V33" i="18"/>
  <c r="U29" i="18"/>
  <c r="S30" i="18"/>
  <c r="Y33" i="18" l="1"/>
  <c r="V31" i="18"/>
  <c r="W29" i="18"/>
  <c r="X29" i="18"/>
  <c r="V30" i="18"/>
  <c r="AB33" i="18" l="1"/>
  <c r="Z29" i="18"/>
  <c r="Y30" i="18"/>
  <c r="AA29" i="18"/>
  <c r="Y31" i="18"/>
  <c r="AC29" i="18" l="1"/>
  <c r="AE33" i="18"/>
  <c r="AD29" i="18"/>
  <c r="AB30" i="18"/>
  <c r="AB31" i="18"/>
  <c r="AF29" i="18" l="1"/>
  <c r="AH33" i="18"/>
  <c r="AG29" i="18"/>
  <c r="AE30" i="18"/>
  <c r="AE31" i="18"/>
  <c r="AK33" i="18" l="1"/>
  <c r="AI29" i="18"/>
  <c r="AJ29" i="18"/>
  <c r="AH30" i="18"/>
  <c r="AH31" i="18"/>
  <c r="AL29" i="18" l="1"/>
  <c r="AM29" i="18"/>
  <c r="AK30" i="18"/>
  <c r="AK31" i="18"/>
  <c r="AN33" i="18"/>
  <c r="AQ33" i="18" l="1"/>
  <c r="AO29" i="18"/>
  <c r="AP29" i="18"/>
  <c r="AN30" i="18"/>
  <c r="AN31" i="18"/>
  <c r="AR29" i="18" l="1"/>
  <c r="AY27" i="18" s="1"/>
  <c r="AS29" i="18"/>
  <c r="D44" i="18"/>
  <c r="AQ30" i="18"/>
  <c r="AV27" i="18" s="1"/>
  <c r="AQ31" i="18"/>
  <c r="BB29" i="18" l="1"/>
  <c r="G44" i="18"/>
  <c r="D41" i="18"/>
  <c r="D42" i="18"/>
  <c r="E40" i="18"/>
  <c r="F40" i="18"/>
  <c r="J44" i="18" l="1"/>
  <c r="H40" i="18"/>
  <c r="I40" i="18"/>
  <c r="G41" i="18"/>
  <c r="G42" i="18"/>
  <c r="L40" i="18" l="1"/>
  <c r="J42" i="18"/>
  <c r="M44" i="18"/>
  <c r="K40" i="18"/>
  <c r="J41" i="18"/>
  <c r="N40" i="18" l="1"/>
  <c r="O40" i="18"/>
  <c r="M42" i="18"/>
  <c r="P44" i="18"/>
  <c r="M41" i="18"/>
  <c r="S44" i="18" l="1"/>
  <c r="Q40" i="18"/>
  <c r="R40" i="18"/>
  <c r="P41" i="18"/>
  <c r="P42" i="18"/>
  <c r="U40" i="18" l="1"/>
  <c r="S42" i="18"/>
  <c r="V44" i="18"/>
  <c r="T40" i="18"/>
  <c r="S41" i="18"/>
  <c r="W40" i="18" l="1"/>
  <c r="X40" i="18"/>
  <c r="V42" i="18"/>
  <c r="Y44" i="18"/>
  <c r="V41" i="18"/>
  <c r="AB44" i="18" l="1"/>
  <c r="Z40" i="18"/>
  <c r="AA40" i="18"/>
  <c r="Y41" i="18"/>
  <c r="Y42" i="18"/>
  <c r="AD40" i="18" l="1"/>
  <c r="AB41" i="18"/>
  <c r="AB42" i="18"/>
  <c r="AE44" i="18"/>
  <c r="AC40" i="18"/>
  <c r="AF40" i="18" l="1"/>
  <c r="AG40" i="18"/>
  <c r="AE41" i="18"/>
  <c r="AE42" i="18"/>
  <c r="AH44" i="18"/>
  <c r="AK44" i="18" l="1"/>
  <c r="AI40" i="18"/>
  <c r="AH41" i="18"/>
  <c r="AH42" i="18"/>
  <c r="AJ40" i="18"/>
  <c r="AN44" i="18" l="1"/>
  <c r="AL40" i="18"/>
  <c r="AM40" i="18"/>
  <c r="AK41" i="18"/>
  <c r="AK42" i="18"/>
  <c r="AO40" i="18" l="1"/>
  <c r="AN41" i="18"/>
  <c r="AQ44" i="18"/>
  <c r="AP40" i="18"/>
  <c r="AN42" i="18"/>
  <c r="AQ41" i="18" l="1"/>
  <c r="D55" i="18"/>
  <c r="AR40" i="18"/>
  <c r="AS40" i="18"/>
  <c r="AQ42" i="18"/>
  <c r="G55" i="18" l="1"/>
  <c r="D52" i="18"/>
  <c r="D53" i="18"/>
  <c r="E51" i="18"/>
  <c r="F51" i="18"/>
  <c r="BB40" i="18"/>
  <c r="AY38" i="18"/>
  <c r="H51" i="18" l="1"/>
  <c r="J55" i="18"/>
  <c r="I51" i="18"/>
  <c r="G52" i="18"/>
  <c r="G53" i="18"/>
  <c r="K51" i="18" l="1"/>
  <c r="J52" i="18"/>
  <c r="J53" i="18"/>
  <c r="M55" i="18"/>
  <c r="L51" i="18"/>
  <c r="P55" i="18" l="1"/>
  <c r="O51" i="18"/>
  <c r="M53" i="18"/>
  <c r="N51" i="18"/>
  <c r="M52" i="18"/>
  <c r="S55" i="18" l="1"/>
  <c r="P52" i="18"/>
  <c r="Q51" i="18"/>
  <c r="R51" i="18"/>
  <c r="P53" i="18"/>
  <c r="U51" i="18" l="1"/>
  <c r="V55" i="18"/>
  <c r="T51" i="18"/>
  <c r="S52" i="18"/>
  <c r="S53" i="18"/>
  <c r="W51" i="18" l="1"/>
  <c r="X51" i="18"/>
  <c r="Y55" i="18"/>
  <c r="V52" i="18"/>
  <c r="V53" i="18"/>
  <c r="AB55" i="18" l="1"/>
  <c r="Z51" i="18"/>
  <c r="AA51" i="18"/>
  <c r="Y52" i="18"/>
  <c r="Y53" i="18"/>
  <c r="AE55" i="18" l="1"/>
  <c r="AC51" i="18"/>
  <c r="AB52" i="18"/>
  <c r="AB53" i="18"/>
  <c r="AD51" i="18"/>
  <c r="AH55" i="18" l="1"/>
  <c r="AG51" i="18"/>
  <c r="AF51" i="18"/>
  <c r="AE52" i="18"/>
  <c r="AE53" i="18"/>
  <c r="AK55" i="18" l="1"/>
  <c r="AJ51" i="18"/>
  <c r="AH52" i="18"/>
  <c r="AI51" i="18"/>
  <c r="AH53" i="18"/>
  <c r="AK53" i="18" l="1"/>
  <c r="AN55" i="18"/>
  <c r="AL51" i="18"/>
  <c r="AM51" i="18"/>
  <c r="AK52" i="18"/>
  <c r="AP51" i="18" l="1"/>
  <c r="AN52" i="18"/>
  <c r="AN53" i="18"/>
  <c r="AQ55" i="18"/>
  <c r="AO51" i="18"/>
  <c r="D66" i="18" l="1"/>
  <c r="AR51" i="18"/>
  <c r="AS51" i="18"/>
  <c r="AQ53" i="18"/>
  <c r="AQ52" i="18"/>
  <c r="AV49" i="18" s="1"/>
  <c r="G66" i="18" l="1"/>
  <c r="F62" i="18"/>
  <c r="D63" i="18"/>
  <c r="D64" i="18"/>
  <c r="E62" i="18"/>
  <c r="BB51" i="18"/>
  <c r="AY49" i="18"/>
  <c r="J66" i="18" l="1"/>
  <c r="H62" i="18"/>
  <c r="I62" i="18"/>
  <c r="G63" i="18"/>
  <c r="G64" i="18"/>
  <c r="L62" i="18" l="1"/>
  <c r="J64" i="18"/>
  <c r="M66" i="18"/>
  <c r="K62" i="18"/>
  <c r="J63" i="18"/>
  <c r="P66" i="18" l="1"/>
  <c r="O62" i="18"/>
  <c r="M64" i="18"/>
  <c r="N62" i="18"/>
  <c r="M63" i="18"/>
  <c r="S66" i="18" l="1"/>
  <c r="R62" i="18"/>
  <c r="P63" i="18"/>
  <c r="Q62" i="18"/>
  <c r="P64" i="18"/>
  <c r="V66" i="18" l="1"/>
  <c r="U62" i="18"/>
  <c r="T62" i="18"/>
  <c r="S63" i="18"/>
  <c r="S64" i="18"/>
  <c r="Y66" i="18" l="1"/>
  <c r="V63" i="18"/>
  <c r="V64" i="18"/>
  <c r="W62" i="18"/>
  <c r="X62" i="18"/>
  <c r="AA62" i="18" l="1"/>
  <c r="AB66" i="18"/>
  <c r="Z62" i="18"/>
  <c r="Y63" i="18"/>
  <c r="Y64" i="18"/>
  <c r="AC62" i="18" l="1"/>
  <c r="AD62" i="18"/>
  <c r="AE66" i="18"/>
  <c r="AB63" i="18"/>
  <c r="AB64" i="18"/>
  <c r="AH66" i="18" l="1"/>
  <c r="AG62" i="18"/>
  <c r="AF62" i="18"/>
  <c r="AE63" i="18"/>
  <c r="AE64" i="18"/>
  <c r="AK66" i="18" l="1"/>
  <c r="AH63" i="18"/>
  <c r="AI62" i="18"/>
  <c r="AJ62" i="18"/>
  <c r="AH64" i="18"/>
  <c r="AN66" i="18" l="1"/>
  <c r="AL62" i="18"/>
  <c r="AK64" i="18"/>
  <c r="AM62" i="18"/>
  <c r="AK63" i="18"/>
  <c r="AQ66" i="18" l="1"/>
  <c r="AP62" i="18"/>
  <c r="AO62" i="18"/>
  <c r="AN63" i="18"/>
  <c r="AN64" i="18"/>
  <c r="AS62" i="18" l="1"/>
  <c r="AQ64" i="18"/>
  <c r="D77" i="18"/>
  <c r="AR62" i="18"/>
  <c r="AQ63" i="18"/>
  <c r="AV60" i="18" s="1"/>
  <c r="F73" i="18" l="1"/>
  <c r="D74" i="18"/>
  <c r="D75" i="18"/>
  <c r="G77" i="18"/>
  <c r="E73" i="18"/>
  <c r="BB62" i="18"/>
  <c r="AY60" i="18"/>
  <c r="J77" i="18" l="1"/>
  <c r="I73" i="18"/>
  <c r="H73" i="18"/>
  <c r="G74" i="18"/>
  <c r="G75" i="18"/>
  <c r="M77" i="18" l="1"/>
  <c r="K73" i="18"/>
  <c r="L73" i="18"/>
  <c r="J74" i="18"/>
  <c r="J75" i="18"/>
  <c r="O73" i="18" l="1"/>
  <c r="M74" i="18"/>
  <c r="M75" i="18"/>
  <c r="P77" i="18"/>
  <c r="N73" i="18"/>
  <c r="Q73" i="18" l="1"/>
  <c r="S77" i="18"/>
  <c r="R73" i="18"/>
  <c r="P74" i="18"/>
  <c r="P75" i="18"/>
  <c r="T73" i="18" l="1"/>
  <c r="S74" i="18"/>
  <c r="S75" i="18"/>
  <c r="V77" i="18"/>
  <c r="U73" i="18"/>
  <c r="Y77" i="18" l="1"/>
  <c r="X73" i="18"/>
  <c r="W73" i="18"/>
  <c r="V74" i="18"/>
  <c r="V75" i="18"/>
  <c r="AA73" i="18" l="1"/>
  <c r="AB77" i="18"/>
  <c r="Z73" i="18"/>
  <c r="Y74" i="18"/>
  <c r="Y75" i="18"/>
  <c r="AD73" i="18" l="1"/>
  <c r="AB74" i="18"/>
  <c r="AE77" i="18"/>
  <c r="AC73" i="18"/>
  <c r="AB75" i="18"/>
  <c r="AH77" i="18" l="1"/>
  <c r="AF73" i="18"/>
  <c r="AG73" i="18"/>
  <c r="AE74" i="18"/>
  <c r="AE75" i="18"/>
  <c r="AK77" i="18" l="1"/>
  <c r="AI73" i="18"/>
  <c r="AJ73" i="18"/>
  <c r="AH74" i="18"/>
  <c r="AH75" i="18"/>
  <c r="AN77" i="18" l="1"/>
  <c r="AL73" i="18"/>
  <c r="AM73" i="18"/>
  <c r="AK74" i="18"/>
  <c r="AK75" i="18"/>
  <c r="AQ77" i="18" l="1"/>
  <c r="AO73" i="18"/>
  <c r="AP73" i="18"/>
  <c r="AN74" i="18"/>
  <c r="AN75" i="18"/>
  <c r="AR73" i="18" l="1"/>
  <c r="AS73" i="18"/>
  <c r="AQ74" i="18"/>
  <c r="AV71" i="18" s="1"/>
  <c r="AQ75" i="18"/>
  <c r="D88" i="18"/>
  <c r="BB73" i="18" l="1"/>
  <c r="AY71" i="18"/>
  <c r="E84" i="18"/>
  <c r="D86" i="18"/>
  <c r="G88" i="18"/>
  <c r="F84" i="18"/>
  <c r="D85" i="18"/>
  <c r="H84" i="18" l="1"/>
  <c r="G86" i="18"/>
  <c r="J88" i="18"/>
  <c r="I84" i="18"/>
  <c r="G85" i="18"/>
  <c r="M88" i="18" l="1"/>
  <c r="L84" i="18"/>
  <c r="J86" i="18"/>
  <c r="K84" i="18"/>
  <c r="J85" i="18"/>
  <c r="P88" i="18" l="1"/>
  <c r="M85" i="18"/>
  <c r="N84" i="18"/>
  <c r="O84" i="18"/>
  <c r="M86" i="18"/>
  <c r="Q84" i="18" l="1"/>
  <c r="P86" i="18"/>
  <c r="S88" i="18"/>
  <c r="R84" i="18"/>
  <c r="P85" i="18"/>
  <c r="T84" i="18" l="1"/>
  <c r="S85" i="18"/>
  <c r="S86" i="18"/>
  <c r="V88" i="18"/>
  <c r="U84" i="18"/>
  <c r="Y88" i="18" l="1"/>
  <c r="V85" i="18"/>
  <c r="V86" i="18"/>
  <c r="W84" i="18"/>
  <c r="X84" i="18"/>
  <c r="AB88" i="18" l="1"/>
  <c r="Z84" i="18"/>
  <c r="AA84" i="18"/>
  <c r="Y85" i="18"/>
  <c r="Y86" i="18"/>
  <c r="AE88" i="18" l="1"/>
  <c r="AD84" i="18"/>
  <c r="AB85" i="18"/>
  <c r="AC84" i="18"/>
  <c r="AB86" i="18"/>
  <c r="AH88" i="18" l="1"/>
  <c r="AE86" i="18"/>
  <c r="AF84" i="18"/>
  <c r="AG84" i="18"/>
  <c r="AE85" i="18"/>
  <c r="AK88" i="18" l="1"/>
  <c r="AI84" i="18"/>
  <c r="AJ84" i="18"/>
  <c r="AH85" i="18"/>
  <c r="AH86" i="18"/>
  <c r="AN88" i="18" l="1"/>
  <c r="AK85" i="18"/>
  <c r="AL84" i="18"/>
  <c r="AM84" i="18"/>
  <c r="AK86" i="18"/>
  <c r="AQ88" i="18" l="1"/>
  <c r="AO84" i="18"/>
  <c r="AP84" i="18"/>
  <c r="AN85" i="18"/>
  <c r="AN86" i="18"/>
  <c r="D99" i="18" l="1"/>
  <c r="AR84" i="18"/>
  <c r="AS84" i="18"/>
  <c r="AQ86" i="18"/>
  <c r="AQ85" i="18"/>
  <c r="G99" i="18" l="1"/>
  <c r="E95" i="18"/>
  <c r="D96" i="18"/>
  <c r="F95" i="18"/>
  <c r="D97" i="18"/>
  <c r="BB84" i="18"/>
  <c r="AY82" i="18"/>
  <c r="J99" i="18" l="1"/>
  <c r="I95" i="18"/>
  <c r="G97" i="18"/>
  <c r="H95" i="18"/>
  <c r="G96" i="18"/>
  <c r="M99" i="18" l="1"/>
  <c r="L95" i="18"/>
  <c r="K95" i="18"/>
  <c r="J96" i="18"/>
  <c r="J97" i="18"/>
  <c r="P99" i="18" l="1"/>
  <c r="M96" i="18"/>
  <c r="N95" i="18"/>
  <c r="O95" i="18"/>
  <c r="M97" i="18"/>
  <c r="S99" i="18" l="1"/>
  <c r="Q95" i="18"/>
  <c r="R95" i="18"/>
  <c r="P96" i="18"/>
  <c r="P97" i="18"/>
  <c r="V99" i="18" l="1"/>
  <c r="U95" i="18"/>
  <c r="S97" i="18"/>
  <c r="T95" i="18"/>
  <c r="S96" i="18"/>
  <c r="Y99" i="18" l="1"/>
  <c r="V96" i="18"/>
  <c r="W95" i="18"/>
  <c r="X95" i="18"/>
  <c r="V97" i="18"/>
  <c r="AB99" i="18" l="1"/>
  <c r="Z95" i="18"/>
  <c r="AA95" i="18"/>
  <c r="Y96" i="18"/>
  <c r="Y97" i="18"/>
  <c r="AE99" i="18" l="1"/>
  <c r="AC95" i="18"/>
  <c r="AB97" i="18"/>
  <c r="AD95" i="18"/>
  <c r="AB96" i="18"/>
  <c r="AH99" i="18" l="1"/>
  <c r="AG95" i="18"/>
  <c r="AE96" i="18"/>
  <c r="AF95" i="18"/>
  <c r="AE97" i="18"/>
  <c r="AK99" i="18" l="1"/>
  <c r="AI95" i="18"/>
  <c r="AJ95" i="18"/>
  <c r="AH96" i="18"/>
  <c r="AH97" i="18"/>
  <c r="AN99" i="18" l="1"/>
  <c r="AL95" i="18"/>
  <c r="AK96" i="18"/>
  <c r="AK97" i="18"/>
  <c r="AM95" i="18"/>
  <c r="AQ99" i="18" l="1"/>
  <c r="AO95" i="18"/>
  <c r="AP95" i="18"/>
  <c r="AN96" i="18"/>
  <c r="AN97" i="18"/>
  <c r="D110" i="18" l="1"/>
  <c r="AS95" i="18"/>
  <c r="AR95" i="18"/>
  <c r="AQ96" i="18"/>
  <c r="AV93" i="18" s="1"/>
  <c r="AQ97" i="18"/>
  <c r="AY93" i="18" l="1"/>
  <c r="BB95" i="18"/>
  <c r="G110" i="18"/>
  <c r="F106" i="18"/>
  <c r="E106" i="18"/>
  <c r="D107" i="18"/>
  <c r="D108" i="18"/>
  <c r="G107" i="18" l="1"/>
  <c r="J110" i="18"/>
  <c r="H106" i="18"/>
  <c r="I106" i="18"/>
  <c r="G108" i="18"/>
  <c r="K106" i="18" l="1"/>
  <c r="J107" i="18"/>
  <c r="M110" i="18"/>
  <c r="L106" i="18"/>
  <c r="J108" i="18"/>
  <c r="P110" i="18" l="1"/>
  <c r="M107" i="18"/>
  <c r="N106" i="18"/>
  <c r="O106" i="18"/>
  <c r="M108" i="18"/>
  <c r="Q106" i="18" l="1"/>
  <c r="S110" i="18"/>
  <c r="R106" i="18"/>
  <c r="P107" i="18"/>
  <c r="P108" i="18"/>
  <c r="U106" i="18" l="1"/>
  <c r="V110" i="18"/>
  <c r="T106" i="18"/>
  <c r="S107" i="18"/>
  <c r="S108" i="18"/>
  <c r="Y110" i="18" l="1"/>
  <c r="X106" i="18"/>
  <c r="W106" i="18"/>
  <c r="V107" i="18"/>
  <c r="V108" i="18"/>
  <c r="AA106" i="18" l="1"/>
  <c r="Y108" i="18"/>
  <c r="AB110" i="18"/>
  <c r="Z106" i="18"/>
  <c r="Y107" i="18"/>
  <c r="AC106" i="18" l="1"/>
  <c r="AD106" i="18"/>
  <c r="AB108" i="18"/>
  <c r="AE110" i="18"/>
  <c r="AB107" i="18"/>
  <c r="AH110" i="18" l="1"/>
  <c r="AF106" i="18"/>
  <c r="AE108" i="18"/>
  <c r="AG106" i="18"/>
  <c r="AE107" i="18"/>
  <c r="AJ106" i="18" l="1"/>
  <c r="AK110" i="18"/>
  <c r="AI106" i="18"/>
  <c r="AH107" i="18"/>
  <c r="AH108" i="18"/>
  <c r="AN110" i="18" l="1"/>
  <c r="AL106" i="18"/>
  <c r="AK108" i="18"/>
  <c r="AM106" i="18"/>
  <c r="AK107" i="18"/>
  <c r="AQ110" i="18" l="1"/>
  <c r="AO106" i="18"/>
  <c r="AN107" i="18"/>
  <c r="AP106" i="18"/>
  <c r="AN108" i="18"/>
  <c r="D121" i="18" l="1"/>
  <c r="AR106" i="18"/>
  <c r="AS106" i="18"/>
  <c r="AQ107" i="18"/>
  <c r="AQ108" i="18"/>
  <c r="G121" i="18" l="1"/>
  <c r="F117" i="18"/>
  <c r="E117" i="18"/>
  <c r="D118" i="18"/>
  <c r="D119" i="18"/>
  <c r="BB106" i="18"/>
  <c r="AY104" i="18"/>
  <c r="J121" i="18" l="1"/>
  <c r="I117" i="18"/>
  <c r="G118" i="18"/>
  <c r="H117" i="18"/>
  <c r="G119" i="18"/>
  <c r="M121" i="18" l="1"/>
  <c r="J119" i="18"/>
  <c r="K117" i="18"/>
  <c r="L117" i="18"/>
  <c r="J118" i="18"/>
  <c r="N117" i="18" l="1"/>
  <c r="M118" i="18"/>
  <c r="P121" i="18"/>
  <c r="O117" i="18"/>
  <c r="M119" i="18"/>
  <c r="Q117" i="18" l="1"/>
  <c r="P118" i="18"/>
  <c r="P119" i="18"/>
  <c r="S121" i="18"/>
  <c r="R117" i="18"/>
  <c r="V121" i="18" l="1"/>
  <c r="U117" i="18"/>
  <c r="S118" i="18"/>
  <c r="S119" i="18"/>
  <c r="T117" i="18"/>
  <c r="Y121" i="18" l="1"/>
  <c r="W117" i="18"/>
  <c r="X117" i="18"/>
  <c r="V118" i="18"/>
  <c r="V119" i="18"/>
  <c r="AB121" i="18" l="1"/>
  <c r="Z117" i="18"/>
  <c r="Y118" i="18"/>
  <c r="AA117" i="18"/>
  <c r="Y119" i="18"/>
  <c r="AE121" i="18" l="1"/>
  <c r="AC117" i="18"/>
  <c r="AB119" i="18"/>
  <c r="AD117" i="18"/>
  <c r="AB118" i="18"/>
  <c r="AH121" i="18" l="1"/>
  <c r="AG117" i="18"/>
  <c r="AF117" i="18"/>
  <c r="AE118" i="18"/>
  <c r="AE119" i="18"/>
  <c r="AK121" i="18" l="1"/>
  <c r="AH118" i="18"/>
  <c r="AK120" i="18"/>
  <c r="AI117" i="18"/>
  <c r="AJ117" i="18"/>
  <c r="AH119" i="18"/>
  <c r="AN121" i="18" l="1"/>
  <c r="AK119" i="18"/>
  <c r="AL117" i="18"/>
  <c r="AM117" i="18"/>
  <c r="AK118" i="18"/>
  <c r="AQ121" i="18" l="1"/>
  <c r="AO117" i="18"/>
  <c r="AP117" i="18"/>
  <c r="AN118" i="18"/>
  <c r="AN119" i="18"/>
  <c r="D132" i="18" l="1"/>
  <c r="AQ118" i="18"/>
  <c r="AR117" i="18"/>
  <c r="AY115" i="18" s="1"/>
  <c r="AS117" i="18"/>
  <c r="AQ119" i="18"/>
  <c r="BB117" i="18" l="1"/>
  <c r="G132" i="18"/>
  <c r="E128" i="18"/>
  <c r="D129" i="18"/>
  <c r="D130" i="18"/>
  <c r="F128" i="18"/>
  <c r="J132" i="18" l="1"/>
  <c r="I128" i="18"/>
  <c r="H128" i="18"/>
  <c r="G129" i="18"/>
  <c r="G130" i="18"/>
  <c r="M132" i="18" l="1"/>
  <c r="L128" i="18"/>
  <c r="J129" i="18"/>
  <c r="K128" i="18"/>
  <c r="J130" i="18"/>
  <c r="P132" i="18" l="1"/>
  <c r="M130" i="18"/>
  <c r="N128" i="18"/>
  <c r="O128" i="18"/>
  <c r="M129" i="18"/>
  <c r="S132" i="18" l="1"/>
  <c r="Q128" i="18"/>
  <c r="P129" i="18"/>
  <c r="R128" i="18"/>
  <c r="P130" i="18"/>
  <c r="V132" i="18" l="1"/>
  <c r="U128" i="18"/>
  <c r="T128" i="18"/>
  <c r="S129" i="18"/>
  <c r="S130" i="18"/>
  <c r="Y132" i="18" l="1"/>
  <c r="V130" i="18"/>
  <c r="W128" i="18"/>
  <c r="X128" i="18"/>
  <c r="V129" i="18"/>
  <c r="AB132" i="18" l="1"/>
  <c r="Z128" i="18"/>
  <c r="Y129" i="18"/>
  <c r="AA128" i="18"/>
  <c r="Y130" i="18"/>
  <c r="AE132" i="18" l="1"/>
  <c r="AD128" i="18"/>
  <c r="AC128" i="18"/>
  <c r="AB129" i="18"/>
  <c r="AB130" i="18"/>
  <c r="AH132" i="18" l="1"/>
  <c r="AG128" i="18"/>
  <c r="AE130" i="18"/>
  <c r="AF128" i="18"/>
  <c r="AE129" i="18"/>
  <c r="AK132" i="18" l="1"/>
  <c r="AH129" i="18"/>
  <c r="AI128" i="18"/>
  <c r="AJ128" i="18"/>
  <c r="AH130" i="18"/>
  <c r="AN132" i="18" l="1"/>
  <c r="AL128" i="18"/>
  <c r="AM128" i="18"/>
  <c r="AK129" i="18"/>
  <c r="AK130" i="18"/>
  <c r="AQ132" i="18" l="1"/>
  <c r="AP128" i="18"/>
  <c r="AO128" i="18"/>
  <c r="AN129" i="18"/>
  <c r="AN130" i="18"/>
  <c r="D143" i="18" l="1"/>
  <c r="AS128" i="18"/>
  <c r="AQ130" i="18"/>
  <c r="AR128" i="18"/>
  <c r="AQ129" i="18"/>
  <c r="AV125" i="18" s="1"/>
  <c r="F139" i="18" l="1"/>
  <c r="G143" i="18"/>
  <c r="E139" i="18"/>
  <c r="D140" i="18"/>
  <c r="D141" i="18"/>
  <c r="BB128" i="18"/>
  <c r="AY126" i="18"/>
  <c r="H139" i="18" l="1"/>
  <c r="J143" i="18"/>
  <c r="I139" i="18"/>
  <c r="G140" i="18"/>
  <c r="G141" i="18"/>
  <c r="M143" i="18" l="1"/>
  <c r="L139" i="18"/>
  <c r="J140" i="18"/>
  <c r="J141" i="18"/>
  <c r="O139" i="18" l="1"/>
  <c r="M140" i="18"/>
  <c r="M141" i="18"/>
  <c r="P143" i="18"/>
  <c r="N139" i="18"/>
  <c r="R139" i="18" l="1"/>
  <c r="P140" i="18"/>
  <c r="P141" i="18"/>
  <c r="S143" i="18"/>
  <c r="Q139" i="18"/>
  <c r="U139" i="18" l="1"/>
  <c r="S140" i="18"/>
  <c r="S141" i="18"/>
  <c r="V143" i="18"/>
  <c r="Y143" i="18" l="1"/>
  <c r="W139" i="18"/>
  <c r="X139" i="18"/>
  <c r="V140" i="18"/>
  <c r="V141" i="18"/>
  <c r="Z139" i="18" l="1"/>
  <c r="Y140" i="18"/>
  <c r="Y141" i="18"/>
  <c r="AB143" i="18"/>
  <c r="AA139" i="18"/>
  <c r="AC139" i="18" l="1"/>
  <c r="AB140" i="18"/>
  <c r="AB141" i="18"/>
  <c r="AE143" i="18"/>
  <c r="AD139" i="18"/>
  <c r="AE140" i="18" l="1"/>
  <c r="AH143" i="18"/>
  <c r="AF139" i="18"/>
  <c r="AG139" i="18"/>
  <c r="AE141" i="18"/>
  <c r="AK143" i="18" l="1"/>
  <c r="AJ139" i="18"/>
  <c r="AH140" i="18"/>
  <c r="AI139" i="18"/>
  <c r="AH141" i="18"/>
  <c r="AN143" i="18" l="1"/>
  <c r="AL139" i="18"/>
  <c r="AK140" i="18"/>
  <c r="AK141" i="18"/>
  <c r="AM139" i="18"/>
  <c r="AQ143" i="18" l="1"/>
  <c r="AO139" i="18"/>
  <c r="AP139" i="18"/>
  <c r="AN141" i="18"/>
  <c r="AN140" i="18"/>
  <c r="D154" i="18" l="1"/>
  <c r="AQ140" i="18"/>
  <c r="AV137" i="18" s="1"/>
  <c r="AR139" i="18"/>
  <c r="AS139" i="18"/>
  <c r="AQ141" i="18"/>
  <c r="E150" i="18" l="1"/>
  <c r="F150" i="18"/>
  <c r="D151" i="18"/>
  <c r="G154" i="18"/>
  <c r="D152" i="18"/>
  <c r="BB139" i="18"/>
  <c r="AY137" i="18"/>
  <c r="J154" i="18" l="1"/>
  <c r="I150" i="18"/>
  <c r="G151" i="18"/>
  <c r="H150" i="18"/>
  <c r="G152" i="18"/>
  <c r="M154" i="18" l="1"/>
  <c r="K150" i="18"/>
  <c r="L150" i="18"/>
  <c r="J151" i="18"/>
  <c r="J152" i="18"/>
  <c r="N150" i="18" l="1"/>
  <c r="M152" i="18"/>
  <c r="P154" i="18"/>
  <c r="O150" i="18"/>
  <c r="M151" i="18"/>
  <c r="Q150" i="18" l="1"/>
  <c r="P152" i="18"/>
  <c r="S154" i="18"/>
  <c r="R150" i="18"/>
  <c r="P151" i="18"/>
  <c r="V154" i="18" l="1"/>
  <c r="T150" i="18"/>
  <c r="U150" i="18"/>
  <c r="S151" i="18"/>
  <c r="S152" i="18"/>
  <c r="X150" i="18" l="1"/>
  <c r="V151" i="18"/>
  <c r="Y154" i="18"/>
  <c r="W150" i="18"/>
  <c r="V152" i="18"/>
  <c r="Z150" i="18" l="1"/>
  <c r="Y151" i="18"/>
  <c r="AB154" i="18"/>
  <c r="AA150" i="18"/>
  <c r="Y152" i="18"/>
  <c r="AC150" i="18" l="1"/>
  <c r="AB151" i="18"/>
  <c r="AB152" i="18"/>
  <c r="AE154" i="18"/>
  <c r="AD150" i="18"/>
  <c r="AH154" i="18" l="1"/>
  <c r="AF150" i="18"/>
  <c r="AG150" i="18"/>
  <c r="AE151" i="18"/>
  <c r="AE152" i="18"/>
  <c r="AK154" i="18" l="1"/>
  <c r="AI150" i="18"/>
  <c r="AH152" i="18"/>
  <c r="AJ150" i="18"/>
  <c r="AH151" i="18"/>
  <c r="AN154" i="18" l="1"/>
  <c r="AL150" i="18"/>
  <c r="AM150" i="18"/>
  <c r="AK151" i="18"/>
  <c r="AK152" i="18"/>
  <c r="AQ154" i="18" l="1"/>
  <c r="AO150" i="18"/>
  <c r="AP150" i="18"/>
  <c r="AN151" i="18"/>
  <c r="AN152" i="18"/>
  <c r="AR150" i="18" l="1"/>
  <c r="AS150" i="18"/>
  <c r="AQ151" i="18"/>
  <c r="AQ152" i="18"/>
  <c r="D165" i="18"/>
  <c r="BB150" i="18" l="1"/>
  <c r="AY148" i="18"/>
  <c r="AV147" i="18"/>
  <c r="AV148" i="18"/>
  <c r="E161" i="18"/>
  <c r="D163" i="18"/>
  <c r="G165" i="18"/>
  <c r="F161" i="18"/>
  <c r="D162" i="18"/>
  <c r="H161" i="18" l="1"/>
  <c r="G163" i="18"/>
  <c r="J165" i="18"/>
  <c r="I161" i="18"/>
  <c r="G162" i="18"/>
  <c r="M165" i="18" l="1"/>
  <c r="K161" i="18"/>
  <c r="L161" i="18"/>
  <c r="J162" i="18"/>
  <c r="J163" i="18"/>
  <c r="P165" i="18" l="1"/>
  <c r="N161" i="18"/>
  <c r="M162" i="18"/>
  <c r="M163" i="18"/>
  <c r="O161" i="18"/>
  <c r="Q161" i="18" l="1"/>
  <c r="S165" i="18"/>
  <c r="R161" i="18"/>
  <c r="P162" i="18"/>
  <c r="P163" i="18"/>
  <c r="U161" i="18" l="1"/>
  <c r="S162" i="18"/>
  <c r="S163" i="18"/>
  <c r="V165" i="18"/>
  <c r="T161" i="18"/>
  <c r="Y165" i="18" l="1"/>
  <c r="X161" i="18"/>
  <c r="V162" i="18"/>
  <c r="W161" i="18"/>
  <c r="V163" i="18"/>
  <c r="Y163" i="18" l="1"/>
  <c r="AB165" i="18"/>
  <c r="Z161" i="18"/>
  <c r="AA161" i="18"/>
  <c r="Y162" i="18"/>
  <c r="AD161" i="18" l="1"/>
  <c r="AB162" i="18"/>
  <c r="AB163" i="18"/>
  <c r="AE165" i="18"/>
  <c r="AC161" i="18"/>
  <c r="AH165" i="18" l="1"/>
  <c r="AF161" i="18"/>
  <c r="AE163" i="18"/>
  <c r="AG161" i="18"/>
  <c r="AE162" i="18"/>
  <c r="AJ161" i="18" l="1"/>
  <c r="AK165" i="18"/>
  <c r="AI161" i="18"/>
  <c r="AH162" i="18"/>
  <c r="AH163" i="18"/>
  <c r="AL161" i="18" l="1"/>
  <c r="AK163" i="18"/>
  <c r="AN165" i="18"/>
  <c r="AM161" i="18"/>
  <c r="AK162" i="18"/>
  <c r="AN163" i="18" l="1"/>
  <c r="AQ165" i="18"/>
  <c r="AO161" i="18"/>
  <c r="AP161" i="18"/>
  <c r="AN162" i="18"/>
  <c r="AQ162" i="18" l="1"/>
  <c r="AQ163" i="18"/>
  <c r="D176" i="18"/>
  <c r="AR161" i="18"/>
  <c r="AS161" i="18"/>
  <c r="G176" i="18" l="1"/>
  <c r="F172" i="18"/>
  <c r="E172" i="18"/>
  <c r="D173" i="18"/>
  <c r="D174" i="18"/>
  <c r="BB161" i="18"/>
  <c r="AY159" i="18"/>
  <c r="I172" i="18" l="1"/>
  <c r="J176" i="18"/>
  <c r="H172" i="18"/>
  <c r="G173" i="18"/>
  <c r="G174" i="18"/>
  <c r="K172" i="18" l="1"/>
  <c r="M176" i="18"/>
  <c r="L172" i="18"/>
  <c r="J173" i="18"/>
  <c r="J174" i="18"/>
  <c r="P176" i="18" l="1"/>
  <c r="O172" i="18"/>
  <c r="N172" i="18"/>
  <c r="M173" i="18"/>
  <c r="M174" i="18"/>
  <c r="R172" i="18" l="1"/>
  <c r="P173" i="18"/>
  <c r="P174" i="18"/>
  <c r="S176" i="18"/>
  <c r="Q172" i="18"/>
  <c r="T172" i="18" l="1"/>
  <c r="S173" i="18"/>
  <c r="S174" i="18"/>
  <c r="V176" i="18"/>
  <c r="U172" i="18"/>
  <c r="Y176" i="18" l="1"/>
  <c r="W172" i="18"/>
  <c r="X172" i="18"/>
  <c r="V173" i="18"/>
  <c r="V174" i="18"/>
  <c r="AB176" i="18" l="1"/>
  <c r="Z172" i="18"/>
  <c r="AA172" i="18"/>
  <c r="Y173" i="18"/>
  <c r="Y174" i="18"/>
  <c r="AE176" i="18" l="1"/>
  <c r="AC172" i="18"/>
  <c r="AB173" i="18"/>
  <c r="AB174" i="18"/>
  <c r="AD172" i="18"/>
  <c r="AH176" i="18" l="1"/>
  <c r="AF172" i="18"/>
  <c r="AG172" i="18"/>
  <c r="AE173" i="18"/>
  <c r="AE174" i="18"/>
  <c r="AJ172" i="18" l="1"/>
  <c r="AH173" i="18"/>
  <c r="AH174" i="18"/>
  <c r="AK176" i="18"/>
  <c r="AI172" i="18"/>
  <c r="AL172" i="18" l="1"/>
  <c r="AM172" i="18"/>
  <c r="AK173" i="18"/>
  <c r="AK174" i="18"/>
  <c r="AN176" i="18"/>
  <c r="AQ176" i="18" l="1"/>
  <c r="AO172" i="18"/>
  <c r="AP172" i="18"/>
  <c r="AN173" i="18"/>
  <c r="AN174" i="18"/>
  <c r="D187" i="18" l="1"/>
  <c r="AR172" i="18"/>
  <c r="AS172" i="18"/>
  <c r="AQ173" i="18"/>
  <c r="AQ174" i="18"/>
  <c r="E183" i="18" l="1"/>
  <c r="G187" i="18"/>
  <c r="F183" i="18"/>
  <c r="D184" i="18"/>
  <c r="D185" i="18"/>
  <c r="BB172" i="18"/>
  <c r="AY170" i="18"/>
  <c r="H183" i="18" l="1"/>
  <c r="I183" i="18"/>
  <c r="G185" i="18"/>
  <c r="J187" i="18"/>
  <c r="G184" i="18"/>
  <c r="M187" i="18" l="1"/>
  <c r="K183" i="18"/>
  <c r="J185" i="18"/>
  <c r="L183" i="18"/>
  <c r="J184" i="18"/>
  <c r="P187" i="18" l="1"/>
  <c r="N183" i="18"/>
  <c r="M184" i="18"/>
  <c r="O183" i="18"/>
  <c r="M185" i="18"/>
  <c r="R183" i="18" l="1"/>
  <c r="S187" i="18"/>
  <c r="Q183" i="18"/>
  <c r="P184" i="18"/>
  <c r="P185" i="18"/>
  <c r="T183" i="18" l="1"/>
  <c r="V187" i="18"/>
  <c r="U183" i="18"/>
  <c r="S184" i="18"/>
  <c r="S185" i="18"/>
  <c r="Y187" i="18" l="1"/>
  <c r="X183" i="18"/>
  <c r="W183" i="18"/>
  <c r="V184" i="18"/>
  <c r="V185" i="18"/>
  <c r="Y184" i="18" l="1"/>
  <c r="Y185" i="18"/>
  <c r="AB187" i="18"/>
  <c r="Z183" i="18"/>
  <c r="AA183" i="18"/>
  <c r="AC183" i="18" l="1"/>
  <c r="AB184" i="18"/>
  <c r="AB185" i="18"/>
  <c r="AE187" i="18"/>
  <c r="AD183" i="18"/>
  <c r="AG183" i="18" l="1"/>
  <c r="AH187" i="18"/>
  <c r="AF183" i="18"/>
  <c r="AE184" i="18"/>
  <c r="AE185" i="18"/>
  <c r="AK187" i="18" l="1"/>
  <c r="AI183" i="18"/>
  <c r="AJ183" i="18"/>
  <c r="AH184" i="18"/>
  <c r="AH185" i="18"/>
  <c r="AN187" i="18" l="1"/>
  <c r="AL183" i="18"/>
  <c r="AM183" i="18"/>
  <c r="AK184" i="18"/>
  <c r="AK185" i="18"/>
  <c r="AQ187" i="18" l="1"/>
  <c r="AO183" i="18"/>
  <c r="AP183" i="18"/>
  <c r="AN184" i="18"/>
  <c r="AN185" i="18"/>
  <c r="AR183" i="18" l="1"/>
  <c r="AS183" i="18"/>
  <c r="AQ185" i="18"/>
  <c r="D199" i="18"/>
  <c r="AQ184" i="18"/>
  <c r="BB183" i="18" l="1"/>
  <c r="AY180" i="18"/>
  <c r="G199" i="18"/>
  <c r="F195" i="18"/>
  <c r="D196" i="18"/>
  <c r="E195" i="18"/>
  <c r="D197" i="18"/>
  <c r="J199" i="18" l="1"/>
  <c r="H195" i="18"/>
  <c r="I195" i="18"/>
  <c r="G196" i="18"/>
  <c r="G197" i="18"/>
  <c r="M199" i="18" l="1"/>
  <c r="K195" i="18"/>
  <c r="J196" i="18"/>
  <c r="L195" i="18"/>
  <c r="J197" i="18"/>
  <c r="P199" i="18" l="1"/>
  <c r="O195" i="18"/>
  <c r="N195" i="18"/>
  <c r="M196" i="18"/>
  <c r="M197" i="18"/>
  <c r="S199" i="18" l="1"/>
  <c r="R195" i="18"/>
  <c r="Q195" i="18"/>
  <c r="P196" i="18"/>
  <c r="P197" i="18"/>
  <c r="V199" i="18" l="1"/>
  <c r="U195" i="18"/>
  <c r="S196" i="18"/>
  <c r="S197" i="18"/>
  <c r="T195" i="18"/>
  <c r="Y199" i="18" l="1"/>
  <c r="X195" i="18"/>
  <c r="W195" i="18"/>
  <c r="V196" i="18"/>
  <c r="V197" i="18"/>
  <c r="AB199" i="18" l="1"/>
  <c r="AA195" i="18"/>
  <c r="Z195" i="18"/>
  <c r="Y196" i="18"/>
  <c r="Y197" i="18"/>
  <c r="AE199" i="18" l="1"/>
  <c r="AD195" i="18"/>
  <c r="AB196" i="18"/>
  <c r="AC195" i="18"/>
  <c r="AB197" i="18"/>
  <c r="AH199" i="18" l="1"/>
  <c r="AE197" i="18"/>
  <c r="AF195" i="18"/>
  <c r="AG195" i="18"/>
  <c r="AE196" i="18"/>
  <c r="AK199" i="18" l="1"/>
  <c r="AI195" i="18"/>
  <c r="AJ195" i="18"/>
  <c r="AH196" i="18"/>
  <c r="AH197" i="18"/>
  <c r="AN199" i="18" l="1"/>
  <c r="AM195" i="18"/>
  <c r="AK196" i="18"/>
  <c r="AL195" i="18"/>
  <c r="AK197" i="18"/>
  <c r="AQ199" i="18" l="1"/>
  <c r="AP195" i="18"/>
  <c r="AO195" i="18"/>
  <c r="AN196" i="18"/>
  <c r="AN197" i="18"/>
  <c r="D210" i="18" l="1"/>
  <c r="AS195" i="18"/>
  <c r="AQ196" i="18"/>
  <c r="AQ197" i="18"/>
  <c r="AR195" i="18"/>
  <c r="AY193" i="18" l="1"/>
  <c r="E206" i="18"/>
  <c r="D207" i="18"/>
  <c r="D208" i="18"/>
  <c r="G210" i="18"/>
  <c r="F206" i="18"/>
  <c r="BB195" i="18"/>
  <c r="H206" i="18" l="1"/>
  <c r="I206" i="18"/>
  <c r="G207" i="18"/>
  <c r="G208" i="18"/>
  <c r="J210" i="18"/>
  <c r="M210" i="18" l="1"/>
  <c r="K206" i="18"/>
  <c r="J208" i="18"/>
  <c r="L206" i="18"/>
  <c r="J207" i="18"/>
  <c r="N206" i="18" l="1"/>
  <c r="M207" i="18"/>
  <c r="P210" i="18"/>
  <c r="O206" i="18"/>
  <c r="M208" i="18"/>
  <c r="Q206" i="18" l="1"/>
  <c r="P207" i="18"/>
  <c r="P208" i="18"/>
  <c r="S210" i="18"/>
  <c r="R206" i="18"/>
  <c r="V210" i="18" l="1"/>
  <c r="S208" i="18"/>
  <c r="T206" i="18"/>
  <c r="U206" i="18"/>
  <c r="S207" i="18"/>
  <c r="W206" i="18" l="1"/>
  <c r="V207" i="18"/>
  <c r="Y210" i="18"/>
  <c r="X206" i="18"/>
  <c r="V208" i="18"/>
  <c r="AA206" i="18" l="1"/>
  <c r="Y207" i="18"/>
  <c r="Y208" i="18"/>
  <c r="AB210" i="18"/>
  <c r="Z206" i="18"/>
  <c r="AC206" i="18" l="1"/>
  <c r="AB207" i="18"/>
  <c r="AE210" i="18"/>
  <c r="AD206" i="18"/>
  <c r="AB208" i="18"/>
  <c r="AH210" i="18" l="1"/>
  <c r="AG206" i="18"/>
  <c r="AE207" i="18"/>
  <c r="AF206" i="18"/>
  <c r="AE208" i="18"/>
  <c r="AK210" i="18" l="1"/>
  <c r="AI206" i="18"/>
  <c r="AH207" i="18"/>
  <c r="AH208" i="18"/>
  <c r="AJ206" i="18"/>
  <c r="AN210" i="18" l="1"/>
  <c r="AL206" i="18"/>
  <c r="AM206" i="18"/>
  <c r="AK207" i="18"/>
  <c r="AK208" i="18"/>
  <c r="AQ210" i="18" l="1"/>
  <c r="AP206" i="18"/>
  <c r="AN207" i="18"/>
  <c r="AN208" i="18"/>
  <c r="AO206" i="18"/>
  <c r="AQ207" i="18" l="1"/>
  <c r="D221" i="18"/>
  <c r="AR206" i="18"/>
  <c r="AS206" i="18"/>
  <c r="AQ208" i="18"/>
  <c r="G221" i="18" l="1"/>
  <c r="E217" i="18"/>
  <c r="D219" i="18"/>
  <c r="F217" i="18"/>
  <c r="D218" i="18"/>
  <c r="BB206" i="18"/>
  <c r="AY203" i="18"/>
  <c r="J221" i="18" l="1"/>
  <c r="I217" i="18"/>
  <c r="H217" i="18"/>
  <c r="G218" i="18"/>
  <c r="G219" i="18"/>
  <c r="J218" i="18" l="1"/>
  <c r="M221" i="18"/>
  <c r="K217" i="18"/>
  <c r="L217" i="18"/>
  <c r="J219" i="18"/>
  <c r="O217" i="18" l="1"/>
  <c r="M218" i="18"/>
  <c r="M219" i="18"/>
  <c r="P221" i="18"/>
  <c r="N217" i="18"/>
  <c r="S221" i="18" l="1"/>
  <c r="R217" i="18"/>
  <c r="P218" i="18"/>
  <c r="P219" i="18"/>
  <c r="Q217" i="18"/>
  <c r="V221" i="18" l="1"/>
  <c r="U217" i="18"/>
  <c r="T217" i="18"/>
  <c r="S218" i="18"/>
  <c r="S219" i="18"/>
  <c r="V218" i="18" l="1"/>
  <c r="Y221" i="18"/>
  <c r="W217" i="18"/>
  <c r="X217" i="18"/>
  <c r="V219" i="18"/>
  <c r="AA217" i="18" l="1"/>
  <c r="Y218" i="18"/>
  <c r="AB221" i="18"/>
  <c r="Z217" i="18"/>
  <c r="Y219" i="18"/>
  <c r="AE221" i="18" l="1"/>
  <c r="AC217" i="18"/>
  <c r="AD217" i="18"/>
  <c r="AB218" i="18"/>
  <c r="AB219" i="18"/>
  <c r="AH221" i="18" l="1"/>
  <c r="AF217" i="18"/>
  <c r="AG217" i="18"/>
  <c r="AE218" i="18"/>
  <c r="AE219" i="18"/>
  <c r="AH218" i="18" l="1"/>
  <c r="AK221" i="18"/>
  <c r="AI217" i="18"/>
  <c r="AJ217" i="18"/>
  <c r="AH219" i="18"/>
  <c r="AN221" i="18" l="1"/>
  <c r="AL217" i="18"/>
  <c r="AM217" i="18"/>
  <c r="AK218" i="18"/>
  <c r="AK219" i="18"/>
  <c r="AQ221" i="18" l="1"/>
  <c r="AO217" i="18"/>
  <c r="AP217" i="18"/>
  <c r="AN218" i="18"/>
  <c r="AN219" i="18"/>
  <c r="AR217" i="18" l="1"/>
  <c r="AS217" i="18"/>
  <c r="AQ218" i="18"/>
  <c r="D232" i="18"/>
  <c r="AQ219" i="18"/>
  <c r="AY215" i="18" l="1"/>
  <c r="BB217" i="18"/>
  <c r="G232" i="18"/>
  <c r="D229" i="18"/>
  <c r="E228" i="18"/>
  <c r="F228" i="18"/>
  <c r="D230" i="18"/>
  <c r="G229" i="18" l="1"/>
  <c r="J232" i="18"/>
  <c r="H228" i="18"/>
  <c r="I228" i="18"/>
  <c r="G230" i="18"/>
  <c r="K228" i="18" l="1"/>
  <c r="L228" i="18"/>
  <c r="J230" i="18"/>
  <c r="M232" i="18"/>
  <c r="J229" i="18"/>
  <c r="P232" i="18" l="1"/>
  <c r="M229" i="18"/>
  <c r="M230" i="18"/>
  <c r="N228" i="18"/>
  <c r="O228" i="18"/>
  <c r="P229" i="18" l="1"/>
  <c r="S232" i="18"/>
  <c r="Q228" i="18"/>
  <c r="R228" i="18"/>
  <c r="P230" i="18"/>
  <c r="T228" i="18" l="1"/>
  <c r="U228" i="18"/>
  <c r="S230" i="18"/>
  <c r="V232" i="18"/>
  <c r="S229" i="18"/>
  <c r="V229" i="18" l="1"/>
  <c r="Y232" i="18"/>
  <c r="W228" i="18"/>
  <c r="X228" i="18"/>
  <c r="V230" i="18"/>
  <c r="AB232" i="18" l="1"/>
  <c r="Z228" i="18"/>
  <c r="AA228" i="18"/>
  <c r="Y229" i="18"/>
  <c r="Y230" i="18"/>
  <c r="AE232" i="18" l="1"/>
  <c r="AC228" i="18"/>
  <c r="AD228" i="18"/>
  <c r="AB230" i="18"/>
  <c r="AB229" i="18"/>
  <c r="AH232" i="18" l="1"/>
  <c r="AF228" i="18"/>
  <c r="AG228" i="18"/>
  <c r="AE230" i="18"/>
  <c r="AE229" i="18"/>
  <c r="AK232" i="18" l="1"/>
  <c r="AI228" i="18"/>
  <c r="AJ228" i="18"/>
  <c r="AH230" i="18"/>
  <c r="AH229" i="18"/>
  <c r="AN232" i="18" l="1"/>
  <c r="AL228" i="18"/>
  <c r="AM228" i="18"/>
  <c r="AK229" i="18"/>
  <c r="AK230" i="18"/>
  <c r="AQ232" i="18" l="1"/>
  <c r="AO228" i="18"/>
  <c r="AP228" i="18"/>
  <c r="AN229" i="18"/>
  <c r="AN230" i="18"/>
  <c r="AR228" i="18" l="1"/>
  <c r="AS228" i="18"/>
  <c r="D243" i="18"/>
  <c r="AQ229" i="18"/>
  <c r="AQ230" i="18"/>
  <c r="BB228" i="18" l="1"/>
  <c r="AY224" i="18"/>
  <c r="G243" i="18"/>
  <c r="E239" i="18"/>
  <c r="F239" i="18"/>
  <c r="D240" i="18"/>
  <c r="D241" i="18"/>
  <c r="J243" i="18" l="1"/>
  <c r="H239" i="18"/>
  <c r="I239" i="18"/>
  <c r="G240" i="18"/>
  <c r="G241" i="18"/>
  <c r="M243" i="18" l="1"/>
  <c r="L239" i="18"/>
  <c r="J240" i="18"/>
  <c r="J241" i="18"/>
  <c r="K239" i="18"/>
  <c r="P243" i="18" l="1"/>
  <c r="N239" i="18"/>
  <c r="O239" i="18"/>
  <c r="M240" i="18"/>
  <c r="M241" i="18"/>
  <c r="S243" i="18" l="1"/>
  <c r="Q239" i="18"/>
  <c r="R239" i="18"/>
  <c r="P240" i="18"/>
  <c r="P241" i="18"/>
  <c r="V243" i="18" l="1"/>
  <c r="U239" i="18"/>
  <c r="T239" i="18"/>
  <c r="Y243" i="18" l="1"/>
  <c r="V241" i="18"/>
  <c r="W239" i="18"/>
  <c r="X239" i="18"/>
  <c r="AB243" i="18" l="1"/>
  <c r="Z239" i="18"/>
  <c r="AA239" i="18"/>
  <c r="Y241" i="18"/>
  <c r="AE243" i="18" l="1"/>
  <c r="AD239" i="18"/>
  <c r="AC239" i="18"/>
  <c r="AB241" i="18"/>
  <c r="AH243" i="18" l="1"/>
  <c r="AF239" i="18"/>
  <c r="AG239" i="18"/>
  <c r="AE241" i="18"/>
  <c r="AK243" i="18" l="1"/>
  <c r="AI239" i="18"/>
  <c r="AJ239" i="18"/>
  <c r="AH241" i="18"/>
  <c r="AN243" i="18" l="1"/>
  <c r="AM239" i="18"/>
  <c r="AK241" i="18"/>
  <c r="AQ243" i="18" l="1"/>
  <c r="AN240" i="18"/>
  <c r="AO239" i="18"/>
  <c r="AP239" i="18"/>
  <c r="AN241" i="18"/>
  <c r="D254" i="18" l="1"/>
  <c r="AR239" i="18"/>
  <c r="AY236" i="18" s="1"/>
  <c r="AS239" i="18"/>
  <c r="AQ240" i="18"/>
  <c r="AQ241" i="18"/>
  <c r="BB239" i="18" l="1"/>
  <c r="D252" i="18"/>
  <c r="G254" i="18"/>
  <c r="E250" i="18"/>
  <c r="F250" i="18"/>
  <c r="D251" i="18"/>
  <c r="J254" i="18" l="1"/>
  <c r="I250" i="18"/>
  <c r="G252" i="18"/>
  <c r="H250" i="18"/>
  <c r="G251" i="18"/>
  <c r="K250" i="18" l="1"/>
  <c r="J251" i="18"/>
  <c r="J252" i="18"/>
  <c r="M254" i="18"/>
  <c r="L250" i="18"/>
  <c r="O250" i="18" l="1"/>
  <c r="M251" i="18"/>
  <c r="P254" i="18"/>
  <c r="N250" i="18"/>
  <c r="M252" i="18"/>
  <c r="S254" i="18" l="1"/>
  <c r="Q250" i="18"/>
  <c r="R250" i="18"/>
  <c r="P251" i="18"/>
  <c r="P252" i="18"/>
  <c r="V254" i="18" l="1"/>
  <c r="U250" i="18"/>
  <c r="S252" i="18"/>
  <c r="T250" i="18"/>
  <c r="S251" i="18"/>
  <c r="Y254" i="18" l="1"/>
  <c r="W250" i="18"/>
  <c r="V251" i="18"/>
  <c r="V252" i="18"/>
  <c r="X250" i="18"/>
  <c r="AB254" i="18" l="1"/>
  <c r="Z250" i="18"/>
  <c r="Y251" i="18"/>
  <c r="AA250" i="18"/>
  <c r="Y252" i="18"/>
  <c r="AE254" i="18" l="1"/>
  <c r="AC250" i="18"/>
  <c r="AD250" i="18"/>
  <c r="AB252" i="18"/>
  <c r="AB251" i="18"/>
  <c r="AH254" i="18" l="1"/>
  <c r="AG250" i="18"/>
  <c r="AE251" i="18"/>
  <c r="AE252" i="18"/>
  <c r="AF250" i="18"/>
  <c r="AK254" i="18" l="1"/>
  <c r="AI250" i="18"/>
  <c r="AJ250" i="18"/>
  <c r="AH251" i="18"/>
  <c r="AH252" i="18"/>
  <c r="AN254" i="18" l="1"/>
  <c r="AM250" i="18"/>
  <c r="AK252" i="18"/>
  <c r="AL250" i="18"/>
  <c r="AK251" i="18"/>
  <c r="AQ254" i="18" l="1"/>
  <c r="AO250" i="18"/>
  <c r="AP250" i="18"/>
  <c r="AN251" i="18"/>
  <c r="AN252" i="18"/>
  <c r="D265" i="18" l="1"/>
  <c r="AR250" i="18"/>
  <c r="AS250" i="18"/>
  <c r="AQ251" i="18"/>
  <c r="AQ252" i="18"/>
  <c r="E261" i="18" l="1"/>
  <c r="D263" i="18"/>
  <c r="G265" i="18"/>
  <c r="F261" i="18"/>
  <c r="D262" i="18"/>
  <c r="AY247" i="18"/>
  <c r="BB250" i="18"/>
  <c r="J265" i="18" l="1"/>
  <c r="G263" i="18"/>
  <c r="H261" i="18"/>
  <c r="I261" i="18"/>
  <c r="G262" i="18"/>
  <c r="M265" i="18" l="1"/>
  <c r="K261" i="18"/>
  <c r="J262" i="18"/>
  <c r="L261" i="18"/>
  <c r="J263" i="18"/>
  <c r="N261" i="18" l="1"/>
  <c r="M263" i="18"/>
  <c r="P265" i="18"/>
  <c r="O261" i="18"/>
  <c r="M262" i="18"/>
  <c r="R261" i="18" l="1"/>
  <c r="P262" i="18"/>
  <c r="P263" i="18"/>
  <c r="S265" i="18"/>
  <c r="Q261" i="18"/>
  <c r="V265" i="18" l="1"/>
  <c r="U261" i="18"/>
  <c r="S262" i="18"/>
  <c r="T261" i="18"/>
  <c r="S263" i="18"/>
  <c r="Y265" i="18" l="1"/>
  <c r="X261" i="18"/>
  <c r="V263" i="18"/>
  <c r="W261" i="18"/>
  <c r="V262" i="18"/>
  <c r="AB265" i="18" l="1"/>
  <c r="Z261" i="18"/>
  <c r="AA261" i="18"/>
  <c r="Y262" i="18"/>
  <c r="Y263" i="18"/>
  <c r="AE265" i="18" l="1"/>
  <c r="AC261" i="18"/>
  <c r="AB262" i="18"/>
  <c r="AD261" i="18"/>
  <c r="AB263" i="18"/>
  <c r="AH265" i="18" l="1"/>
  <c r="AF261" i="18"/>
  <c r="AE263" i="18"/>
  <c r="AG261" i="18"/>
  <c r="AE262" i="18"/>
  <c r="AK265" i="18" l="1"/>
  <c r="AJ261" i="18"/>
  <c r="AI261" i="18"/>
  <c r="AH262" i="18"/>
  <c r="AH263" i="18"/>
  <c r="AN265" i="18" l="1"/>
  <c r="AM261" i="18"/>
  <c r="AK262" i="18"/>
  <c r="AL261" i="18"/>
  <c r="AK263" i="18"/>
  <c r="AQ265" i="18" l="1"/>
  <c r="AP261" i="18"/>
  <c r="AO261" i="18"/>
  <c r="AN262" i="18"/>
  <c r="AN263" i="18"/>
  <c r="D276" i="18" l="1"/>
  <c r="AS261" i="18"/>
  <c r="AR261" i="18"/>
  <c r="AQ262" i="18"/>
  <c r="AY259" i="18" s="1"/>
  <c r="AQ263" i="18"/>
  <c r="BB261" i="18" l="1"/>
  <c r="G276" i="18"/>
  <c r="F272" i="18"/>
  <c r="E272" i="18"/>
  <c r="D273" i="18"/>
  <c r="D274" i="18"/>
  <c r="J276" i="18" l="1"/>
  <c r="I272" i="18"/>
  <c r="G273" i="18"/>
  <c r="H272" i="18"/>
  <c r="G274" i="18"/>
  <c r="M276" i="18" l="1"/>
  <c r="J274" i="18"/>
  <c r="K272" i="18"/>
  <c r="L272" i="18"/>
  <c r="J273" i="18"/>
  <c r="P276" i="18" l="1"/>
  <c r="N272" i="18"/>
  <c r="O272" i="18"/>
  <c r="M273" i="18"/>
  <c r="M274" i="18"/>
  <c r="S276" i="18" l="1"/>
  <c r="Q272" i="18"/>
  <c r="P273" i="18"/>
  <c r="R272" i="18"/>
  <c r="P274" i="18"/>
  <c r="V276" i="18" l="1"/>
  <c r="T272" i="18"/>
  <c r="U272" i="18"/>
  <c r="S273" i="18"/>
  <c r="S274" i="18"/>
  <c r="Y276" i="18" l="1"/>
  <c r="X272" i="18"/>
  <c r="V274" i="18"/>
  <c r="W272" i="18"/>
  <c r="V273" i="18"/>
  <c r="AB276" i="18" l="1"/>
  <c r="AA272" i="18"/>
  <c r="Z272" i="18"/>
  <c r="Y273" i="18"/>
  <c r="Y274" i="18"/>
  <c r="AE276" i="18" l="1"/>
  <c r="AD272" i="18"/>
  <c r="AB273" i="18"/>
  <c r="AC272" i="18"/>
  <c r="AB274" i="18"/>
  <c r="AH276" i="18" l="1"/>
  <c r="AF272" i="18"/>
  <c r="AG272" i="18"/>
  <c r="AE273" i="18"/>
  <c r="AE274" i="18"/>
  <c r="AK276" i="18" l="1"/>
  <c r="AI272" i="18"/>
  <c r="AH273" i="18"/>
  <c r="AH274" i="18"/>
  <c r="AJ272" i="18"/>
  <c r="AN276" i="18" l="1"/>
  <c r="AL272" i="18"/>
  <c r="AM272" i="18"/>
  <c r="AK273" i="18"/>
  <c r="AK274" i="18"/>
  <c r="AQ276" i="18" l="1"/>
  <c r="AN273" i="18"/>
  <c r="AO272" i="18"/>
  <c r="AP272" i="18"/>
  <c r="AN274" i="18"/>
  <c r="AQ274" i="18" l="1"/>
  <c r="D287" i="18"/>
  <c r="AR272" i="18"/>
  <c r="AS272" i="18"/>
  <c r="AQ273" i="18"/>
  <c r="G287" i="18" l="1"/>
  <c r="E283" i="18"/>
  <c r="F283" i="18"/>
  <c r="D284" i="18"/>
  <c r="D285" i="18"/>
  <c r="BB272" i="18"/>
  <c r="J287" i="18" l="1"/>
  <c r="H283" i="18"/>
  <c r="I283" i="18"/>
  <c r="G284" i="18"/>
  <c r="G285" i="18"/>
  <c r="M287" i="18" l="1"/>
  <c r="L283" i="18"/>
  <c r="K283" i="18"/>
  <c r="J284" i="18"/>
  <c r="J285" i="18"/>
  <c r="P287" i="18" l="1"/>
  <c r="O283" i="18"/>
  <c r="N283" i="18"/>
  <c r="M284" i="18"/>
  <c r="M285" i="18"/>
  <c r="S287" i="18" l="1"/>
  <c r="Q283" i="18"/>
  <c r="R283" i="18"/>
  <c r="P284" i="18"/>
  <c r="P285" i="18"/>
  <c r="V287" i="18" l="1"/>
  <c r="T283" i="18"/>
  <c r="U283" i="18"/>
  <c r="S284" i="18"/>
  <c r="S285" i="18"/>
  <c r="Y287" i="18" l="1"/>
  <c r="W283" i="18"/>
  <c r="X283" i="18"/>
  <c r="V284" i="18"/>
  <c r="V285" i="18"/>
  <c r="AB287" i="18" l="1"/>
  <c r="Z283" i="18"/>
  <c r="AA283" i="18"/>
  <c r="Y284" i="18"/>
  <c r="Y285" i="18"/>
  <c r="AE287" i="18" l="1"/>
  <c r="AC283" i="18"/>
  <c r="AD283" i="18"/>
  <c r="AB284" i="18"/>
  <c r="AB285" i="18"/>
  <c r="AH287" i="18" l="1"/>
  <c r="AF283" i="18"/>
  <c r="AG283" i="18"/>
  <c r="AE284" i="18"/>
  <c r="AE285" i="18"/>
  <c r="AK287" i="18" l="1"/>
  <c r="AI283" i="18"/>
  <c r="AJ283" i="18"/>
  <c r="AH284" i="18"/>
  <c r="AH285" i="18"/>
  <c r="AN287" i="18" l="1"/>
  <c r="AL283" i="18"/>
  <c r="AM283" i="18"/>
  <c r="AK284" i="18"/>
  <c r="AK285" i="18"/>
  <c r="AQ287" i="18" l="1"/>
  <c r="AO283" i="18"/>
  <c r="AP283" i="18"/>
  <c r="AN284" i="18"/>
  <c r="AN285" i="18"/>
  <c r="D298" i="18" l="1"/>
  <c r="AR283" i="18"/>
  <c r="AS283" i="18"/>
  <c r="AQ284" i="18"/>
  <c r="AQ285" i="18"/>
  <c r="G298" i="18" l="1"/>
  <c r="E294" i="18"/>
  <c r="F294" i="18"/>
  <c r="D295" i="18"/>
  <c r="D296" i="18"/>
  <c r="BB283" i="18"/>
  <c r="AY280" i="18"/>
  <c r="J298" i="18" l="1"/>
  <c r="H294" i="18"/>
  <c r="I294" i="18"/>
  <c r="G295" i="18"/>
  <c r="G296" i="18"/>
  <c r="M298" i="18" l="1"/>
  <c r="K294" i="18"/>
  <c r="L294" i="18"/>
  <c r="J295" i="18"/>
  <c r="J296" i="18"/>
  <c r="P298" i="18" l="1"/>
  <c r="N294" i="18"/>
  <c r="O294" i="18"/>
  <c r="M295" i="18"/>
  <c r="M296" i="18"/>
  <c r="S298" i="18" l="1"/>
  <c r="Q294" i="18"/>
  <c r="R294" i="18"/>
  <c r="P295" i="18"/>
  <c r="P296" i="18"/>
  <c r="V298" i="18" l="1"/>
  <c r="T294" i="18"/>
  <c r="U294" i="18"/>
  <c r="S295" i="18"/>
  <c r="S296" i="18"/>
  <c r="Y298" i="18" l="1"/>
  <c r="W294" i="18"/>
  <c r="X294" i="18"/>
  <c r="V295" i="18"/>
  <c r="V296" i="18"/>
  <c r="AB298" i="18" l="1"/>
  <c r="Z294" i="18"/>
  <c r="AA294" i="18"/>
  <c r="Y295" i="18"/>
  <c r="Y296" i="18"/>
  <c r="AE298" i="18" l="1"/>
  <c r="AC294" i="18"/>
  <c r="AD294" i="18"/>
  <c r="AB295" i="18"/>
  <c r="AB296" i="18"/>
  <c r="AH298" i="18" l="1"/>
  <c r="AF294" i="18"/>
  <c r="AG294" i="18"/>
  <c r="AE295" i="18"/>
  <c r="AE296" i="18"/>
  <c r="AK298" i="18" l="1"/>
  <c r="AI294" i="18"/>
  <c r="AJ294" i="18"/>
  <c r="AH295" i="18"/>
  <c r="AH296" i="18"/>
  <c r="AN298" i="18" l="1"/>
  <c r="AL294" i="18"/>
  <c r="AM294" i="18"/>
  <c r="AK295" i="18"/>
  <c r="AK296" i="18"/>
  <c r="AQ298" i="18" l="1"/>
  <c r="AO294" i="18"/>
  <c r="AP294" i="18"/>
  <c r="AN295" i="18"/>
  <c r="AN296" i="18"/>
  <c r="D309" i="18" l="1"/>
  <c r="AR294" i="18"/>
  <c r="AS294" i="18"/>
  <c r="AQ295" i="18"/>
  <c r="AQ296" i="18"/>
  <c r="G309" i="18" l="1"/>
  <c r="E305" i="18"/>
  <c r="F305" i="18"/>
  <c r="D306" i="18"/>
  <c r="D307" i="18"/>
  <c r="BB294" i="18"/>
  <c r="AY291" i="18"/>
  <c r="J309" i="18" l="1"/>
  <c r="H305" i="18"/>
  <c r="I305" i="18"/>
  <c r="G306" i="18"/>
  <c r="G307" i="18"/>
  <c r="M309" i="18" l="1"/>
  <c r="K305" i="18"/>
  <c r="L305" i="18"/>
  <c r="J306" i="18"/>
  <c r="J307" i="18"/>
  <c r="P309" i="18" l="1"/>
  <c r="N305" i="18"/>
  <c r="O305" i="18"/>
  <c r="M306" i="18"/>
  <c r="M307" i="18"/>
  <c r="S309" i="18" l="1"/>
  <c r="Q305" i="18"/>
  <c r="R305" i="18"/>
  <c r="P306" i="18"/>
  <c r="P307" i="18"/>
  <c r="V309" i="18" l="1"/>
  <c r="T305" i="18"/>
  <c r="U305" i="18"/>
  <c r="S306" i="18"/>
  <c r="S307" i="18"/>
  <c r="Y309" i="18" l="1"/>
  <c r="W305" i="18"/>
  <c r="X305" i="18"/>
  <c r="V306" i="18"/>
  <c r="V307" i="18"/>
  <c r="AB309" i="18" l="1"/>
  <c r="Z305" i="18"/>
  <c r="AA305" i="18"/>
  <c r="Y306" i="18"/>
  <c r="Y307" i="18"/>
  <c r="AE309" i="18" l="1"/>
  <c r="AC305" i="18"/>
  <c r="AD305" i="18"/>
  <c r="AB306" i="18"/>
  <c r="AB307" i="18"/>
  <c r="AH309" i="18" l="1"/>
  <c r="AF305" i="18"/>
  <c r="AG305" i="18"/>
  <c r="AE306" i="18"/>
  <c r="AE307" i="18"/>
  <c r="AK309" i="18" l="1"/>
  <c r="AI305" i="18"/>
  <c r="AJ305" i="18"/>
  <c r="AH306" i="18"/>
  <c r="AH307" i="18"/>
  <c r="AN309" i="18" l="1"/>
  <c r="AL305" i="18"/>
  <c r="AM305" i="18"/>
  <c r="AK306" i="18"/>
  <c r="AK307" i="18"/>
  <c r="AQ309" i="18" l="1"/>
  <c r="AO305" i="18"/>
  <c r="AP305" i="18"/>
  <c r="AN306" i="18"/>
  <c r="AN307" i="18"/>
  <c r="D320" i="18" l="1"/>
  <c r="AR305" i="18"/>
  <c r="AS305" i="18"/>
  <c r="AQ306" i="18"/>
  <c r="AY303" i="18" s="1"/>
  <c r="AQ307" i="18"/>
  <c r="BB305" i="18" l="1"/>
  <c r="G320" i="18"/>
  <c r="E316" i="18"/>
  <c r="F316" i="18"/>
  <c r="D317" i="18"/>
  <c r="D318" i="18"/>
  <c r="J320" i="18" l="1"/>
  <c r="H316" i="18"/>
  <c r="I316" i="18"/>
  <c r="G317" i="18"/>
  <c r="G318" i="18"/>
  <c r="M320" i="18" l="1"/>
  <c r="K316" i="18"/>
  <c r="L316" i="18"/>
  <c r="J317" i="18"/>
  <c r="J318" i="18"/>
  <c r="P320" i="18" l="1"/>
  <c r="N316" i="18"/>
  <c r="O316" i="18"/>
  <c r="M317" i="18"/>
  <c r="M318" i="18"/>
  <c r="S320" i="18" l="1"/>
  <c r="Q316" i="18"/>
  <c r="R316" i="18"/>
  <c r="P317" i="18"/>
  <c r="P318" i="18"/>
  <c r="V320" i="18" l="1"/>
  <c r="T316" i="18"/>
  <c r="U316" i="18"/>
  <c r="S317" i="18"/>
  <c r="S318" i="18"/>
  <c r="Y320" i="18" l="1"/>
  <c r="W316" i="18"/>
  <c r="X316" i="18"/>
  <c r="V317" i="18"/>
  <c r="V318" i="18"/>
  <c r="AB320" i="18" l="1"/>
  <c r="Z316" i="18"/>
  <c r="AA316" i="18"/>
  <c r="Y317" i="18"/>
  <c r="Y318" i="18"/>
  <c r="AE320" i="18" l="1"/>
  <c r="AC316" i="18"/>
  <c r="AD316" i="18"/>
  <c r="AB317" i="18"/>
  <c r="AB318" i="18"/>
  <c r="AH320" i="18" l="1"/>
  <c r="AF316" i="18"/>
  <c r="AG316" i="18"/>
  <c r="AE317" i="18"/>
  <c r="AE318" i="18"/>
  <c r="AK320" i="18" l="1"/>
  <c r="AI316" i="18"/>
  <c r="AJ316" i="18"/>
  <c r="AH317" i="18"/>
  <c r="AH318" i="18"/>
  <c r="AN320" i="18" l="1"/>
  <c r="AL316" i="18"/>
  <c r="AM316" i="18"/>
  <c r="AK317" i="18"/>
  <c r="AK318" i="18"/>
  <c r="AQ320" i="18" l="1"/>
  <c r="AO316" i="18"/>
  <c r="AP316" i="18"/>
  <c r="AN317" i="18"/>
  <c r="AN318" i="18"/>
  <c r="D331" i="18" l="1"/>
  <c r="AR316" i="18"/>
  <c r="AS316" i="18"/>
  <c r="AQ317" i="18"/>
  <c r="AQ318" i="18"/>
  <c r="G331" i="18" l="1"/>
  <c r="E327" i="18"/>
  <c r="F327" i="18"/>
  <c r="D328" i="18"/>
  <c r="D329" i="18"/>
  <c r="BB316" i="18"/>
  <c r="AY313" i="18"/>
  <c r="J331" i="18" l="1"/>
  <c r="H327" i="18"/>
  <c r="I327" i="18"/>
  <c r="G328" i="18"/>
  <c r="G329" i="18"/>
  <c r="M331" i="18" l="1"/>
  <c r="K327" i="18"/>
  <c r="L327" i="18"/>
  <c r="J328" i="18"/>
  <c r="J329" i="18"/>
  <c r="P331" i="18" l="1"/>
  <c r="N327" i="18"/>
  <c r="O327" i="18"/>
  <c r="M328" i="18"/>
  <c r="M329" i="18"/>
  <c r="S331" i="18" l="1"/>
  <c r="Q327" i="18"/>
  <c r="R327" i="18"/>
  <c r="P328" i="18"/>
  <c r="P329" i="18"/>
  <c r="V331" i="18" l="1"/>
  <c r="T327" i="18"/>
  <c r="U327" i="18"/>
  <c r="S328" i="18"/>
  <c r="S329" i="18"/>
  <c r="Y331" i="18" l="1"/>
  <c r="W327" i="18"/>
  <c r="X327" i="18"/>
  <c r="V328" i="18"/>
  <c r="V329" i="18"/>
  <c r="AB331" i="18" l="1"/>
  <c r="Z327" i="18"/>
  <c r="AA327" i="18"/>
  <c r="Y328" i="18"/>
  <c r="Y329" i="18"/>
  <c r="AE331" i="18" l="1"/>
  <c r="AC327" i="18"/>
  <c r="AD327" i="18"/>
  <c r="AB328" i="18"/>
  <c r="AB329" i="18"/>
  <c r="AH331" i="18" l="1"/>
  <c r="AF327" i="18"/>
  <c r="AE328" i="18"/>
  <c r="AE329" i="18"/>
  <c r="AK331" i="18" l="1"/>
  <c r="AI327" i="18"/>
  <c r="AJ327" i="18"/>
  <c r="AH328" i="18"/>
  <c r="AH329" i="18"/>
  <c r="AN331" i="18" l="1"/>
  <c r="AL327" i="18"/>
  <c r="AM327" i="18"/>
  <c r="AK328" i="18"/>
  <c r="AK329" i="18"/>
  <c r="AQ331" i="18" l="1"/>
  <c r="AO327" i="18"/>
  <c r="AP327" i="18"/>
  <c r="AN328" i="18"/>
  <c r="AN329" i="18"/>
  <c r="D342" i="18" l="1"/>
  <c r="AR327" i="18"/>
  <c r="AS327" i="18"/>
  <c r="AQ328" i="18"/>
  <c r="AQ329" i="18"/>
  <c r="AY325" i="18" l="1"/>
  <c r="BB327" i="18"/>
  <c r="G342" i="18"/>
  <c r="E338" i="18"/>
  <c r="F338" i="18"/>
  <c r="D339" i="18"/>
  <c r="D340" i="18"/>
  <c r="J342" i="18" l="1"/>
  <c r="H338" i="18"/>
  <c r="I338" i="18"/>
  <c r="G339" i="18"/>
  <c r="G340" i="18"/>
  <c r="M342" i="18" l="1"/>
  <c r="K338" i="18"/>
  <c r="L338" i="18"/>
  <c r="J339" i="18"/>
  <c r="J340" i="18"/>
  <c r="P342" i="18" l="1"/>
  <c r="N338" i="18"/>
  <c r="O338" i="18"/>
  <c r="M339" i="18"/>
  <c r="M340" i="18"/>
  <c r="S342" i="18" l="1"/>
  <c r="Q338" i="18"/>
  <c r="R338" i="18"/>
  <c r="P339" i="18"/>
  <c r="P340" i="18"/>
  <c r="V342" i="18" l="1"/>
  <c r="T338" i="18"/>
  <c r="U338" i="18"/>
  <c r="S339" i="18"/>
  <c r="S340" i="18"/>
  <c r="Y342" i="18" l="1"/>
  <c r="W338" i="18"/>
  <c r="X338" i="18"/>
  <c r="V339" i="18"/>
  <c r="V340" i="18"/>
  <c r="AB342" i="18" l="1"/>
  <c r="Z338" i="18"/>
  <c r="AA338" i="18"/>
  <c r="Y339" i="18"/>
  <c r="Y340" i="18"/>
  <c r="AE342" i="18" l="1"/>
  <c r="AC338" i="18"/>
  <c r="AD338" i="18"/>
  <c r="AB339" i="18"/>
  <c r="AB340" i="18"/>
  <c r="AH342" i="18" l="1"/>
  <c r="AF338" i="18"/>
  <c r="AG338" i="18"/>
  <c r="AE339" i="18"/>
  <c r="AE340" i="18"/>
  <c r="AK342" i="18" l="1"/>
  <c r="AI338" i="18"/>
  <c r="AJ338" i="18"/>
  <c r="AH339" i="18"/>
  <c r="AH340" i="18"/>
  <c r="AN342" i="18" l="1"/>
  <c r="AL338" i="18"/>
  <c r="AM338" i="18"/>
  <c r="AK339" i="18"/>
  <c r="AK340" i="18"/>
  <c r="AQ342" i="18" l="1"/>
  <c r="AO338" i="18"/>
  <c r="AP338" i="18"/>
  <c r="AN339" i="18"/>
  <c r="AN340" i="18"/>
  <c r="D353" i="18" l="1"/>
  <c r="AR338" i="18"/>
  <c r="AS338" i="18"/>
  <c r="AQ339" i="18"/>
  <c r="AQ340" i="18"/>
  <c r="G353" i="18" l="1"/>
  <c r="E349" i="18"/>
  <c r="F349" i="18"/>
  <c r="D350" i="18"/>
  <c r="D351" i="18"/>
  <c r="BB338" i="18"/>
  <c r="AY334" i="18"/>
  <c r="J353" i="18" l="1"/>
  <c r="H349" i="18"/>
  <c r="I349" i="18"/>
  <c r="G350" i="18"/>
  <c r="G351" i="18"/>
  <c r="M353" i="18" l="1"/>
  <c r="K349" i="18"/>
  <c r="L349" i="18"/>
  <c r="J350" i="18"/>
  <c r="J351" i="18"/>
  <c r="P353" i="18" l="1"/>
  <c r="N349" i="18"/>
  <c r="O349" i="18"/>
  <c r="M350" i="18"/>
  <c r="M351" i="18"/>
  <c r="S353" i="18" l="1"/>
  <c r="Q349" i="18"/>
  <c r="R349" i="18"/>
  <c r="P350" i="18"/>
  <c r="P351" i="18"/>
  <c r="V353" i="18" l="1"/>
  <c r="T349" i="18"/>
  <c r="U349" i="18"/>
  <c r="S350" i="18"/>
  <c r="S351" i="18"/>
  <c r="Y353" i="18" l="1"/>
  <c r="W349" i="18"/>
  <c r="X349" i="18"/>
  <c r="V350" i="18"/>
  <c r="V351" i="18"/>
  <c r="AB353" i="18" l="1"/>
  <c r="Z349" i="18"/>
  <c r="AA349" i="18"/>
  <c r="Y350" i="18"/>
  <c r="Y351" i="18"/>
  <c r="AE353" i="18" l="1"/>
  <c r="AC349" i="18"/>
  <c r="AD349" i="18"/>
  <c r="AB350" i="18"/>
  <c r="AB351" i="18"/>
  <c r="AH353" i="18" l="1"/>
  <c r="AF349" i="18"/>
  <c r="AG349" i="18"/>
  <c r="AE350" i="18"/>
  <c r="AE351" i="18"/>
  <c r="AK353" i="18" l="1"/>
  <c r="AI349" i="18"/>
  <c r="AJ349" i="18"/>
  <c r="AH350" i="18"/>
  <c r="AH351" i="18"/>
  <c r="AN353" i="18" l="1"/>
  <c r="AL349" i="18"/>
  <c r="AM349" i="18"/>
  <c r="AK350" i="18"/>
  <c r="AK351" i="18"/>
  <c r="AQ353" i="18" l="1"/>
  <c r="AO349" i="18"/>
  <c r="AP349" i="18"/>
  <c r="AN350" i="18"/>
  <c r="AN351" i="18"/>
  <c r="AX357" i="18" l="1"/>
  <c r="AM393" i="18" s="1"/>
  <c r="D364" i="18"/>
  <c r="AR349" i="18"/>
  <c r="AS349" i="18"/>
  <c r="AQ350" i="18"/>
  <c r="AQ351" i="18"/>
  <c r="G364" i="18" l="1"/>
  <c r="E360" i="18"/>
  <c r="F360" i="18"/>
  <c r="D361" i="18"/>
  <c r="D362" i="18"/>
  <c r="BB349" i="18"/>
  <c r="AY346" i="18"/>
  <c r="J364" i="18" l="1"/>
  <c r="H360" i="18"/>
  <c r="I360" i="18"/>
  <c r="G361" i="18"/>
  <c r="G362" i="18"/>
  <c r="M364" i="18" l="1"/>
  <c r="K360" i="18"/>
  <c r="L360" i="18"/>
  <c r="J361" i="18"/>
  <c r="J362" i="18"/>
  <c r="P364" i="18" l="1"/>
  <c r="N360" i="18"/>
  <c r="O360" i="18"/>
  <c r="M361" i="18"/>
  <c r="M362" i="18"/>
  <c r="S364" i="18" l="1"/>
  <c r="Q360" i="18"/>
  <c r="R360" i="18"/>
  <c r="P361" i="18"/>
  <c r="P362" i="18"/>
  <c r="V364" i="18" l="1"/>
  <c r="T360" i="18"/>
  <c r="U360" i="18"/>
  <c r="S361" i="18"/>
  <c r="S362" i="18"/>
  <c r="Y364" i="18" l="1"/>
  <c r="W360" i="18"/>
  <c r="X360" i="18"/>
  <c r="V361" i="18"/>
  <c r="V362" i="18"/>
  <c r="AB364" i="18" l="1"/>
  <c r="Z360" i="18"/>
  <c r="AA360" i="18"/>
  <c r="Y361" i="18"/>
  <c r="Y362" i="18"/>
  <c r="AE364" i="18" l="1"/>
  <c r="AC360" i="18"/>
  <c r="AD360" i="18"/>
  <c r="AB361" i="18"/>
  <c r="AB362" i="18"/>
  <c r="AH364" i="18" l="1"/>
  <c r="AF360" i="18"/>
  <c r="AG360" i="18"/>
  <c r="AE361" i="18"/>
  <c r="AE362" i="18"/>
  <c r="AK364" i="18" l="1"/>
  <c r="AI360" i="18"/>
  <c r="AJ360" i="18"/>
  <c r="AH361" i="18"/>
  <c r="AH362" i="18"/>
  <c r="AN364" i="18" l="1"/>
  <c r="AL360" i="18"/>
  <c r="AM360" i="18"/>
  <c r="AK361" i="18"/>
  <c r="AK362" i="18"/>
  <c r="AQ364" i="18" l="1"/>
  <c r="AO360" i="18"/>
  <c r="AP360" i="18"/>
  <c r="AN361" i="18"/>
  <c r="AN362" i="18"/>
  <c r="D375" i="18" l="1"/>
  <c r="AR360" i="18"/>
  <c r="AS360" i="18"/>
  <c r="AQ361" i="18"/>
  <c r="AQ362" i="18"/>
  <c r="G375" i="18" l="1"/>
  <c r="E371" i="18"/>
  <c r="F371" i="18"/>
  <c r="D372" i="18"/>
  <c r="D373" i="18"/>
  <c r="BB360" i="18"/>
  <c r="AY357" i="18"/>
  <c r="J375" i="18" l="1"/>
  <c r="H371" i="18"/>
  <c r="I371" i="18"/>
  <c r="G372" i="18"/>
  <c r="G373" i="18"/>
  <c r="M375" i="18" l="1"/>
  <c r="K371" i="18"/>
  <c r="L371" i="18"/>
  <c r="J372" i="18"/>
  <c r="J373" i="18"/>
  <c r="P375" i="18" l="1"/>
  <c r="N371" i="18"/>
  <c r="O371" i="18"/>
  <c r="M372" i="18"/>
  <c r="M373" i="18"/>
  <c r="S375" i="18" l="1"/>
  <c r="Q371" i="18"/>
  <c r="R371" i="18"/>
  <c r="P372" i="18"/>
  <c r="P373" i="18"/>
  <c r="V375" i="18" l="1"/>
  <c r="T371" i="18"/>
  <c r="U371" i="18"/>
  <c r="S372" i="18"/>
  <c r="S373" i="18"/>
  <c r="Y375" i="18" l="1"/>
  <c r="W371" i="18"/>
  <c r="X371" i="18"/>
  <c r="V372" i="18"/>
  <c r="V373" i="18"/>
  <c r="AB375" i="18" l="1"/>
  <c r="Z371" i="18"/>
  <c r="AA371" i="18"/>
  <c r="Y372" i="18"/>
  <c r="Y373" i="18"/>
  <c r="AE375" i="18" l="1"/>
  <c r="AC371" i="18"/>
  <c r="AD371" i="18"/>
  <c r="AB372" i="18"/>
  <c r="AB373" i="18"/>
  <c r="AH375" i="18" l="1"/>
  <c r="AF371" i="18"/>
  <c r="AG371" i="18"/>
  <c r="AE372" i="18"/>
  <c r="AE373" i="18"/>
  <c r="AK375" i="18" l="1"/>
  <c r="AI371" i="18"/>
  <c r="AJ371" i="18"/>
  <c r="AH372" i="18"/>
  <c r="AH373" i="18"/>
  <c r="AN375" i="18" l="1"/>
  <c r="AL371" i="18"/>
  <c r="AM371" i="18"/>
  <c r="AK372" i="18"/>
  <c r="AK373" i="18"/>
  <c r="AQ375" i="18" l="1"/>
  <c r="AO371" i="18"/>
  <c r="AP371" i="18"/>
  <c r="AN372" i="18"/>
  <c r="AN373" i="18"/>
  <c r="D386" i="18" l="1"/>
  <c r="AR371" i="18"/>
  <c r="AS371" i="18"/>
  <c r="AQ372" i="18"/>
  <c r="AQ373" i="18"/>
  <c r="AY369" i="18" l="1"/>
  <c r="BB371" i="18"/>
  <c r="G386" i="18"/>
  <c r="E382" i="18"/>
  <c r="F382" i="18"/>
  <c r="D383" i="18"/>
  <c r="D384" i="18"/>
  <c r="J386" i="18" l="1"/>
  <c r="H382" i="18"/>
  <c r="I382" i="18"/>
  <c r="G383" i="18"/>
  <c r="G384" i="18"/>
  <c r="M386" i="18" l="1"/>
  <c r="K382" i="18"/>
  <c r="L382" i="18"/>
  <c r="J383" i="18"/>
  <c r="J384" i="18"/>
  <c r="P386" i="18" l="1"/>
  <c r="N382" i="18"/>
  <c r="O382" i="18"/>
  <c r="M383" i="18"/>
  <c r="M384" i="18"/>
  <c r="S386" i="18" l="1"/>
  <c r="Q382" i="18"/>
  <c r="R382" i="18"/>
  <c r="P383" i="18"/>
  <c r="P384" i="18"/>
  <c r="V386" i="18" l="1"/>
  <c r="T382" i="18"/>
  <c r="U382" i="18"/>
  <c r="S383" i="18"/>
  <c r="Y386" i="18" l="1"/>
  <c r="W382" i="18"/>
  <c r="X382" i="18"/>
  <c r="V383" i="18"/>
  <c r="V384" i="18"/>
  <c r="AB386" i="18" l="1"/>
  <c r="Z382" i="18"/>
  <c r="AA382" i="18"/>
  <c r="Y383" i="18"/>
  <c r="Y384" i="18"/>
  <c r="AE386" i="18" l="1"/>
  <c r="AH386" i="18" s="1"/>
  <c r="AK386" i="18" s="1"/>
  <c r="AN386" i="18" s="1"/>
  <c r="AQ386" i="18" s="1"/>
  <c r="AC382" i="18"/>
  <c r="AD382" i="18"/>
  <c r="AB383" i="18"/>
  <c r="AB384" i="18"/>
  <c r="AY379" i="18" l="1"/>
  <c r="AM392" i="18" s="1"/>
  <c r="BB382" i="18"/>
  <c r="G973" i="3" l="1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K576" i="3"/>
  <c r="L576" i="3" s="1"/>
  <c r="G576" i="3"/>
  <c r="K574" i="3"/>
  <c r="L574" i="3" s="1"/>
  <c r="K572" i="3"/>
  <c r="L572" i="3" s="1"/>
  <c r="K570" i="3"/>
  <c r="L570" i="3" s="1"/>
  <c r="G570" i="3"/>
  <c r="K568" i="3"/>
  <c r="L568" i="3" s="1"/>
  <c r="G568" i="3"/>
  <c r="K566" i="3"/>
  <c r="L566" i="3" s="1"/>
  <c r="G566" i="3"/>
  <c r="K564" i="3"/>
  <c r="L564" i="3" s="1"/>
  <c r="G564" i="3"/>
  <c r="K562" i="3"/>
  <c r="L562" i="3" s="1"/>
  <c r="K560" i="3"/>
  <c r="L560" i="3" s="1"/>
  <c r="K558" i="3"/>
  <c r="L558" i="3" s="1"/>
  <c r="L556" i="3"/>
  <c r="K556" i="3"/>
  <c r="K554" i="3"/>
  <c r="L554" i="3" s="1"/>
  <c r="K552" i="3"/>
  <c r="L552" i="3" s="1"/>
  <c r="K550" i="3"/>
  <c r="L550" i="3" s="1"/>
  <c r="L548" i="3"/>
  <c r="K548" i="3"/>
  <c r="K546" i="3"/>
  <c r="L546" i="3" s="1"/>
  <c r="I546" i="3"/>
  <c r="I548" i="3" s="1"/>
  <c r="I550" i="3" s="1"/>
  <c r="I552" i="3" s="1"/>
  <c r="I554" i="3" s="1"/>
  <c r="I556" i="3" s="1"/>
  <c r="I558" i="3" s="1"/>
  <c r="I560" i="3" s="1"/>
  <c r="I562" i="3" s="1"/>
  <c r="I564" i="3" s="1"/>
  <c r="I566" i="3" s="1"/>
  <c r="I568" i="3" s="1"/>
  <c r="I570" i="3" s="1"/>
  <c r="I572" i="3" s="1"/>
  <c r="I574" i="3" s="1"/>
  <c r="I576" i="3" s="1"/>
  <c r="I578" i="3" s="1"/>
  <c r="I580" i="3" s="1"/>
  <c r="I582" i="3" s="1"/>
  <c r="I584" i="3" s="1"/>
  <c r="I586" i="3" s="1"/>
  <c r="I588" i="3" s="1"/>
  <c r="I590" i="3" s="1"/>
  <c r="I592" i="3" s="1"/>
  <c r="I594" i="3" s="1"/>
  <c r="I596" i="3" s="1"/>
  <c r="I598" i="3" s="1"/>
  <c r="I600" i="3" s="1"/>
  <c r="I602" i="3" s="1"/>
  <c r="I604" i="3" s="1"/>
  <c r="I606" i="3" s="1"/>
  <c r="I608" i="3" s="1"/>
  <c r="I610" i="3" s="1"/>
  <c r="I612" i="3" s="1"/>
  <c r="I614" i="3" s="1"/>
  <c r="I616" i="3" s="1"/>
  <c r="I618" i="3" s="1"/>
  <c r="I620" i="3" s="1"/>
  <c r="I622" i="3" s="1"/>
  <c r="I624" i="3" s="1"/>
  <c r="I626" i="3" s="1"/>
  <c r="I628" i="3" s="1"/>
  <c r="I630" i="3" s="1"/>
  <c r="I632" i="3" s="1"/>
  <c r="I634" i="3" s="1"/>
  <c r="I636" i="3" s="1"/>
  <c r="I638" i="3" s="1"/>
  <c r="I640" i="3" s="1"/>
  <c r="I642" i="3" s="1"/>
  <c r="I644" i="3" s="1"/>
  <c r="I646" i="3" s="1"/>
  <c r="I648" i="3" s="1"/>
  <c r="I650" i="3" s="1"/>
  <c r="I652" i="3" s="1"/>
  <c r="I654" i="3" s="1"/>
  <c r="I656" i="3" s="1"/>
  <c r="I658" i="3" s="1"/>
  <c r="I660" i="3" s="1"/>
  <c r="I662" i="3" s="1"/>
  <c r="I664" i="3" s="1"/>
  <c r="I666" i="3" s="1"/>
  <c r="I668" i="3" s="1"/>
  <c r="I670" i="3" s="1"/>
  <c r="I672" i="3" s="1"/>
  <c r="I674" i="3" s="1"/>
  <c r="I676" i="3" s="1"/>
  <c r="I678" i="3" s="1"/>
  <c r="I680" i="3" s="1"/>
  <c r="I682" i="3" s="1"/>
  <c r="I684" i="3" s="1"/>
  <c r="I686" i="3" s="1"/>
  <c r="I688" i="3" s="1"/>
  <c r="I690" i="3" s="1"/>
  <c r="I692" i="3" s="1"/>
  <c r="I694" i="3" s="1"/>
  <c r="I696" i="3" s="1"/>
  <c r="I698" i="3" s="1"/>
  <c r="I700" i="3" s="1"/>
  <c r="I702" i="3" s="1"/>
  <c r="I704" i="3" s="1"/>
  <c r="I706" i="3" s="1"/>
  <c r="I708" i="3" s="1"/>
  <c r="I710" i="3" s="1"/>
  <c r="I712" i="3" s="1"/>
  <c r="I714" i="3" s="1"/>
  <c r="I716" i="3" s="1"/>
  <c r="I718" i="3" s="1"/>
  <c r="I720" i="3" s="1"/>
  <c r="I722" i="3" s="1"/>
  <c r="I724" i="3" s="1"/>
  <c r="I726" i="3" s="1"/>
  <c r="I728" i="3" s="1"/>
  <c r="I730" i="3" s="1"/>
  <c r="I732" i="3" s="1"/>
  <c r="I734" i="3" s="1"/>
  <c r="I736" i="3" s="1"/>
  <c r="I738" i="3" s="1"/>
  <c r="I740" i="3" s="1"/>
  <c r="I742" i="3" s="1"/>
  <c r="I744" i="3" s="1"/>
  <c r="I746" i="3" s="1"/>
  <c r="I748" i="3" s="1"/>
  <c r="I750" i="3" s="1"/>
  <c r="K544" i="3"/>
  <c r="L544" i="3" s="1"/>
  <c r="L168" i="3"/>
  <c r="K166" i="3"/>
  <c r="L166" i="3" s="1"/>
  <c r="K164" i="3"/>
  <c r="L164" i="3" s="1"/>
  <c r="G164" i="3"/>
  <c r="K162" i="3"/>
  <c r="L162" i="3" s="1"/>
  <c r="K160" i="3"/>
  <c r="L160" i="3" s="1"/>
  <c r="G160" i="3"/>
  <c r="K158" i="3"/>
  <c r="L158" i="3" s="1"/>
  <c r="K156" i="3"/>
  <c r="L156" i="3" s="1"/>
  <c r="G156" i="3"/>
  <c r="L154" i="3"/>
  <c r="K154" i="3"/>
  <c r="K152" i="3"/>
  <c r="L152" i="3" s="1"/>
  <c r="K150" i="3"/>
  <c r="L150" i="3" s="1"/>
  <c r="G150" i="3"/>
  <c r="K148" i="3"/>
  <c r="L148" i="3" s="1"/>
  <c r="G148" i="3"/>
  <c r="K146" i="3"/>
  <c r="L146" i="3" s="1"/>
  <c r="G146" i="3"/>
  <c r="K144" i="3"/>
  <c r="L144" i="3" s="1"/>
  <c r="K142" i="3"/>
  <c r="L142" i="3" s="1"/>
  <c r="G142" i="3"/>
  <c r="K140" i="3"/>
  <c r="L140" i="3" s="1"/>
  <c r="K138" i="3"/>
  <c r="L138" i="3" s="1"/>
  <c r="I138" i="3"/>
  <c r="I140" i="3" s="1"/>
  <c r="I142" i="3" s="1"/>
  <c r="I144" i="3" s="1"/>
  <c r="I146" i="3" s="1"/>
  <c r="I148" i="3" s="1"/>
  <c r="I150" i="3" s="1"/>
  <c r="I152" i="3" s="1"/>
  <c r="I154" i="3" s="1"/>
  <c r="I156" i="3" s="1"/>
  <c r="I158" i="3" s="1"/>
  <c r="I160" i="3" s="1"/>
  <c r="I162" i="3" s="1"/>
  <c r="I164" i="3" s="1"/>
  <c r="I166" i="3" s="1"/>
  <c r="I168" i="3" s="1"/>
  <c r="L136" i="3"/>
  <c r="K966" i="3"/>
  <c r="L966" i="3" s="1"/>
  <c r="G966" i="3"/>
  <c r="K964" i="3"/>
  <c r="L964" i="3" s="1"/>
  <c r="G964" i="3"/>
  <c r="K962" i="3"/>
  <c r="L962" i="3" s="1"/>
  <c r="L960" i="3"/>
  <c r="K960" i="3"/>
  <c r="K958" i="3"/>
  <c r="L958" i="3" s="1"/>
  <c r="K956" i="3"/>
  <c r="L956" i="3" s="1"/>
  <c r="K954" i="3"/>
  <c r="L954" i="3" s="1"/>
  <c r="L952" i="3"/>
  <c r="K952" i="3"/>
  <c r="K950" i="3"/>
  <c r="L950" i="3" s="1"/>
  <c r="L948" i="3"/>
  <c r="K948" i="3"/>
  <c r="K946" i="3"/>
  <c r="L946" i="3" s="1"/>
  <c r="G946" i="3"/>
  <c r="K944" i="3"/>
  <c r="L944" i="3" s="1"/>
  <c r="K942" i="3"/>
  <c r="L942" i="3" s="1"/>
  <c r="L940" i="3"/>
  <c r="K940" i="3"/>
  <c r="K938" i="3"/>
  <c r="L938" i="3" s="1"/>
  <c r="K936" i="3"/>
  <c r="L936" i="3" s="1"/>
  <c r="K934" i="3"/>
  <c r="L934" i="3" s="1"/>
  <c r="K932" i="3"/>
  <c r="L932" i="3" s="1"/>
  <c r="L930" i="3"/>
  <c r="K930" i="3"/>
  <c r="K928" i="3"/>
  <c r="L928" i="3" s="1"/>
  <c r="G928" i="3"/>
  <c r="K926" i="3"/>
  <c r="L926" i="3" s="1"/>
  <c r="G926" i="3"/>
  <c r="K924" i="3"/>
  <c r="L924" i="3" s="1"/>
  <c r="L922" i="3"/>
  <c r="K922" i="3"/>
  <c r="K920" i="3"/>
  <c r="L920" i="3" s="1"/>
  <c r="K918" i="3"/>
  <c r="L918" i="3" s="1"/>
  <c r="K916" i="3"/>
  <c r="L916" i="3" s="1"/>
  <c r="L914" i="3"/>
  <c r="K914" i="3"/>
  <c r="K912" i="3"/>
  <c r="L912" i="3" s="1"/>
  <c r="K910" i="3"/>
  <c r="L910" i="3" s="1"/>
  <c r="K908" i="3"/>
  <c r="L908" i="3" s="1"/>
  <c r="L906" i="3"/>
  <c r="K906" i="3"/>
  <c r="G906" i="3"/>
  <c r="K904" i="3"/>
  <c r="L904" i="3" s="1"/>
  <c r="G904" i="3"/>
  <c r="K902" i="3"/>
  <c r="L902" i="3" s="1"/>
  <c r="K900" i="3"/>
  <c r="L900" i="3" s="1"/>
  <c r="K898" i="3"/>
  <c r="L898" i="3" s="1"/>
  <c r="K896" i="3"/>
  <c r="L896" i="3" s="1"/>
  <c r="G896" i="3"/>
  <c r="K894" i="3"/>
  <c r="L894" i="3" s="1"/>
  <c r="G894" i="3"/>
  <c r="K892" i="3"/>
  <c r="L892" i="3" s="1"/>
  <c r="K890" i="3"/>
  <c r="L890" i="3" s="1"/>
  <c r="L888" i="3"/>
  <c r="K888" i="3"/>
  <c r="K886" i="3"/>
  <c r="L886" i="3" s="1"/>
  <c r="K884" i="3"/>
  <c r="L884" i="3" s="1"/>
  <c r="K882" i="3"/>
  <c r="L882" i="3" s="1"/>
  <c r="G882" i="3"/>
  <c r="K880" i="3"/>
  <c r="L880" i="3" s="1"/>
  <c r="L878" i="3"/>
  <c r="K878" i="3"/>
  <c r="K876" i="3"/>
  <c r="L876" i="3" s="1"/>
  <c r="K874" i="3"/>
  <c r="L874" i="3" s="1"/>
  <c r="K872" i="3"/>
  <c r="L872" i="3" s="1"/>
  <c r="K870" i="3"/>
  <c r="L870" i="3" s="1"/>
  <c r="K868" i="3"/>
  <c r="L868" i="3" s="1"/>
  <c r="K866" i="3"/>
  <c r="L866" i="3" s="1"/>
  <c r="K864" i="3"/>
  <c r="L864" i="3" s="1"/>
  <c r="K862" i="3"/>
  <c r="L862" i="3" s="1"/>
  <c r="K860" i="3"/>
  <c r="L860" i="3" s="1"/>
  <c r="G860" i="3"/>
  <c r="K858" i="3"/>
  <c r="L858" i="3" s="1"/>
  <c r="G858" i="3"/>
  <c r="K856" i="3"/>
  <c r="L856" i="3" s="1"/>
  <c r="G856" i="3"/>
  <c r="K854" i="3"/>
  <c r="L854" i="3" s="1"/>
  <c r="K852" i="3"/>
  <c r="L852" i="3" s="1"/>
  <c r="K850" i="3"/>
  <c r="L850" i="3" s="1"/>
  <c r="K848" i="3"/>
  <c r="L848" i="3" s="1"/>
  <c r="K846" i="3"/>
  <c r="L846" i="3" s="1"/>
  <c r="K844" i="3"/>
  <c r="L844" i="3" s="1"/>
  <c r="L842" i="3"/>
  <c r="K842" i="3"/>
  <c r="K840" i="3"/>
  <c r="L840" i="3" s="1"/>
  <c r="K838" i="3"/>
  <c r="L838" i="3" s="1"/>
  <c r="K836" i="3"/>
  <c r="L836" i="3" s="1"/>
  <c r="K834" i="3"/>
  <c r="L834" i="3" s="1"/>
  <c r="G834" i="3"/>
  <c r="L832" i="3"/>
  <c r="K832" i="3"/>
  <c r="K830" i="3"/>
  <c r="L830" i="3" s="1"/>
  <c r="K828" i="3"/>
  <c r="L828" i="3" s="1"/>
  <c r="K826" i="3"/>
  <c r="L826" i="3" s="1"/>
  <c r="L824" i="3"/>
  <c r="K824" i="3"/>
  <c r="K822" i="3"/>
  <c r="L822" i="3" s="1"/>
  <c r="K820" i="3"/>
  <c r="L820" i="3" s="1"/>
  <c r="K818" i="3"/>
  <c r="L818" i="3" s="1"/>
  <c r="L816" i="3"/>
  <c r="K816" i="3"/>
  <c r="K814" i="3"/>
  <c r="L814" i="3" s="1"/>
  <c r="K812" i="3"/>
  <c r="L812" i="3" s="1"/>
  <c r="G812" i="3"/>
  <c r="K810" i="3"/>
  <c r="L810" i="3" s="1"/>
  <c r="K808" i="3"/>
  <c r="L808" i="3" s="1"/>
  <c r="L806" i="3"/>
  <c r="K806" i="3"/>
  <c r="K804" i="3"/>
  <c r="L804" i="3" s="1"/>
  <c r="G804" i="3"/>
  <c r="K802" i="3"/>
  <c r="L802" i="3" s="1"/>
  <c r="K800" i="3"/>
  <c r="L800" i="3" s="1"/>
  <c r="K798" i="3"/>
  <c r="L798" i="3" s="1"/>
  <c r="L796" i="3"/>
  <c r="K796" i="3"/>
  <c r="K794" i="3"/>
  <c r="L794" i="3" s="1"/>
  <c r="K792" i="3"/>
  <c r="L792" i="3" s="1"/>
  <c r="K790" i="3"/>
  <c r="L790" i="3" s="1"/>
  <c r="G790" i="3"/>
  <c r="K788" i="3"/>
  <c r="L788" i="3" s="1"/>
  <c r="L786" i="3"/>
  <c r="K786" i="3"/>
  <c r="K784" i="3"/>
  <c r="L784" i="3" s="1"/>
  <c r="K782" i="3"/>
  <c r="L782" i="3" s="1"/>
  <c r="K780" i="3"/>
  <c r="L780" i="3" s="1"/>
  <c r="G780" i="3"/>
  <c r="K778" i="3"/>
  <c r="L778" i="3" s="1"/>
  <c r="K776" i="3"/>
  <c r="L776" i="3" s="1"/>
  <c r="G774" i="3"/>
  <c r="K772" i="3"/>
  <c r="L772" i="3" s="1"/>
  <c r="L770" i="3"/>
  <c r="K770" i="3"/>
  <c r="K768" i="3"/>
  <c r="L768" i="3" s="1"/>
  <c r="K766" i="3"/>
  <c r="L766" i="3" s="1"/>
  <c r="K764" i="3"/>
  <c r="L764" i="3" s="1"/>
  <c r="L762" i="3"/>
  <c r="K762" i="3"/>
  <c r="L760" i="3"/>
  <c r="K760" i="3"/>
  <c r="K758" i="3"/>
  <c r="L758" i="3" s="1"/>
  <c r="K756" i="3"/>
  <c r="L756" i="3" s="1"/>
  <c r="I756" i="3"/>
  <c r="I758" i="3" s="1"/>
  <c r="I760" i="3" s="1"/>
  <c r="I762" i="3" s="1"/>
  <c r="I764" i="3" s="1"/>
  <c r="I766" i="3" s="1"/>
  <c r="I768" i="3" s="1"/>
  <c r="I770" i="3" s="1"/>
  <c r="I772" i="3" s="1"/>
  <c r="I774" i="3" s="1"/>
  <c r="I776" i="3" s="1"/>
  <c r="I778" i="3" s="1"/>
  <c r="I780" i="3" s="1"/>
  <c r="I782" i="3" s="1"/>
  <c r="I784" i="3" s="1"/>
  <c r="I786" i="3" s="1"/>
  <c r="I788" i="3" s="1"/>
  <c r="I790" i="3" s="1"/>
  <c r="I792" i="3" s="1"/>
  <c r="I794" i="3" s="1"/>
  <c r="I796" i="3" s="1"/>
  <c r="I798" i="3" s="1"/>
  <c r="I800" i="3" s="1"/>
  <c r="I802" i="3" s="1"/>
  <c r="I804" i="3" s="1"/>
  <c r="I806" i="3" s="1"/>
  <c r="I808" i="3" s="1"/>
  <c r="I810" i="3" s="1"/>
  <c r="I812" i="3" s="1"/>
  <c r="I814" i="3" s="1"/>
  <c r="I816" i="3" s="1"/>
  <c r="I818" i="3" s="1"/>
  <c r="I820" i="3" s="1"/>
  <c r="I822" i="3" s="1"/>
  <c r="I824" i="3" s="1"/>
  <c r="I826" i="3" s="1"/>
  <c r="I828" i="3" s="1"/>
  <c r="I830" i="3" s="1"/>
  <c r="I832" i="3" s="1"/>
  <c r="I834" i="3" s="1"/>
  <c r="I836" i="3" s="1"/>
  <c r="I838" i="3" s="1"/>
  <c r="I840" i="3" s="1"/>
  <c r="I842" i="3" s="1"/>
  <c r="I844" i="3" s="1"/>
  <c r="I846" i="3" s="1"/>
  <c r="I848" i="3" s="1"/>
  <c r="I850" i="3" s="1"/>
  <c r="I852" i="3" s="1"/>
  <c r="I854" i="3" s="1"/>
  <c r="I856" i="3" s="1"/>
  <c r="I858" i="3" s="1"/>
  <c r="I860" i="3" s="1"/>
  <c r="I862" i="3" s="1"/>
  <c r="I864" i="3" s="1"/>
  <c r="I866" i="3" s="1"/>
  <c r="I868" i="3" s="1"/>
  <c r="I870" i="3" s="1"/>
  <c r="I872" i="3" s="1"/>
  <c r="I874" i="3" s="1"/>
  <c r="I876" i="3" s="1"/>
  <c r="I878" i="3" s="1"/>
  <c r="I880" i="3" s="1"/>
  <c r="I882" i="3" s="1"/>
  <c r="I884" i="3" s="1"/>
  <c r="I886" i="3" s="1"/>
  <c r="I888" i="3" s="1"/>
  <c r="I890" i="3" s="1"/>
  <c r="I892" i="3" s="1"/>
  <c r="I894" i="3" s="1"/>
  <c r="I896" i="3" s="1"/>
  <c r="I898" i="3" s="1"/>
  <c r="I900" i="3" s="1"/>
  <c r="I902" i="3" s="1"/>
  <c r="I904" i="3" s="1"/>
  <c r="I906" i="3" s="1"/>
  <c r="I908" i="3" s="1"/>
  <c r="I910" i="3" s="1"/>
  <c r="I912" i="3" s="1"/>
  <c r="I914" i="3" s="1"/>
  <c r="I916" i="3" s="1"/>
  <c r="I918" i="3" s="1"/>
  <c r="I920" i="3" s="1"/>
  <c r="I922" i="3" s="1"/>
  <c r="I924" i="3" s="1"/>
  <c r="I926" i="3" s="1"/>
  <c r="I928" i="3" s="1"/>
  <c r="I930" i="3" s="1"/>
  <c r="I932" i="3" s="1"/>
  <c r="I934" i="3" s="1"/>
  <c r="I936" i="3" s="1"/>
  <c r="I938" i="3" s="1"/>
  <c r="I940" i="3" s="1"/>
  <c r="I942" i="3" s="1"/>
  <c r="I944" i="3" s="1"/>
  <c r="I946" i="3" s="1"/>
  <c r="I948" i="3" s="1"/>
  <c r="I950" i="3" s="1"/>
  <c r="I952" i="3" s="1"/>
  <c r="I954" i="3" s="1"/>
  <c r="I956" i="3" s="1"/>
  <c r="I958" i="3" s="1"/>
  <c r="I960" i="3" s="1"/>
  <c r="I962" i="3" s="1"/>
  <c r="I964" i="3" s="1"/>
  <c r="I966" i="3" s="1"/>
  <c r="L754" i="3"/>
  <c r="K754" i="3"/>
  <c r="I754" i="3"/>
  <c r="L752" i="3"/>
  <c r="K750" i="3"/>
  <c r="L750" i="3" s="1"/>
  <c r="G750" i="3"/>
  <c r="K748" i="3"/>
  <c r="L748" i="3" s="1"/>
  <c r="G748" i="3"/>
  <c r="L746" i="3"/>
  <c r="K746" i="3"/>
  <c r="G746" i="3"/>
  <c r="L744" i="3"/>
  <c r="K744" i="3"/>
  <c r="F741" i="3"/>
  <c r="K742" i="3" s="1"/>
  <c r="L742" i="3" s="1"/>
  <c r="F739" i="3"/>
  <c r="K738" i="3"/>
  <c r="L738" i="3" s="1"/>
  <c r="K736" i="3"/>
  <c r="L736" i="3" s="1"/>
  <c r="K734" i="3"/>
  <c r="L734" i="3" s="1"/>
  <c r="G734" i="3"/>
  <c r="K732" i="3"/>
  <c r="L732" i="3" s="1"/>
  <c r="L730" i="3"/>
  <c r="K730" i="3"/>
  <c r="K728" i="3"/>
  <c r="L728" i="3" s="1"/>
  <c r="G728" i="3"/>
  <c r="L726" i="3"/>
  <c r="K726" i="3"/>
  <c r="G726" i="3"/>
  <c r="K724" i="3"/>
  <c r="L724" i="3" s="1"/>
  <c r="G724" i="3"/>
  <c r="L722" i="3"/>
  <c r="K722" i="3"/>
  <c r="G722" i="3"/>
  <c r="L720" i="3"/>
  <c r="K720" i="3"/>
  <c r="K718" i="3"/>
  <c r="L718" i="3" s="1"/>
  <c r="G718" i="3"/>
  <c r="K716" i="3"/>
  <c r="L716" i="3" s="1"/>
  <c r="G716" i="3"/>
  <c r="K714" i="3"/>
  <c r="L714" i="3" s="1"/>
  <c r="K712" i="3"/>
  <c r="L712" i="3" s="1"/>
  <c r="K710" i="3"/>
  <c r="L710" i="3" s="1"/>
  <c r="K708" i="3"/>
  <c r="L708" i="3" s="1"/>
  <c r="L706" i="3"/>
  <c r="K706" i="3"/>
  <c r="K704" i="3"/>
  <c r="L704" i="3" s="1"/>
  <c r="K702" i="3"/>
  <c r="L702" i="3" s="1"/>
  <c r="K700" i="3"/>
  <c r="L700" i="3" s="1"/>
  <c r="G700" i="3"/>
  <c r="L698" i="3"/>
  <c r="K698" i="3"/>
  <c r="K696" i="3"/>
  <c r="L696" i="3" s="1"/>
  <c r="K694" i="3"/>
  <c r="L694" i="3" s="1"/>
  <c r="K692" i="3"/>
  <c r="L692" i="3" s="1"/>
  <c r="L690" i="3"/>
  <c r="K690" i="3"/>
  <c r="G690" i="3"/>
  <c r="K688" i="3"/>
  <c r="L688" i="3" s="1"/>
  <c r="K686" i="3"/>
  <c r="L686" i="3" s="1"/>
  <c r="K684" i="3"/>
  <c r="L684" i="3" s="1"/>
  <c r="K682" i="3"/>
  <c r="L682" i="3" s="1"/>
  <c r="L680" i="3"/>
  <c r="K680" i="3"/>
  <c r="K678" i="3"/>
  <c r="L678" i="3" s="1"/>
  <c r="K676" i="3"/>
  <c r="L676" i="3" s="1"/>
  <c r="K674" i="3"/>
  <c r="L674" i="3" s="1"/>
  <c r="L672" i="3"/>
  <c r="K672" i="3"/>
  <c r="K670" i="3"/>
  <c r="L670" i="3" s="1"/>
  <c r="K668" i="3"/>
  <c r="L668" i="3" s="1"/>
  <c r="K666" i="3"/>
  <c r="L666" i="3" s="1"/>
  <c r="G666" i="3"/>
  <c r="K664" i="3"/>
  <c r="L664" i="3" s="1"/>
  <c r="K662" i="3"/>
  <c r="L662" i="3" s="1"/>
  <c r="K660" i="3"/>
  <c r="L660" i="3" s="1"/>
  <c r="K658" i="3"/>
  <c r="L658" i="3" s="1"/>
  <c r="K656" i="3"/>
  <c r="L656" i="3" s="1"/>
  <c r="L654" i="3"/>
  <c r="K654" i="3"/>
  <c r="K652" i="3"/>
  <c r="L652" i="3" s="1"/>
  <c r="K650" i="3"/>
  <c r="L650" i="3" s="1"/>
  <c r="G650" i="3"/>
  <c r="K648" i="3"/>
  <c r="L648" i="3" s="1"/>
  <c r="L646" i="3"/>
  <c r="K646" i="3"/>
  <c r="L644" i="3"/>
  <c r="K644" i="3"/>
  <c r="K642" i="3"/>
  <c r="L642" i="3" s="1"/>
  <c r="K640" i="3"/>
  <c r="L640" i="3" s="1"/>
  <c r="K638" i="3"/>
  <c r="L638" i="3" s="1"/>
  <c r="G638" i="3"/>
  <c r="K636" i="3"/>
  <c r="L636" i="3" s="1"/>
  <c r="K634" i="3"/>
  <c r="L634" i="3" s="1"/>
  <c r="G634" i="3"/>
  <c r="K632" i="3"/>
  <c r="L632" i="3" s="1"/>
  <c r="G632" i="3"/>
  <c r="L630" i="3"/>
  <c r="K630" i="3"/>
  <c r="K628" i="3"/>
  <c r="L628" i="3" s="1"/>
  <c r="K626" i="3"/>
  <c r="L626" i="3" s="1"/>
  <c r="G626" i="3"/>
  <c r="L624" i="3"/>
  <c r="K624" i="3"/>
  <c r="K622" i="3"/>
  <c r="L622" i="3" s="1"/>
  <c r="K620" i="3"/>
  <c r="L620" i="3" s="1"/>
  <c r="K618" i="3"/>
  <c r="L618" i="3" s="1"/>
  <c r="G618" i="3"/>
  <c r="K616" i="3"/>
  <c r="L616" i="3" s="1"/>
  <c r="K614" i="3"/>
  <c r="L614" i="3" s="1"/>
  <c r="K612" i="3"/>
  <c r="L612" i="3" s="1"/>
  <c r="K610" i="3"/>
  <c r="L610" i="3" s="1"/>
  <c r="K608" i="3"/>
  <c r="L608" i="3" s="1"/>
  <c r="K606" i="3"/>
  <c r="L606" i="3" s="1"/>
  <c r="K604" i="3"/>
  <c r="L604" i="3" s="1"/>
  <c r="K602" i="3"/>
  <c r="L602" i="3" s="1"/>
  <c r="K600" i="3"/>
  <c r="L600" i="3" s="1"/>
  <c r="K598" i="3"/>
  <c r="L598" i="3" s="1"/>
  <c r="L596" i="3"/>
  <c r="K596" i="3"/>
  <c r="L594" i="3"/>
  <c r="K594" i="3"/>
  <c r="G594" i="3"/>
  <c r="L592" i="3"/>
  <c r="K592" i="3"/>
  <c r="K590" i="3"/>
  <c r="L590" i="3" s="1"/>
  <c r="G590" i="3"/>
  <c r="K588" i="3"/>
  <c r="L588" i="3" s="1"/>
  <c r="G588" i="3"/>
  <c r="K586" i="3"/>
  <c r="L586" i="3" s="1"/>
  <c r="K584" i="3"/>
  <c r="L584" i="3" s="1"/>
  <c r="K582" i="3"/>
  <c r="L582" i="3" s="1"/>
  <c r="K580" i="3"/>
  <c r="L580" i="3" s="1"/>
  <c r="L578" i="3"/>
  <c r="K578" i="3"/>
  <c r="L542" i="3"/>
  <c r="K542" i="3"/>
  <c r="K540" i="3"/>
  <c r="L540" i="3" s="1"/>
  <c r="K538" i="3"/>
  <c r="L538" i="3" s="1"/>
  <c r="K536" i="3"/>
  <c r="L536" i="3" s="1"/>
  <c r="L534" i="3"/>
  <c r="K534" i="3"/>
  <c r="K532" i="3"/>
  <c r="L532" i="3" s="1"/>
  <c r="G532" i="3"/>
  <c r="L530" i="3"/>
  <c r="K530" i="3"/>
  <c r="K528" i="3"/>
  <c r="L528" i="3" s="1"/>
  <c r="K526" i="3"/>
  <c r="L526" i="3" s="1"/>
  <c r="K524" i="3"/>
  <c r="L524" i="3" s="1"/>
  <c r="L522" i="3"/>
  <c r="K522" i="3"/>
  <c r="G522" i="3"/>
  <c r="K520" i="3"/>
  <c r="L520" i="3" s="1"/>
  <c r="K518" i="3"/>
  <c r="L518" i="3" s="1"/>
  <c r="K516" i="3"/>
  <c r="L516" i="3" s="1"/>
  <c r="K514" i="3"/>
  <c r="L514" i="3" s="1"/>
  <c r="K512" i="3"/>
  <c r="L512" i="3" s="1"/>
  <c r="K510" i="3"/>
  <c r="L510" i="3" s="1"/>
  <c r="K508" i="3"/>
  <c r="L508" i="3" s="1"/>
  <c r="K506" i="3"/>
  <c r="L506" i="3" s="1"/>
  <c r="K504" i="3"/>
  <c r="L504" i="3" s="1"/>
  <c r="L502" i="3"/>
  <c r="K502" i="3"/>
  <c r="K500" i="3"/>
  <c r="L500" i="3" s="1"/>
  <c r="G500" i="3"/>
  <c r="K498" i="3"/>
  <c r="L498" i="3" s="1"/>
  <c r="L496" i="3"/>
  <c r="K496" i="3"/>
  <c r="K494" i="3"/>
  <c r="L494" i="3" s="1"/>
  <c r="K492" i="3"/>
  <c r="L492" i="3" s="1"/>
  <c r="K490" i="3"/>
  <c r="L490" i="3" s="1"/>
  <c r="K488" i="3"/>
  <c r="L488" i="3" s="1"/>
  <c r="K486" i="3"/>
  <c r="L486" i="3" s="1"/>
  <c r="K484" i="3"/>
  <c r="L484" i="3" s="1"/>
  <c r="K482" i="3"/>
  <c r="L482" i="3" s="1"/>
  <c r="K480" i="3"/>
  <c r="L480" i="3" s="1"/>
  <c r="K478" i="3"/>
  <c r="L478" i="3" s="1"/>
  <c r="K476" i="3"/>
  <c r="L476" i="3" s="1"/>
  <c r="G476" i="3"/>
  <c r="K474" i="3"/>
  <c r="L474" i="3" s="1"/>
  <c r="K472" i="3"/>
  <c r="L472" i="3" s="1"/>
  <c r="K470" i="3"/>
  <c r="L470" i="3" s="1"/>
  <c r="L468" i="3"/>
  <c r="K468" i="3"/>
  <c r="K466" i="3"/>
  <c r="L466" i="3" s="1"/>
  <c r="K464" i="3"/>
  <c r="L464" i="3" s="1"/>
  <c r="K462" i="3"/>
  <c r="L462" i="3" s="1"/>
  <c r="L460" i="3"/>
  <c r="K460" i="3"/>
  <c r="K458" i="3"/>
  <c r="L458" i="3" s="1"/>
  <c r="K456" i="3"/>
  <c r="L456" i="3" s="1"/>
  <c r="G456" i="3"/>
  <c r="K454" i="3"/>
  <c r="L454" i="3" s="1"/>
  <c r="K452" i="3"/>
  <c r="L452" i="3" s="1"/>
  <c r="K450" i="3"/>
  <c r="L450" i="3" s="1"/>
  <c r="K448" i="3"/>
  <c r="L448" i="3" s="1"/>
  <c r="K446" i="3"/>
  <c r="L446" i="3" s="1"/>
  <c r="K444" i="3"/>
  <c r="L444" i="3" s="1"/>
  <c r="K442" i="3"/>
  <c r="L442" i="3" s="1"/>
  <c r="K440" i="3"/>
  <c r="L440" i="3" s="1"/>
  <c r="K438" i="3"/>
  <c r="L438" i="3" s="1"/>
  <c r="K436" i="3"/>
  <c r="L436" i="3" s="1"/>
  <c r="K434" i="3"/>
  <c r="L434" i="3" s="1"/>
  <c r="K432" i="3"/>
  <c r="L432" i="3" s="1"/>
  <c r="G432" i="3"/>
  <c r="K430" i="3"/>
  <c r="L430" i="3" s="1"/>
  <c r="K428" i="3"/>
  <c r="L428" i="3" s="1"/>
  <c r="K426" i="3"/>
  <c r="L426" i="3" s="1"/>
  <c r="L424" i="3"/>
  <c r="K424" i="3"/>
  <c r="K422" i="3"/>
  <c r="L422" i="3" s="1"/>
  <c r="K420" i="3"/>
  <c r="L420" i="3" s="1"/>
  <c r="G420" i="3"/>
  <c r="K418" i="3"/>
  <c r="L418" i="3" s="1"/>
  <c r="G418" i="3"/>
  <c r="L416" i="3"/>
  <c r="K416" i="3"/>
  <c r="G416" i="3"/>
  <c r="K414" i="3"/>
  <c r="L414" i="3" s="1"/>
  <c r="K412" i="3"/>
  <c r="L412" i="3" s="1"/>
  <c r="K410" i="3"/>
  <c r="L410" i="3" s="1"/>
  <c r="L408" i="3"/>
  <c r="K408" i="3"/>
  <c r="G408" i="3"/>
  <c r="K406" i="3"/>
  <c r="L406" i="3" s="1"/>
  <c r="K404" i="3"/>
  <c r="L404" i="3" s="1"/>
  <c r="K402" i="3"/>
  <c r="L402" i="3" s="1"/>
  <c r="L400" i="3"/>
  <c r="K400" i="3"/>
  <c r="G400" i="3"/>
  <c r="K398" i="3"/>
  <c r="L398" i="3" s="1"/>
  <c r="G398" i="3"/>
  <c r="K396" i="3"/>
  <c r="L396" i="3" s="1"/>
  <c r="G396" i="3"/>
  <c r="L394" i="3"/>
  <c r="K394" i="3"/>
  <c r="K392" i="3"/>
  <c r="L392" i="3" s="1"/>
  <c r="G392" i="3"/>
  <c r="K390" i="3"/>
  <c r="L390" i="3" s="1"/>
  <c r="K388" i="3"/>
  <c r="L388" i="3" s="1"/>
  <c r="G388" i="3"/>
  <c r="K386" i="3"/>
  <c r="L386" i="3" s="1"/>
  <c r="L384" i="3"/>
  <c r="K384" i="3"/>
  <c r="G384" i="3"/>
  <c r="K382" i="3"/>
  <c r="L382" i="3" s="1"/>
  <c r="L380" i="3"/>
  <c r="K380" i="3"/>
  <c r="K378" i="3"/>
  <c r="L378" i="3" s="1"/>
  <c r="K376" i="3"/>
  <c r="L376" i="3" s="1"/>
  <c r="K374" i="3"/>
  <c r="L374" i="3" s="1"/>
  <c r="L372" i="3"/>
  <c r="K372" i="3"/>
  <c r="L370" i="3"/>
  <c r="G370" i="3"/>
  <c r="K368" i="3"/>
  <c r="L368" i="3" s="1"/>
  <c r="K366" i="3"/>
  <c r="L366" i="3" s="1"/>
  <c r="L364" i="3"/>
  <c r="K364" i="3"/>
  <c r="G364" i="3"/>
  <c r="K362" i="3"/>
  <c r="L362" i="3" s="1"/>
  <c r="G362" i="3"/>
  <c r="K360" i="3"/>
  <c r="L360" i="3" s="1"/>
  <c r="G360" i="3"/>
  <c r="L358" i="3"/>
  <c r="K358" i="3"/>
  <c r="K356" i="3"/>
  <c r="L356" i="3" s="1"/>
  <c r="G356" i="3"/>
  <c r="K354" i="3"/>
  <c r="L354" i="3" s="1"/>
  <c r="K352" i="3"/>
  <c r="L352" i="3" s="1"/>
  <c r="K350" i="3"/>
  <c r="L350" i="3" s="1"/>
  <c r="K348" i="3"/>
  <c r="L348" i="3" s="1"/>
  <c r="K346" i="3"/>
  <c r="L346" i="3" s="1"/>
  <c r="K344" i="3"/>
  <c r="L344" i="3" s="1"/>
  <c r="G344" i="3"/>
  <c r="K342" i="3"/>
  <c r="L342" i="3" s="1"/>
  <c r="K340" i="3"/>
  <c r="L340" i="3" s="1"/>
  <c r="K338" i="3"/>
  <c r="L338" i="3" s="1"/>
  <c r="K336" i="3"/>
  <c r="L336" i="3" s="1"/>
  <c r="G336" i="3"/>
  <c r="K334" i="3"/>
  <c r="L334" i="3" s="1"/>
  <c r="K332" i="3"/>
  <c r="L332" i="3" s="1"/>
  <c r="K330" i="3"/>
  <c r="L330" i="3" s="1"/>
  <c r="L328" i="3"/>
  <c r="K328" i="3"/>
  <c r="K326" i="3"/>
  <c r="L326" i="3" s="1"/>
  <c r="G326" i="3"/>
  <c r="K324" i="3"/>
  <c r="L324" i="3" s="1"/>
  <c r="K322" i="3"/>
  <c r="L322" i="3" s="1"/>
  <c r="K320" i="3"/>
  <c r="L320" i="3" s="1"/>
  <c r="G320" i="3"/>
  <c r="K318" i="3"/>
  <c r="L318" i="3" s="1"/>
  <c r="L316" i="3"/>
  <c r="K316" i="3"/>
  <c r="K314" i="3"/>
  <c r="L314" i="3" s="1"/>
  <c r="K312" i="3"/>
  <c r="L312" i="3" s="1"/>
  <c r="G312" i="3"/>
  <c r="K310" i="3"/>
  <c r="L310" i="3" s="1"/>
  <c r="G310" i="3"/>
  <c r="L308" i="3"/>
  <c r="K308" i="3"/>
  <c r="K306" i="3"/>
  <c r="L306" i="3" s="1"/>
  <c r="G306" i="3"/>
  <c r="K304" i="3"/>
  <c r="L304" i="3" s="1"/>
  <c r="K302" i="3"/>
  <c r="L302" i="3" s="1"/>
  <c r="K300" i="3"/>
  <c r="L300" i="3" s="1"/>
  <c r="K298" i="3"/>
  <c r="L298" i="3" s="1"/>
  <c r="K296" i="3"/>
  <c r="L296" i="3" s="1"/>
  <c r="K294" i="3"/>
  <c r="L294" i="3" s="1"/>
  <c r="G294" i="3"/>
  <c r="L292" i="3"/>
  <c r="K292" i="3"/>
  <c r="K290" i="3"/>
  <c r="L290" i="3" s="1"/>
  <c r="K288" i="3"/>
  <c r="L288" i="3" s="1"/>
  <c r="K286" i="3"/>
  <c r="L286" i="3" s="1"/>
  <c r="L284" i="3"/>
  <c r="K284" i="3"/>
  <c r="G284" i="3"/>
  <c r="K282" i="3"/>
  <c r="L282" i="3" s="1"/>
  <c r="K280" i="3"/>
  <c r="L280" i="3" s="1"/>
  <c r="K278" i="3"/>
  <c r="L278" i="3" s="1"/>
  <c r="L276" i="3"/>
  <c r="G276" i="3"/>
  <c r="K274" i="3"/>
  <c r="L274" i="3" s="1"/>
  <c r="G274" i="3"/>
  <c r="K272" i="3"/>
  <c r="L272" i="3" s="1"/>
  <c r="K270" i="3"/>
  <c r="L270" i="3" s="1"/>
  <c r="G270" i="3"/>
  <c r="K268" i="3"/>
  <c r="L268" i="3" s="1"/>
  <c r="G268" i="3"/>
  <c r="K266" i="3"/>
  <c r="L266" i="3" s="1"/>
  <c r="K264" i="3"/>
  <c r="L264" i="3" s="1"/>
  <c r="K262" i="3"/>
  <c r="L262" i="3" s="1"/>
  <c r="K260" i="3"/>
  <c r="L260" i="3" s="1"/>
  <c r="G260" i="3"/>
  <c r="K258" i="3"/>
  <c r="L258" i="3" s="1"/>
  <c r="K256" i="3"/>
  <c r="L256" i="3" s="1"/>
  <c r="G256" i="3"/>
  <c r="K254" i="3"/>
  <c r="L254" i="3" s="1"/>
  <c r="K252" i="3"/>
  <c r="L252" i="3" s="1"/>
  <c r="G252" i="3"/>
  <c r="K250" i="3"/>
  <c r="L250" i="3" s="1"/>
  <c r="K248" i="3"/>
  <c r="L248" i="3" s="1"/>
  <c r="K246" i="3"/>
  <c r="L246" i="3" s="1"/>
  <c r="G246" i="3"/>
  <c r="K244" i="3"/>
  <c r="L244" i="3" s="1"/>
  <c r="G244" i="3"/>
  <c r="L242" i="3"/>
  <c r="K242" i="3"/>
  <c r="G242" i="3"/>
  <c r="K240" i="3"/>
  <c r="L240" i="3" s="1"/>
  <c r="K238" i="3"/>
  <c r="L238" i="3" s="1"/>
  <c r="G238" i="3"/>
  <c r="K236" i="3"/>
  <c r="L236" i="3" s="1"/>
  <c r="K234" i="3"/>
  <c r="L234" i="3" s="1"/>
  <c r="I234" i="3"/>
  <c r="I236" i="3" s="1"/>
  <c r="I238" i="3" s="1"/>
  <c r="I240" i="3" s="1"/>
  <c r="I242" i="3" s="1"/>
  <c r="I244" i="3" s="1"/>
  <c r="I246" i="3" s="1"/>
  <c r="I248" i="3" s="1"/>
  <c r="I250" i="3" s="1"/>
  <c r="I252" i="3" s="1"/>
  <c r="I254" i="3" s="1"/>
  <c r="I256" i="3" s="1"/>
  <c r="I258" i="3" s="1"/>
  <c r="I260" i="3" s="1"/>
  <c r="I262" i="3" s="1"/>
  <c r="I264" i="3" s="1"/>
  <c r="I266" i="3" s="1"/>
  <c r="I268" i="3" s="1"/>
  <c r="I270" i="3" s="1"/>
  <c r="I272" i="3" s="1"/>
  <c r="I274" i="3" s="1"/>
  <c r="I276" i="3" s="1"/>
  <c r="I278" i="3" s="1"/>
  <c r="I280" i="3" s="1"/>
  <c r="I282" i="3" s="1"/>
  <c r="I284" i="3" s="1"/>
  <c r="I286" i="3" s="1"/>
  <c r="I288" i="3" s="1"/>
  <c r="I290" i="3" s="1"/>
  <c r="I292" i="3" s="1"/>
  <c r="I294" i="3" s="1"/>
  <c r="I296" i="3" s="1"/>
  <c r="I298" i="3" s="1"/>
  <c r="I300" i="3" s="1"/>
  <c r="I302" i="3" s="1"/>
  <c r="I304" i="3" s="1"/>
  <c r="I306" i="3" s="1"/>
  <c r="I308" i="3" s="1"/>
  <c r="I310" i="3" s="1"/>
  <c r="I312" i="3" s="1"/>
  <c r="I314" i="3" s="1"/>
  <c r="I316" i="3" s="1"/>
  <c r="I318" i="3" s="1"/>
  <c r="I320" i="3" s="1"/>
  <c r="I322" i="3" s="1"/>
  <c r="I324" i="3" s="1"/>
  <c r="I326" i="3" s="1"/>
  <c r="I328" i="3" s="1"/>
  <c r="I330" i="3" s="1"/>
  <c r="I332" i="3" s="1"/>
  <c r="I334" i="3" s="1"/>
  <c r="I336" i="3" s="1"/>
  <c r="I338" i="3" s="1"/>
  <c r="I340" i="3" s="1"/>
  <c r="I342" i="3" s="1"/>
  <c r="I344" i="3" s="1"/>
  <c r="I346" i="3" s="1"/>
  <c r="I348" i="3" s="1"/>
  <c r="I350" i="3" s="1"/>
  <c r="I352" i="3" s="1"/>
  <c r="I354" i="3" s="1"/>
  <c r="I356" i="3" s="1"/>
  <c r="I358" i="3" s="1"/>
  <c r="I360" i="3" s="1"/>
  <c r="I362" i="3" s="1"/>
  <c r="I364" i="3" s="1"/>
  <c r="I366" i="3" s="1"/>
  <c r="I368" i="3" s="1"/>
  <c r="I370" i="3" s="1"/>
  <c r="I372" i="3" s="1"/>
  <c r="I374" i="3" s="1"/>
  <c r="I376" i="3" s="1"/>
  <c r="I378" i="3" s="1"/>
  <c r="I380" i="3" s="1"/>
  <c r="I382" i="3" s="1"/>
  <c r="I384" i="3" s="1"/>
  <c r="I386" i="3" s="1"/>
  <c r="I388" i="3" s="1"/>
  <c r="I390" i="3" s="1"/>
  <c r="I392" i="3" s="1"/>
  <c r="I394" i="3" s="1"/>
  <c r="I396" i="3" s="1"/>
  <c r="I398" i="3" s="1"/>
  <c r="I400" i="3" s="1"/>
  <c r="I402" i="3" s="1"/>
  <c r="I404" i="3" s="1"/>
  <c r="I406" i="3" s="1"/>
  <c r="I408" i="3" s="1"/>
  <c r="I410" i="3" s="1"/>
  <c r="I412" i="3" s="1"/>
  <c r="I414" i="3" s="1"/>
  <c r="I416" i="3" s="1"/>
  <c r="I418" i="3" s="1"/>
  <c r="I420" i="3" s="1"/>
  <c r="I422" i="3" s="1"/>
  <c r="I424" i="3" s="1"/>
  <c r="I426" i="3" s="1"/>
  <c r="I428" i="3" s="1"/>
  <c r="I430" i="3" s="1"/>
  <c r="I432" i="3" s="1"/>
  <c r="I434" i="3" s="1"/>
  <c r="I436" i="3" s="1"/>
  <c r="I438" i="3" s="1"/>
  <c r="I440" i="3" s="1"/>
  <c r="I442" i="3" s="1"/>
  <c r="I444" i="3" s="1"/>
  <c r="I446" i="3" s="1"/>
  <c r="I448" i="3" s="1"/>
  <c r="I450" i="3" s="1"/>
  <c r="I452" i="3" s="1"/>
  <c r="I454" i="3" s="1"/>
  <c r="I456" i="3" s="1"/>
  <c r="I458" i="3" s="1"/>
  <c r="I460" i="3" s="1"/>
  <c r="I462" i="3" s="1"/>
  <c r="I464" i="3" s="1"/>
  <c r="I466" i="3" s="1"/>
  <c r="I468" i="3" s="1"/>
  <c r="I470" i="3" s="1"/>
  <c r="I472" i="3" s="1"/>
  <c r="I474" i="3" s="1"/>
  <c r="I476" i="3" s="1"/>
  <c r="I478" i="3" s="1"/>
  <c r="I480" i="3" s="1"/>
  <c r="I482" i="3" s="1"/>
  <c r="I484" i="3" s="1"/>
  <c r="I486" i="3" s="1"/>
  <c r="I488" i="3" s="1"/>
  <c r="I490" i="3" s="1"/>
  <c r="I492" i="3" s="1"/>
  <c r="I494" i="3" s="1"/>
  <c r="I496" i="3" s="1"/>
  <c r="I498" i="3" s="1"/>
  <c r="I500" i="3" s="1"/>
  <c r="I502" i="3" s="1"/>
  <c r="I504" i="3" s="1"/>
  <c r="I506" i="3" s="1"/>
  <c r="I508" i="3" s="1"/>
  <c r="I510" i="3" s="1"/>
  <c r="I512" i="3" s="1"/>
  <c r="I514" i="3" s="1"/>
  <c r="I516" i="3" s="1"/>
  <c r="I518" i="3" s="1"/>
  <c r="I520" i="3" s="1"/>
  <c r="I522" i="3" s="1"/>
  <c r="I524" i="3" s="1"/>
  <c r="I526" i="3" s="1"/>
  <c r="I528" i="3" s="1"/>
  <c r="I530" i="3" s="1"/>
  <c r="I532" i="3" s="1"/>
  <c r="I534" i="3" s="1"/>
  <c r="I536" i="3" s="1"/>
  <c r="I538" i="3" s="1"/>
  <c r="I540" i="3" s="1"/>
  <c r="I542" i="3" s="1"/>
  <c r="L232" i="3"/>
  <c r="L10" i="3"/>
  <c r="I12" i="3"/>
  <c r="I14" i="3" s="1"/>
  <c r="I16" i="3" s="1"/>
  <c r="I18" i="3" s="1"/>
  <c r="I20" i="3" s="1"/>
  <c r="I22" i="3" s="1"/>
  <c r="I24" i="3" s="1"/>
  <c r="I26" i="3" s="1"/>
  <c r="I28" i="3" s="1"/>
  <c r="I30" i="3" s="1"/>
  <c r="I32" i="3" s="1"/>
  <c r="I34" i="3" s="1"/>
  <c r="I36" i="3" s="1"/>
  <c r="I38" i="3" s="1"/>
  <c r="I40" i="3" s="1"/>
  <c r="I42" i="3" s="1"/>
  <c r="I44" i="3" s="1"/>
  <c r="I46" i="3" s="1"/>
  <c r="I48" i="3" s="1"/>
  <c r="I50" i="3" s="1"/>
  <c r="I52" i="3" s="1"/>
  <c r="I54" i="3" s="1"/>
  <c r="I56" i="3" s="1"/>
  <c r="I58" i="3" s="1"/>
  <c r="I60" i="3" s="1"/>
  <c r="I62" i="3" s="1"/>
  <c r="I64" i="3" s="1"/>
  <c r="I66" i="3" s="1"/>
  <c r="I68" i="3" s="1"/>
  <c r="I70" i="3" s="1"/>
  <c r="I72" i="3" s="1"/>
  <c r="I74" i="3" s="1"/>
  <c r="I76" i="3" s="1"/>
  <c r="I78" i="3" s="1"/>
  <c r="I80" i="3" s="1"/>
  <c r="I82" i="3" s="1"/>
  <c r="I84" i="3" s="1"/>
  <c r="I86" i="3" s="1"/>
  <c r="I88" i="3" s="1"/>
  <c r="I90" i="3" s="1"/>
  <c r="I92" i="3" s="1"/>
  <c r="I94" i="3" s="1"/>
  <c r="I96" i="3" s="1"/>
  <c r="I98" i="3" s="1"/>
  <c r="I100" i="3" s="1"/>
  <c r="I102" i="3" s="1"/>
  <c r="I104" i="3" s="1"/>
  <c r="I106" i="3" s="1"/>
  <c r="I108" i="3" s="1"/>
  <c r="I110" i="3" s="1"/>
  <c r="I112" i="3" s="1"/>
  <c r="I114" i="3" s="1"/>
  <c r="I116" i="3" s="1"/>
  <c r="I118" i="3" s="1"/>
  <c r="I120" i="3" s="1"/>
  <c r="I122" i="3" s="1"/>
  <c r="I124" i="3" s="1"/>
  <c r="I126" i="3" s="1"/>
  <c r="I128" i="3" s="1"/>
  <c r="I130" i="3" s="1"/>
  <c r="I132" i="3" s="1"/>
  <c r="I134" i="3" s="1"/>
  <c r="K12" i="3"/>
  <c r="L12" i="3" s="1"/>
  <c r="K14" i="3"/>
  <c r="K16" i="3"/>
  <c r="K18" i="3"/>
  <c r="K20" i="3"/>
  <c r="K22" i="3"/>
  <c r="K24" i="3"/>
  <c r="K26" i="3"/>
  <c r="K28" i="3"/>
  <c r="K30" i="3"/>
  <c r="K32" i="3"/>
  <c r="K34" i="3"/>
  <c r="K36" i="3"/>
  <c r="K38" i="3"/>
  <c r="K40" i="3"/>
  <c r="K42" i="3"/>
  <c r="K44" i="3"/>
  <c r="K46" i="3"/>
  <c r="K48" i="3"/>
  <c r="K50" i="3"/>
  <c r="K52" i="3"/>
  <c r="K54" i="3"/>
  <c r="K56" i="3"/>
  <c r="K58" i="3"/>
  <c r="K60" i="3"/>
  <c r="K62" i="3"/>
  <c r="K64" i="3"/>
  <c r="K66" i="3"/>
  <c r="K68" i="3"/>
  <c r="K70" i="3"/>
  <c r="K72" i="3"/>
  <c r="K74" i="3"/>
  <c r="K76" i="3"/>
  <c r="K78" i="3"/>
  <c r="K80" i="3"/>
  <c r="K82" i="3"/>
  <c r="K84" i="3"/>
  <c r="K86" i="3"/>
  <c r="K88" i="3"/>
  <c r="K90" i="3"/>
  <c r="K92" i="3"/>
  <c r="B94" i="3"/>
  <c r="K94" i="3"/>
  <c r="K96" i="3"/>
  <c r="K98" i="3"/>
  <c r="K100" i="3"/>
  <c r="B102" i="3"/>
  <c r="K102" i="3"/>
  <c r="B104" i="3"/>
  <c r="K104" i="3"/>
  <c r="B106" i="3"/>
  <c r="K106" i="3"/>
  <c r="B108" i="3"/>
  <c r="K108" i="3"/>
  <c r="K110" i="3"/>
  <c r="B112" i="3"/>
  <c r="K112" i="3"/>
  <c r="K114" i="3"/>
  <c r="B116" i="3"/>
  <c r="K116" i="3"/>
  <c r="K118" i="3"/>
  <c r="K120" i="3"/>
  <c r="B122" i="3"/>
  <c r="K122" i="3"/>
  <c r="B124" i="3"/>
  <c r="K124" i="3"/>
  <c r="K126" i="3"/>
  <c r="K128" i="3"/>
  <c r="K130" i="3"/>
  <c r="K132" i="3"/>
  <c r="K134" i="3"/>
  <c r="K170" i="3"/>
  <c r="K172" i="3"/>
  <c r="K174" i="3"/>
  <c r="K176" i="3"/>
  <c r="K178" i="3"/>
  <c r="K180" i="3"/>
  <c r="K182" i="3"/>
  <c r="K184" i="3"/>
  <c r="K186" i="3"/>
  <c r="K188" i="3"/>
  <c r="K190" i="3"/>
  <c r="K192" i="3"/>
  <c r="K194" i="3"/>
  <c r="K196" i="3"/>
  <c r="K198" i="3"/>
  <c r="K200" i="3"/>
  <c r="K202" i="3"/>
  <c r="K204" i="3"/>
  <c r="K206" i="3"/>
  <c r="K208" i="3"/>
  <c r="K210" i="3"/>
  <c r="K212" i="3"/>
  <c r="K214" i="3"/>
  <c r="K216" i="3"/>
  <c r="K218" i="3"/>
  <c r="K220" i="3"/>
  <c r="K222" i="3"/>
  <c r="K224" i="3"/>
  <c r="K226" i="3"/>
  <c r="K228" i="3"/>
  <c r="K230" i="3"/>
  <c r="H127" i="6"/>
  <c r="D20" i="11"/>
  <c r="D19" i="11"/>
  <c r="D17" i="11"/>
  <c r="D16" i="11"/>
  <c r="D15" i="11"/>
  <c r="D14" i="11"/>
  <c r="D13" i="11"/>
  <c r="D12" i="11"/>
  <c r="H126" i="6"/>
  <c r="H124" i="6"/>
  <c r="C15" i="5"/>
  <c r="H16" i="5"/>
  <c r="E31" i="10"/>
  <c r="I170" i="3" l="1"/>
  <c r="I172" i="3" s="1"/>
  <c r="I174" i="3" s="1"/>
  <c r="I176" i="3" s="1"/>
  <c r="I178" i="3" s="1"/>
  <c r="I180" i="3" s="1"/>
  <c r="I182" i="3" s="1"/>
  <c r="I184" i="3" s="1"/>
  <c r="I186" i="3" s="1"/>
  <c r="I188" i="3" s="1"/>
  <c r="I190" i="3" s="1"/>
  <c r="I192" i="3" s="1"/>
  <c r="I194" i="3" s="1"/>
  <c r="I196" i="3" s="1"/>
  <c r="I198" i="3" s="1"/>
  <c r="I200" i="3" s="1"/>
  <c r="I202" i="3" s="1"/>
  <c r="I204" i="3" s="1"/>
  <c r="I206" i="3" s="1"/>
  <c r="I208" i="3" s="1"/>
  <c r="I210" i="3" s="1"/>
  <c r="I212" i="3" s="1"/>
  <c r="I214" i="3" s="1"/>
  <c r="I216" i="3" s="1"/>
  <c r="I218" i="3" s="1"/>
  <c r="I220" i="3" s="1"/>
  <c r="I222" i="3" s="1"/>
  <c r="I224" i="3" s="1"/>
  <c r="I226" i="3" s="1"/>
  <c r="I228" i="3" s="1"/>
  <c r="I230" i="3" s="1"/>
  <c r="K740" i="3"/>
  <c r="L740" i="3" s="1"/>
  <c r="G742" i="3"/>
  <c r="H123" i="6"/>
  <c r="H122" i="6"/>
  <c r="D83" i="8" l="1"/>
  <c r="D82" i="8"/>
  <c r="H121" i="6" l="1"/>
  <c r="D7" i="11"/>
  <c r="D6" i="11"/>
  <c r="L107" i="6" l="1"/>
  <c r="H120" i="6"/>
  <c r="H118" i="6"/>
  <c r="H117" i="6"/>
  <c r="E80" i="8"/>
  <c r="D80" i="8"/>
  <c r="E79" i="8" l="1"/>
  <c r="D79" i="8"/>
  <c r="O6" i="8"/>
  <c r="O7" i="8"/>
  <c r="O8" i="8"/>
  <c r="O10" i="8"/>
  <c r="O12" i="8"/>
  <c r="O13" i="8"/>
  <c r="O15" i="8"/>
  <c r="O17" i="8"/>
  <c r="O18" i="8"/>
  <c r="O19" i="8"/>
  <c r="O20" i="8"/>
  <c r="O21" i="8"/>
  <c r="O22" i="8"/>
  <c r="O23" i="8"/>
  <c r="O25" i="8"/>
  <c r="O26" i="8"/>
  <c r="O29" i="8"/>
  <c r="O30" i="8"/>
  <c r="O31" i="8"/>
  <c r="O32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9" i="8"/>
  <c r="O50" i="8"/>
  <c r="O51" i="8"/>
  <c r="O52" i="8"/>
  <c r="O54" i="8"/>
  <c r="O55" i="8"/>
  <c r="O56" i="8"/>
  <c r="O59" i="8"/>
  <c r="O5" i="8"/>
  <c r="D5" i="11" l="1"/>
  <c r="A332" i="11"/>
  <c r="I3" i="11"/>
  <c r="O29" i="1"/>
  <c r="E78" i="8"/>
  <c r="N29" i="1" l="1"/>
  <c r="N16" i="1"/>
  <c r="I77" i="8"/>
  <c r="D77" i="8"/>
  <c r="E77" i="8"/>
  <c r="I116" i="6"/>
  <c r="G116" i="6"/>
  <c r="F116" i="6"/>
  <c r="E116" i="6"/>
  <c r="D116" i="6"/>
  <c r="I5" i="5"/>
  <c r="H5" i="5"/>
  <c r="I7" i="5"/>
  <c r="H7" i="5"/>
  <c r="O16" i="1"/>
  <c r="J8" i="4"/>
  <c r="J11" i="4"/>
  <c r="I115" i="6"/>
  <c r="G115" i="6"/>
  <c r="F115" i="6"/>
  <c r="E115" i="6"/>
  <c r="D115" i="6"/>
  <c r="H116" i="6" l="1"/>
  <c r="H115" i="6"/>
  <c r="I76" i="8"/>
  <c r="G76" i="8"/>
  <c r="E76" i="8"/>
  <c r="D76" i="8"/>
  <c r="I75" i="8" l="1"/>
  <c r="G75" i="8"/>
  <c r="E75" i="8"/>
  <c r="D75" i="8"/>
  <c r="G114" i="6"/>
  <c r="G113" i="6"/>
  <c r="D113" i="6"/>
  <c r="E113" i="6"/>
  <c r="F113" i="6"/>
  <c r="I113" i="6"/>
  <c r="D114" i="6"/>
  <c r="E114" i="6"/>
  <c r="F114" i="6"/>
  <c r="I114" i="6"/>
  <c r="H114" i="6" l="1"/>
  <c r="H113" i="6"/>
  <c r="Q7" i="1"/>
  <c r="P20" i="10"/>
  <c r="O20" i="10"/>
  <c r="P16" i="10"/>
  <c r="O16" i="10"/>
  <c r="P11" i="10"/>
  <c r="O11" i="10"/>
  <c r="P9" i="10" l="1"/>
  <c r="O9" i="10"/>
  <c r="I9" i="10"/>
  <c r="Q4" i="10"/>
  <c r="I74" i="8"/>
  <c r="G74" i="8"/>
  <c r="E74" i="8"/>
  <c r="D74" i="8"/>
  <c r="I73" i="8"/>
  <c r="G73" i="8"/>
  <c r="E73" i="8"/>
  <c r="D73" i="8"/>
  <c r="I72" i="8"/>
  <c r="G72" i="8"/>
  <c r="E72" i="8"/>
  <c r="D72" i="8"/>
  <c r="I71" i="8"/>
  <c r="G71" i="8"/>
  <c r="E71" i="8"/>
  <c r="D71" i="8"/>
  <c r="I70" i="8"/>
  <c r="G70" i="8"/>
  <c r="E70" i="8"/>
  <c r="D70" i="8"/>
  <c r="I69" i="8"/>
  <c r="G69" i="8"/>
  <c r="E69" i="8"/>
  <c r="D69" i="8"/>
  <c r="G68" i="8"/>
  <c r="E68" i="8"/>
  <c r="D68" i="8"/>
  <c r="I67" i="8"/>
  <c r="G67" i="8"/>
  <c r="E67" i="8"/>
  <c r="D67" i="8"/>
  <c r="E66" i="8"/>
  <c r="D66" i="8"/>
  <c r="E65" i="8"/>
  <c r="D65" i="8"/>
  <c r="E64" i="8"/>
  <c r="D64" i="8"/>
  <c r="E63" i="8"/>
  <c r="D63" i="8"/>
  <c r="E62" i="8"/>
  <c r="D62" i="8"/>
  <c r="K61" i="8"/>
  <c r="E61" i="8"/>
  <c r="D61" i="8"/>
  <c r="E59" i="8"/>
  <c r="D59" i="8"/>
  <c r="E58" i="8"/>
  <c r="D58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K34" i="8"/>
  <c r="E34" i="8"/>
  <c r="D34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K10" i="8"/>
  <c r="E10" i="8"/>
  <c r="D10" i="8"/>
  <c r="E8" i="8"/>
  <c r="D8" i="8"/>
  <c r="E7" i="8"/>
  <c r="D7" i="8"/>
  <c r="E6" i="8"/>
  <c r="D6" i="8"/>
  <c r="K5" i="8"/>
  <c r="E5" i="8"/>
  <c r="D5" i="8"/>
  <c r="K3" i="8"/>
  <c r="I112" i="6"/>
  <c r="G112" i="6"/>
  <c r="F112" i="6"/>
  <c r="E112" i="6"/>
  <c r="D112" i="6"/>
  <c r="I111" i="6"/>
  <c r="G111" i="6"/>
  <c r="F111" i="6"/>
  <c r="E111" i="6"/>
  <c r="D111" i="6"/>
  <c r="I110" i="6"/>
  <c r="G110" i="6"/>
  <c r="F110" i="6"/>
  <c r="E110" i="6"/>
  <c r="D110" i="6"/>
  <c r="I109" i="6"/>
  <c r="G109" i="6"/>
  <c r="F109" i="6"/>
  <c r="E109" i="6"/>
  <c r="D109" i="6"/>
  <c r="I108" i="6"/>
  <c r="G108" i="6"/>
  <c r="F108" i="6"/>
  <c r="E108" i="6"/>
  <c r="D108" i="6"/>
  <c r="O18" i="1"/>
  <c r="H107" i="6"/>
  <c r="H105" i="6"/>
  <c r="H104" i="6"/>
  <c r="H103" i="6"/>
  <c r="H102" i="6"/>
  <c r="H101" i="6"/>
  <c r="I100" i="6"/>
  <c r="G100" i="6"/>
  <c r="F100" i="6"/>
  <c r="E100" i="6"/>
  <c r="D100" i="6"/>
  <c r="I99" i="6"/>
  <c r="G99" i="6"/>
  <c r="F99" i="6"/>
  <c r="E99" i="6"/>
  <c r="D99" i="6"/>
  <c r="I98" i="6"/>
  <c r="G98" i="6"/>
  <c r="F98" i="6"/>
  <c r="E98" i="6"/>
  <c r="D98" i="6"/>
  <c r="I97" i="6"/>
  <c r="G97" i="6"/>
  <c r="F97" i="6"/>
  <c r="E97" i="6"/>
  <c r="D97" i="6"/>
  <c r="I96" i="6"/>
  <c r="G96" i="6"/>
  <c r="F96" i="6"/>
  <c r="E96" i="6"/>
  <c r="D96" i="6"/>
  <c r="I95" i="6"/>
  <c r="G95" i="6"/>
  <c r="F95" i="6"/>
  <c r="E95" i="6"/>
  <c r="D95" i="6"/>
  <c r="I94" i="6"/>
  <c r="G94" i="6"/>
  <c r="F94" i="6"/>
  <c r="E94" i="6"/>
  <c r="D94" i="6"/>
  <c r="I93" i="6"/>
  <c r="G93" i="6"/>
  <c r="F93" i="6"/>
  <c r="E93" i="6"/>
  <c r="D93" i="6"/>
  <c r="I92" i="6"/>
  <c r="G92" i="6"/>
  <c r="F92" i="6"/>
  <c r="E92" i="6"/>
  <c r="D92" i="6"/>
  <c r="I91" i="6"/>
  <c r="G91" i="6"/>
  <c r="F91" i="6"/>
  <c r="E91" i="6"/>
  <c r="D91" i="6"/>
  <c r="I90" i="6"/>
  <c r="G90" i="6"/>
  <c r="F90" i="6"/>
  <c r="E90" i="6"/>
  <c r="D90" i="6"/>
  <c r="I89" i="6"/>
  <c r="G89" i="6"/>
  <c r="F89" i="6"/>
  <c r="E89" i="6"/>
  <c r="D89" i="6"/>
  <c r="I88" i="6"/>
  <c r="G88" i="6"/>
  <c r="F88" i="6"/>
  <c r="E88" i="6"/>
  <c r="D88" i="6"/>
  <c r="I87" i="6"/>
  <c r="G87" i="6"/>
  <c r="F87" i="6"/>
  <c r="E87" i="6"/>
  <c r="D87" i="6"/>
  <c r="L86" i="6"/>
  <c r="I86" i="6"/>
  <c r="G86" i="6"/>
  <c r="F86" i="6"/>
  <c r="E86" i="6"/>
  <c r="D86" i="6"/>
  <c r="I84" i="6"/>
  <c r="G84" i="6"/>
  <c r="F84" i="6"/>
  <c r="E84" i="6"/>
  <c r="D84" i="6"/>
  <c r="I83" i="6"/>
  <c r="G83" i="6"/>
  <c r="F83" i="6"/>
  <c r="E83" i="6"/>
  <c r="D83" i="6"/>
  <c r="I82" i="6"/>
  <c r="G82" i="6"/>
  <c r="F82" i="6"/>
  <c r="E82" i="6"/>
  <c r="D82" i="6"/>
  <c r="I81" i="6"/>
  <c r="G81" i="6"/>
  <c r="F81" i="6"/>
  <c r="E81" i="6"/>
  <c r="D81" i="6"/>
  <c r="I80" i="6"/>
  <c r="G80" i="6"/>
  <c r="F80" i="6"/>
  <c r="E80" i="6"/>
  <c r="D80" i="6"/>
  <c r="I79" i="6"/>
  <c r="G79" i="6"/>
  <c r="F79" i="6"/>
  <c r="D79" i="6"/>
  <c r="I78" i="6"/>
  <c r="G78" i="6"/>
  <c r="F78" i="6"/>
  <c r="E78" i="6"/>
  <c r="D78" i="6"/>
  <c r="I77" i="6"/>
  <c r="G77" i="6"/>
  <c r="F77" i="6"/>
  <c r="E77" i="6"/>
  <c r="D77" i="6"/>
  <c r="I76" i="6"/>
  <c r="G76" i="6"/>
  <c r="F76" i="6"/>
  <c r="E76" i="6"/>
  <c r="D76" i="6"/>
  <c r="I75" i="6"/>
  <c r="G75" i="6"/>
  <c r="F75" i="6"/>
  <c r="E75" i="6"/>
  <c r="D75" i="6"/>
  <c r="I74" i="6"/>
  <c r="G74" i="6"/>
  <c r="F74" i="6"/>
  <c r="E74" i="6"/>
  <c r="D74" i="6"/>
  <c r="I73" i="6"/>
  <c r="G73" i="6"/>
  <c r="F73" i="6"/>
  <c r="E73" i="6"/>
  <c r="D73" i="6"/>
  <c r="I72" i="6"/>
  <c r="G72" i="6"/>
  <c r="F72" i="6"/>
  <c r="E72" i="6"/>
  <c r="D72" i="6"/>
  <c r="I71" i="6"/>
  <c r="G71" i="6"/>
  <c r="F71" i="6"/>
  <c r="E71" i="6"/>
  <c r="D71" i="6"/>
  <c r="I70" i="6"/>
  <c r="G70" i="6"/>
  <c r="F70" i="6"/>
  <c r="E70" i="6"/>
  <c r="D70" i="6"/>
  <c r="I69" i="6"/>
  <c r="G69" i="6"/>
  <c r="F69" i="6"/>
  <c r="E69" i="6"/>
  <c r="D69" i="6"/>
  <c r="I68" i="6"/>
  <c r="G68" i="6"/>
  <c r="F68" i="6"/>
  <c r="E68" i="6"/>
  <c r="D68" i="6"/>
  <c r="I67" i="6"/>
  <c r="G67" i="6"/>
  <c r="F67" i="6"/>
  <c r="E67" i="6"/>
  <c r="D67" i="6"/>
  <c r="I66" i="6"/>
  <c r="G66" i="6"/>
  <c r="F66" i="6"/>
  <c r="E66" i="6"/>
  <c r="D66" i="6"/>
  <c r="G65" i="6"/>
  <c r="F65" i="6"/>
  <c r="E65" i="6"/>
  <c r="D65" i="6"/>
  <c r="I64" i="6"/>
  <c r="G64" i="6"/>
  <c r="F64" i="6"/>
  <c r="E64" i="6"/>
  <c r="D64" i="6"/>
  <c r="I63" i="6"/>
  <c r="G63" i="6"/>
  <c r="F63" i="6"/>
  <c r="E63" i="6"/>
  <c r="D63" i="6"/>
  <c r="I62" i="6"/>
  <c r="G62" i="6"/>
  <c r="F62" i="6"/>
  <c r="E62" i="6"/>
  <c r="D62" i="6"/>
  <c r="I61" i="6"/>
  <c r="G61" i="6"/>
  <c r="F61" i="6"/>
  <c r="E61" i="6"/>
  <c r="D61" i="6"/>
  <c r="I60" i="6"/>
  <c r="G60" i="6"/>
  <c r="F60" i="6"/>
  <c r="E60" i="6"/>
  <c r="D60" i="6"/>
  <c r="I59" i="6"/>
  <c r="G59" i="6"/>
  <c r="F59" i="6"/>
  <c r="E59" i="6"/>
  <c r="D59" i="6"/>
  <c r="I58" i="6"/>
  <c r="G58" i="6"/>
  <c r="F58" i="6"/>
  <c r="E58" i="6"/>
  <c r="D58" i="6"/>
  <c r="G57" i="6"/>
  <c r="F57" i="6"/>
  <c r="E57" i="6"/>
  <c r="D57" i="6"/>
  <c r="I56" i="6"/>
  <c r="G56" i="6"/>
  <c r="F56" i="6"/>
  <c r="E56" i="6"/>
  <c r="D56" i="6"/>
  <c r="G55" i="6"/>
  <c r="F55" i="6"/>
  <c r="E55" i="6"/>
  <c r="D55" i="6"/>
  <c r="I54" i="6"/>
  <c r="G54" i="6"/>
  <c r="F54" i="6"/>
  <c r="E54" i="6"/>
  <c r="D54" i="6"/>
  <c r="I53" i="6"/>
  <c r="G53" i="6"/>
  <c r="F53" i="6"/>
  <c r="E53" i="6"/>
  <c r="D53" i="6"/>
  <c r="I52" i="6"/>
  <c r="G52" i="6"/>
  <c r="F52" i="6"/>
  <c r="E52" i="6"/>
  <c r="D52" i="6"/>
  <c r="I51" i="6"/>
  <c r="G51" i="6"/>
  <c r="F51" i="6"/>
  <c r="E51" i="6"/>
  <c r="D51" i="6"/>
  <c r="I50" i="6"/>
  <c r="G50" i="6"/>
  <c r="F50" i="6"/>
  <c r="E50" i="6"/>
  <c r="D50" i="6"/>
  <c r="I49" i="6"/>
  <c r="G49" i="6"/>
  <c r="F49" i="6"/>
  <c r="E49" i="6"/>
  <c r="D49" i="6"/>
  <c r="I48" i="6"/>
  <c r="G48" i="6"/>
  <c r="F48" i="6"/>
  <c r="E48" i="6"/>
  <c r="D48" i="6"/>
  <c r="I46" i="6"/>
  <c r="G46" i="6"/>
  <c r="F46" i="6"/>
  <c r="E46" i="6"/>
  <c r="D46" i="6"/>
  <c r="I45" i="6"/>
  <c r="G45" i="6"/>
  <c r="F45" i="6"/>
  <c r="E45" i="6"/>
  <c r="D45" i="6"/>
  <c r="I44" i="6"/>
  <c r="G44" i="6"/>
  <c r="F44" i="6"/>
  <c r="E44" i="6"/>
  <c r="D44" i="6"/>
  <c r="I43" i="6"/>
  <c r="G43" i="6"/>
  <c r="F43" i="6"/>
  <c r="E43" i="6"/>
  <c r="D43" i="6"/>
  <c r="I42" i="6"/>
  <c r="G42" i="6"/>
  <c r="F42" i="6"/>
  <c r="E42" i="6"/>
  <c r="D42" i="6"/>
  <c r="I41" i="6"/>
  <c r="G41" i="6"/>
  <c r="F41" i="6"/>
  <c r="E41" i="6"/>
  <c r="D41" i="6"/>
  <c r="I40" i="6"/>
  <c r="G40" i="6"/>
  <c r="F40" i="6"/>
  <c r="E40" i="6"/>
  <c r="D40" i="6"/>
  <c r="I39" i="6"/>
  <c r="G39" i="6"/>
  <c r="F39" i="6"/>
  <c r="E39" i="6"/>
  <c r="D39" i="6"/>
  <c r="I38" i="6"/>
  <c r="G38" i="6"/>
  <c r="F38" i="6"/>
  <c r="E38" i="6"/>
  <c r="D38" i="6"/>
  <c r="I37" i="6"/>
  <c r="G37" i="6"/>
  <c r="F37" i="6"/>
  <c r="E37" i="6"/>
  <c r="D37" i="6"/>
  <c r="I36" i="6"/>
  <c r="G36" i="6"/>
  <c r="F36" i="6"/>
  <c r="E36" i="6"/>
  <c r="D36" i="6"/>
  <c r="I35" i="6"/>
  <c r="G35" i="6"/>
  <c r="F35" i="6"/>
  <c r="E35" i="6"/>
  <c r="D35" i="6"/>
  <c r="I34" i="6"/>
  <c r="G34" i="6"/>
  <c r="F34" i="6"/>
  <c r="E34" i="6"/>
  <c r="D34" i="6"/>
  <c r="I33" i="6"/>
  <c r="G33" i="6"/>
  <c r="F33" i="6"/>
  <c r="E33" i="6"/>
  <c r="D33" i="6"/>
  <c r="I32" i="6"/>
  <c r="G32" i="6"/>
  <c r="F32" i="6"/>
  <c r="E32" i="6"/>
  <c r="D32" i="6"/>
  <c r="I31" i="6"/>
  <c r="G31" i="6"/>
  <c r="F31" i="6"/>
  <c r="E31" i="6"/>
  <c r="D31" i="6"/>
  <c r="I30" i="6"/>
  <c r="G30" i="6"/>
  <c r="F30" i="6"/>
  <c r="E30" i="6"/>
  <c r="D30" i="6"/>
  <c r="I29" i="6"/>
  <c r="G29" i="6"/>
  <c r="F29" i="6"/>
  <c r="E29" i="6"/>
  <c r="D29" i="6"/>
  <c r="I28" i="6"/>
  <c r="G28" i="6"/>
  <c r="F28" i="6"/>
  <c r="E28" i="6"/>
  <c r="D28" i="6"/>
  <c r="I27" i="6"/>
  <c r="G27" i="6"/>
  <c r="F27" i="6"/>
  <c r="E27" i="6"/>
  <c r="D27" i="6"/>
  <c r="I26" i="6"/>
  <c r="G26" i="6"/>
  <c r="F26" i="6"/>
  <c r="E26" i="6"/>
  <c r="D26" i="6"/>
  <c r="I25" i="6"/>
  <c r="G25" i="6"/>
  <c r="F25" i="6"/>
  <c r="E25" i="6"/>
  <c r="D25" i="6"/>
  <c r="I24" i="6"/>
  <c r="G24" i="6"/>
  <c r="F24" i="6"/>
  <c r="E24" i="6"/>
  <c r="D24" i="6"/>
  <c r="I23" i="6"/>
  <c r="G23" i="6"/>
  <c r="F23" i="6"/>
  <c r="E23" i="6"/>
  <c r="D23" i="6"/>
  <c r="I22" i="6"/>
  <c r="G22" i="6"/>
  <c r="F22" i="6"/>
  <c r="E22" i="6"/>
  <c r="D22" i="6"/>
  <c r="I21" i="6"/>
  <c r="G21" i="6"/>
  <c r="F21" i="6"/>
  <c r="E21" i="6"/>
  <c r="D21" i="6"/>
  <c r="I20" i="6"/>
  <c r="G20" i="6"/>
  <c r="F20" i="6"/>
  <c r="E20" i="6"/>
  <c r="D20" i="6"/>
  <c r="I19" i="6"/>
  <c r="G19" i="6"/>
  <c r="F19" i="6"/>
  <c r="E19" i="6"/>
  <c r="D19" i="6"/>
  <c r="I18" i="6"/>
  <c r="G18" i="6"/>
  <c r="F18" i="6"/>
  <c r="E18" i="6"/>
  <c r="D18" i="6"/>
  <c r="L17" i="6"/>
  <c r="I17" i="6"/>
  <c r="G17" i="6"/>
  <c r="F17" i="6"/>
  <c r="E17" i="6"/>
  <c r="D17" i="6"/>
  <c r="I15" i="6"/>
  <c r="G15" i="6"/>
  <c r="F15" i="6"/>
  <c r="E15" i="6"/>
  <c r="D15" i="6"/>
  <c r="I14" i="6"/>
  <c r="G14" i="6"/>
  <c r="F14" i="6"/>
  <c r="E14" i="6"/>
  <c r="D14" i="6"/>
  <c r="I13" i="6"/>
  <c r="G13" i="6"/>
  <c r="F13" i="6"/>
  <c r="E13" i="6"/>
  <c r="D13" i="6"/>
  <c r="I12" i="6"/>
  <c r="G12" i="6"/>
  <c r="F12" i="6"/>
  <c r="E12" i="6"/>
  <c r="D12" i="6"/>
  <c r="I11" i="6"/>
  <c r="G11" i="6"/>
  <c r="F11" i="6"/>
  <c r="E11" i="6"/>
  <c r="D11" i="6"/>
  <c r="I10" i="6"/>
  <c r="G10" i="6"/>
  <c r="F10" i="6"/>
  <c r="E10" i="6"/>
  <c r="D10" i="6"/>
  <c r="I9" i="6"/>
  <c r="G9" i="6"/>
  <c r="F9" i="6"/>
  <c r="E9" i="6"/>
  <c r="D9" i="6"/>
  <c r="I8" i="6"/>
  <c r="G8" i="6"/>
  <c r="F8" i="6"/>
  <c r="E8" i="6"/>
  <c r="D8" i="6"/>
  <c r="L7" i="6"/>
  <c r="I7" i="6"/>
  <c r="G7" i="6"/>
  <c r="F7" i="6"/>
  <c r="E7" i="6"/>
  <c r="D7" i="6"/>
  <c r="I5" i="6"/>
  <c r="G5" i="6"/>
  <c r="F5" i="6"/>
  <c r="E5" i="6"/>
  <c r="D5" i="6"/>
  <c r="M3" i="6"/>
  <c r="H9" i="5"/>
  <c r="H26" i="5" s="1"/>
  <c r="G9" i="5"/>
  <c r="G26" i="5" s="1"/>
  <c r="C9" i="5"/>
  <c r="C26" i="5" s="1"/>
  <c r="I3" i="5"/>
  <c r="D29" i="4"/>
  <c r="J9" i="4"/>
  <c r="J29" i="4" s="1"/>
  <c r="K3" i="4"/>
  <c r="W978" i="3"/>
  <c r="W977" i="3"/>
  <c r="W976" i="3"/>
  <c r="W975" i="3"/>
  <c r="W974" i="3"/>
  <c r="W973" i="3"/>
  <c r="W972" i="3"/>
  <c r="G972" i="3"/>
  <c r="X971" i="3"/>
  <c r="K967" i="3"/>
  <c r="F967" i="3"/>
  <c r="P29" i="1"/>
  <c r="O28" i="1"/>
  <c r="N28" i="1"/>
  <c r="O27" i="1"/>
  <c r="N27" i="1"/>
  <c r="F27" i="1"/>
  <c r="F28" i="1" s="1"/>
  <c r="O26" i="1"/>
  <c r="P26" i="1" s="1"/>
  <c r="N26" i="1"/>
  <c r="E26" i="1"/>
  <c r="E27" i="1" s="1"/>
  <c r="E28" i="1" s="1"/>
  <c r="H25" i="1"/>
  <c r="O25" i="1" s="1"/>
  <c r="N19" i="1"/>
  <c r="N18" i="1"/>
  <c r="O17" i="1"/>
  <c r="P17" i="1" s="1"/>
  <c r="N17" i="1"/>
  <c r="P16" i="1"/>
  <c r="P18" i="1" l="1"/>
  <c r="K980" i="3"/>
  <c r="M980" i="3"/>
  <c r="L980" i="3"/>
  <c r="X978" i="3"/>
  <c r="X976" i="3"/>
  <c r="G980" i="3"/>
  <c r="S980" i="3"/>
  <c r="T980" i="3"/>
  <c r="X977" i="3"/>
  <c r="R980" i="3"/>
  <c r="N980" i="3"/>
  <c r="O980" i="3"/>
  <c r="Q980" i="3"/>
  <c r="P28" i="1"/>
  <c r="H53" i="6"/>
  <c r="H75" i="6"/>
  <c r="H71" i="6"/>
  <c r="H83" i="6"/>
  <c r="H23" i="6"/>
  <c r="H35" i="6"/>
  <c r="H48" i="6"/>
  <c r="H65" i="6"/>
  <c r="H70" i="6"/>
  <c r="H82" i="6"/>
  <c r="H90" i="6"/>
  <c r="H110" i="6"/>
  <c r="H55" i="6"/>
  <c r="H77" i="6"/>
  <c r="H11" i="6"/>
  <c r="H29" i="6"/>
  <c r="H41" i="6"/>
  <c r="H54" i="6"/>
  <c r="H59" i="6"/>
  <c r="H76" i="6"/>
  <c r="H26" i="6"/>
  <c r="H38" i="6"/>
  <c r="H93" i="6"/>
  <c r="H17" i="6"/>
  <c r="H24" i="6"/>
  <c r="H36" i="6"/>
  <c r="H37" i="6"/>
  <c r="H69" i="6"/>
  <c r="H81" i="6"/>
  <c r="H27" i="6"/>
  <c r="H39" i="6"/>
  <c r="H52" i="6"/>
  <c r="H57" i="6"/>
  <c r="H67" i="6"/>
  <c r="H74" i="6"/>
  <c r="H79" i="6"/>
  <c r="H94" i="6"/>
  <c r="H50" i="6"/>
  <c r="H72" i="6"/>
  <c r="H84" i="6"/>
  <c r="H92" i="6"/>
  <c r="H112" i="6"/>
  <c r="H25" i="6"/>
  <c r="H13" i="6"/>
  <c r="H21" i="6"/>
  <c r="H33" i="6"/>
  <c r="H45" i="6"/>
  <c r="H51" i="6"/>
  <c r="H63" i="6"/>
  <c r="H68" i="6"/>
  <c r="H73" i="6"/>
  <c r="H80" i="6"/>
  <c r="H86" i="6"/>
  <c r="H88" i="6"/>
  <c r="H100" i="6"/>
  <c r="H108" i="6"/>
  <c r="H95" i="6"/>
  <c r="H8" i="6"/>
  <c r="H28" i="6"/>
  <c r="H58" i="6"/>
  <c r="H19" i="6"/>
  <c r="H31" i="6"/>
  <c r="H43" i="6"/>
  <c r="H49" i="6"/>
  <c r="H56" i="6"/>
  <c r="H61" i="6"/>
  <c r="H66" i="6"/>
  <c r="H78" i="6"/>
  <c r="H98" i="6"/>
  <c r="H5" i="6"/>
  <c r="H9" i="6"/>
  <c r="H91" i="6"/>
  <c r="H111" i="6"/>
  <c r="H96" i="6"/>
  <c r="H7" i="6"/>
  <c r="H14" i="6"/>
  <c r="H22" i="6"/>
  <c r="H34" i="6"/>
  <c r="H46" i="6"/>
  <c r="L48" i="6"/>
  <c r="H64" i="6"/>
  <c r="H89" i="6"/>
  <c r="H109" i="6"/>
  <c r="H40" i="6"/>
  <c r="H12" i="6"/>
  <c r="H20" i="6"/>
  <c r="H32" i="6"/>
  <c r="H44" i="6"/>
  <c r="H62" i="6"/>
  <c r="H87" i="6"/>
  <c r="H99" i="6"/>
  <c r="K67" i="8"/>
  <c r="O19" i="1" s="1"/>
  <c r="H10" i="6"/>
  <c r="H15" i="6"/>
  <c r="H18" i="6"/>
  <c r="H30" i="6"/>
  <c r="H42" i="6"/>
  <c r="H60" i="6"/>
  <c r="H97" i="6"/>
  <c r="I980" i="3"/>
  <c r="V980" i="3"/>
  <c r="H980" i="3"/>
  <c r="X972" i="3"/>
  <c r="J980" i="3"/>
  <c r="X975" i="3"/>
  <c r="P980" i="3"/>
  <c r="X973" i="3"/>
  <c r="U980" i="3"/>
  <c r="X974" i="3"/>
  <c r="P27" i="1"/>
  <c r="P19" i="1" l="1"/>
  <c r="W980" i="3"/>
  <c r="D7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tc={FABFD5A9-FC08-4E57-903F-A9BB163C74F2}</author>
  </authors>
  <commentList>
    <comment ref="I118" authorId="0" shapeId="0" xr:uid="{FABFD5A9-FC08-4E57-903F-A9BB163C74F2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<sst xmlns="http://schemas.openxmlformats.org/spreadsheetml/2006/main" count="10916" uniqueCount="2830">
  <si>
    <t>DAILY PROGRESS REPORT TL (602)</t>
  </si>
  <si>
    <t xml:space="preserve">Name of Line: Package TL-06 for ±800kV HVDC Bipole Line (Hexa Lapwing) between KPS2 (HVDC) &amp; Nagpur (HVDC) (with dedicated metallic Return) -Part- 6  Transmission Line  </t>
  </si>
  <si>
    <t>Agency: - M/s KEC International Limited</t>
  </si>
  <si>
    <t>NOA No.: CC/T/W-TW/DOM/A06/24/04774/NOA-2/25-105721/02 Dt:13-05-2025</t>
  </si>
  <si>
    <t xml:space="preserve">Date: </t>
  </si>
  <si>
    <t>Activity</t>
  </si>
  <si>
    <t>LOA Quantity</t>
  </si>
  <si>
    <t>Final Estimated Quantity</t>
  </si>
  <si>
    <t>Cum. L2 till Last Month</t>
  </si>
  <si>
    <t>Cum Progress till Last Month</t>
  </si>
  <si>
    <t>Plan for the Month</t>
  </si>
  <si>
    <t>Progress for Today</t>
  </si>
  <si>
    <t>Cum. L2 till date</t>
  </si>
  <si>
    <t>Cum. Progress till date</t>
  </si>
  <si>
    <t>Balance Work</t>
  </si>
  <si>
    <t>Under Progress</t>
  </si>
  <si>
    <t>Gangs at Present</t>
  </si>
  <si>
    <t>Soil Investigation (Loc)</t>
  </si>
  <si>
    <t>Detailed Survey (Km)</t>
  </si>
  <si>
    <t>Approved</t>
  </si>
  <si>
    <t>Check Survey (Km)</t>
  </si>
  <si>
    <t>Foundation (Loc)</t>
  </si>
  <si>
    <t>Pipe Type Chemical</t>
  </si>
  <si>
    <t>Rod Type</t>
  </si>
  <si>
    <t>Counter Poise</t>
  </si>
  <si>
    <t>Counter poise Chemical</t>
  </si>
  <si>
    <t>Erection (Loc)</t>
  </si>
  <si>
    <t>Stringing (Km)</t>
  </si>
  <si>
    <t>Rough Sag</t>
  </si>
  <si>
    <t>Final Sag</t>
  </si>
  <si>
    <t>OPGW (Km)</t>
  </si>
  <si>
    <t>Erection</t>
  </si>
  <si>
    <t>Status of WIP Location</t>
  </si>
  <si>
    <t>Foundation</t>
  </si>
  <si>
    <t>S. No</t>
  </si>
  <si>
    <t>Loc No</t>
  </si>
  <si>
    <t>Tower Type</t>
  </si>
  <si>
    <r>
      <rPr>
        <b/>
        <sz val="11"/>
        <color theme="1"/>
        <rFont val="Bell MT"/>
        <family val="1"/>
      </rPr>
      <t>Soil</t>
    </r>
    <r>
      <rPr>
        <b/>
        <sz val="10"/>
        <color theme="1"/>
        <rFont val="Bell MT"/>
        <family val="1"/>
      </rPr>
      <t xml:space="preserve"> Classification</t>
    </r>
  </si>
  <si>
    <t>Conc. Vol (Cum)</t>
  </si>
  <si>
    <t>Start Date</t>
  </si>
  <si>
    <t>Completion Date</t>
  </si>
  <si>
    <t>Work Status as on date</t>
  </si>
  <si>
    <t xml:space="preserve">Name of Gang </t>
  </si>
  <si>
    <t>Remarks</t>
  </si>
  <si>
    <t>102/7</t>
  </si>
  <si>
    <t>A+0</t>
  </si>
  <si>
    <t>103/2</t>
  </si>
  <si>
    <t>WET PADDY</t>
  </si>
  <si>
    <t>103/3</t>
  </si>
  <si>
    <t>A+3</t>
  </si>
  <si>
    <t>111/2</t>
  </si>
  <si>
    <t>DFR</t>
  </si>
  <si>
    <t>111/3</t>
  </si>
  <si>
    <t>WFR</t>
  </si>
  <si>
    <t>121/1</t>
  </si>
  <si>
    <t>121/4</t>
  </si>
  <si>
    <t>121/6</t>
  </si>
  <si>
    <t>123/2</t>
  </si>
  <si>
    <t>124/4</t>
  </si>
  <si>
    <t>125/1</t>
  </si>
  <si>
    <t>126/6</t>
  </si>
  <si>
    <t>126/8</t>
  </si>
  <si>
    <t>126/9</t>
  </si>
  <si>
    <t>126/10</t>
  </si>
  <si>
    <t>130/2</t>
  </si>
  <si>
    <t>A+6</t>
  </si>
  <si>
    <t>130/3</t>
  </si>
  <si>
    <t>132/2</t>
  </si>
  <si>
    <t xml:space="preserve"> </t>
  </si>
  <si>
    <t>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</si>
  <si>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</si>
  <si>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</si>
  <si>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</si>
  <si>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</si>
  <si>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</si>
  <si>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</si>
  <si>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</si>
  <si>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</si>
  <si>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</si>
  <si>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</si>
  <si>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</si>
  <si>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</si>
  <si>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</si>
  <si>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</si>
  <si>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DS Submitted</t>
  </si>
  <si>
    <t>C</t>
  </si>
  <si>
    <t>B</t>
  </si>
  <si>
    <t>C1</t>
  </si>
  <si>
    <t>B1</t>
  </si>
  <si>
    <t>D</t>
  </si>
  <si>
    <t>A</t>
  </si>
  <si>
    <t>D1</t>
  </si>
  <si>
    <t>A1</t>
  </si>
  <si>
    <t>NH-56</t>
  </si>
  <si>
    <t>C2</t>
  </si>
  <si>
    <t>B2</t>
  </si>
  <si>
    <t>D2</t>
  </si>
  <si>
    <t>A2</t>
  </si>
  <si>
    <t>C3</t>
  </si>
  <si>
    <t>B3</t>
  </si>
  <si>
    <t>D3</t>
  </si>
  <si>
    <t>A3</t>
  </si>
  <si>
    <t>SH-26</t>
  </si>
  <si>
    <t>400 kV SC PL</t>
  </si>
  <si>
    <t>Rly</t>
  </si>
  <si>
    <t>132 kV SC PL</t>
  </si>
  <si>
    <t>CS Approved</t>
  </si>
  <si>
    <t>FC</t>
  </si>
  <si>
    <t>E</t>
  </si>
  <si>
    <t>SH-39</t>
  </si>
  <si>
    <t>River-Wagh</t>
  </si>
  <si>
    <t>River-Wagh uri</t>
  </si>
  <si>
    <t>CS Appproved</t>
  </si>
  <si>
    <t>Narmda River</t>
  </si>
  <si>
    <t>102/1</t>
  </si>
  <si>
    <t>102/2</t>
  </si>
  <si>
    <t>102/3</t>
  </si>
  <si>
    <t>102/4</t>
  </si>
  <si>
    <t>102/5</t>
  </si>
  <si>
    <t>102/6</t>
  </si>
  <si>
    <t>A+9</t>
  </si>
  <si>
    <t>NH-347</t>
  </si>
  <si>
    <t>CS APProved</t>
  </si>
  <si>
    <t>NH-52</t>
  </si>
  <si>
    <t>220 kV SC PL</t>
  </si>
  <si>
    <t>765 kV SC PL</t>
  </si>
  <si>
    <t>ROW</t>
  </si>
  <si>
    <t>220KV D/C</t>
  </si>
  <si>
    <t>NH</t>
  </si>
  <si>
    <t>132 KV D/C</t>
  </si>
  <si>
    <t>Cummulative Progress</t>
  </si>
  <si>
    <t>INDEX</t>
  </si>
  <si>
    <t xml:space="preserve">Foundation Cumulative </t>
  </si>
  <si>
    <t>Nos.</t>
  </si>
  <si>
    <t xml:space="preserve">Earthing Cumulative </t>
  </si>
  <si>
    <t>Suspension Tower</t>
  </si>
  <si>
    <t>Angel Tower</t>
  </si>
  <si>
    <t xml:space="preserve">Erection Cumulative </t>
  </si>
  <si>
    <t>Tower Erection</t>
  </si>
  <si>
    <t>Tack Welding</t>
  </si>
  <si>
    <t xml:space="preserve">Stringing Paying out Cumulative </t>
  </si>
  <si>
    <t>Km.</t>
  </si>
  <si>
    <t xml:space="preserve">Stringing Final sag Cumulative </t>
  </si>
  <si>
    <t>Classification</t>
  </si>
  <si>
    <t>Gas Pipe Line</t>
  </si>
  <si>
    <t>NH/SH crossings</t>
  </si>
  <si>
    <t>Railway</t>
  </si>
  <si>
    <t>Power Line</t>
  </si>
  <si>
    <t>River</t>
  </si>
  <si>
    <t>Earthing</t>
  </si>
  <si>
    <t>Stringing Paying Out</t>
  </si>
  <si>
    <t>Stringing Final Sag</t>
  </si>
  <si>
    <t>OPGW Final Sag</t>
  </si>
  <si>
    <t>Earthing completed</t>
  </si>
  <si>
    <t xml:space="preserve">  CLIENT :-  M/s POWERGRID WEST CENTRAL TRANSMISSION LIMITED</t>
  </si>
  <si>
    <t xml:space="preserve">NAME OF PROJECT :-  Package TL-06 for ±800kV HVDC Bipole Line (Hexa Lapwing) between KPS2 (HVDC) &amp; Nagpur (HVDC) (with dedicated metallic Return) -Part- 6  Transmission Line  </t>
  </si>
  <si>
    <t xml:space="preserve"> M/s. KEC INTERNATIONAL LIMITED</t>
  </si>
  <si>
    <t>Composite TS Detail and Check Survey</t>
  </si>
  <si>
    <t xml:space="preserve">KEC/TA602/800 KV/TS/  REV.0   </t>
  </si>
  <si>
    <t>Sl.No</t>
  </si>
  <si>
    <t>AP NO.</t>
  </si>
  <si>
    <t>TOWER NO.</t>
  </si>
  <si>
    <t>TYPE OF TOWER</t>
  </si>
  <si>
    <t>DEVIATION ANGLE (Deg)</t>
  </si>
  <si>
    <t>SPAN
(Mtr)</t>
  </si>
  <si>
    <t>Section Length (m)</t>
  </si>
  <si>
    <t>HT of Tower (Mtr)</t>
  </si>
  <si>
    <t>CUMULATIVE SPAN</t>
  </si>
  <si>
    <t>R.L (Mtr)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</si>
  <si>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</si>
  <si>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</si>
  <si>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</si>
  <si>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</si>
  <si>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</si>
  <si>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</si>
  <si>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</si>
  <si>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DETAILS/ REMARKS</t>
  </si>
  <si>
    <t>Detail Survey</t>
  </si>
  <si>
    <t>Check Survey</t>
  </si>
  <si>
    <t>Remark'S</t>
  </si>
  <si>
    <t>Left</t>
  </si>
  <si>
    <t>Right</t>
  </si>
  <si>
    <t>Total</t>
  </si>
  <si>
    <t xml:space="preserve"> Easting </t>
  </si>
  <si>
    <t xml:space="preserve"> Northing </t>
  </si>
  <si>
    <t>Submitted</t>
  </si>
  <si>
    <t/>
  </si>
  <si>
    <t>AP 0</t>
  </si>
  <si>
    <t>0/0</t>
  </si>
  <si>
    <t>D60+9</t>
  </si>
  <si>
    <t xml:space="preserve"> 0° 0' 0"</t>
  </si>
  <si>
    <t>74°13'43.053"</t>
  </si>
  <si>
    <t>22°35'55.261"</t>
  </si>
  <si>
    <t>Common Point</t>
  </si>
  <si>
    <t>Yes</t>
  </si>
  <si>
    <t>No</t>
  </si>
  <si>
    <t>Nala</t>
  </si>
  <si>
    <t>0/1</t>
  </si>
  <si>
    <t>74°13'53.56"</t>
  </si>
  <si>
    <t>22°35'50.269"</t>
  </si>
  <si>
    <t>Low land, Cart track</t>
  </si>
  <si>
    <t>0/2</t>
  </si>
  <si>
    <t>74°14'6.156"</t>
  </si>
  <si>
    <t>22°35'44.284"</t>
  </si>
  <si>
    <t>AP 1</t>
  </si>
  <si>
    <t>1/0</t>
  </si>
  <si>
    <t>D60(-)3</t>
  </si>
  <si>
    <t xml:space="preserve"> 50° 18' 45"RT</t>
  </si>
  <si>
    <t>74°14'15.786"</t>
  </si>
  <si>
    <t>22°35'39.708"</t>
  </si>
  <si>
    <t>LT line, 11kV line,Cart track, Well, Nala</t>
  </si>
  <si>
    <t>AP 2</t>
  </si>
  <si>
    <t>2/0</t>
  </si>
  <si>
    <t>D45+3</t>
  </si>
  <si>
    <t xml:space="preserve"> 32° 8' 22"LT</t>
  </si>
  <si>
    <t>74°14'18.204"</t>
  </si>
  <si>
    <t>22°35'29.652"</t>
  </si>
  <si>
    <t>Metal road, LT line</t>
  </si>
  <si>
    <t>2/1</t>
  </si>
  <si>
    <t>74°14'27.938"</t>
  </si>
  <si>
    <t>22°35'20.525"</t>
  </si>
  <si>
    <t>LT line, Pump house, Concrete road, Metal road</t>
  </si>
  <si>
    <t>AP 3</t>
  </si>
  <si>
    <t>3/0</t>
  </si>
  <si>
    <t>C2+0</t>
  </si>
  <si>
    <t xml:space="preserve"> 27° 58' 5"LT</t>
  </si>
  <si>
    <t>74°14'36.834"</t>
  </si>
  <si>
    <t>22°35'12.185"</t>
  </si>
  <si>
    <t>11kV line, Well, Nala</t>
  </si>
  <si>
    <t>3/1</t>
  </si>
  <si>
    <t>A+1.5</t>
  </si>
  <si>
    <t>74°14'51.344"</t>
  </si>
  <si>
    <t>22°35'7.986"</t>
  </si>
  <si>
    <t>Metal road, 11kV line</t>
  </si>
  <si>
    <t>3/2</t>
  </si>
  <si>
    <t>A(-)3</t>
  </si>
  <si>
    <t>74°15'2.945"</t>
  </si>
  <si>
    <t>22°35'4.628"</t>
  </si>
  <si>
    <t>11kV line, 33kV line</t>
  </si>
  <si>
    <t>3/3</t>
  </si>
  <si>
    <t>74°15'14.446"</t>
  </si>
  <si>
    <t>22°35'1.299"</t>
  </si>
  <si>
    <t>LT line</t>
  </si>
  <si>
    <t>AP 4</t>
  </si>
  <si>
    <t>4/0</t>
  </si>
  <si>
    <t>D60+0</t>
  </si>
  <si>
    <t xml:space="preserve"> 57° 23' 7"RT</t>
  </si>
  <si>
    <t>74°15'27.108"</t>
  </si>
  <si>
    <t>22°34'57.634"</t>
  </si>
  <si>
    <t>LT line, Well</t>
  </si>
  <si>
    <t>AP 5</t>
  </si>
  <si>
    <t>5/0</t>
  </si>
  <si>
    <t>B2+9</t>
  </si>
  <si>
    <t xml:space="preserve"> 12° 2' 19"LT</t>
  </si>
  <si>
    <t>74°15'30.212"</t>
  </si>
  <si>
    <t>22°34'47.098"</t>
  </si>
  <si>
    <t>Nala, Well, Boring, Burning ghat, Pond, LT line, Cart track, Concrete road,Boundary wall</t>
  </si>
  <si>
    <t>AP 6</t>
  </si>
  <si>
    <t>6/0</t>
  </si>
  <si>
    <t xml:space="preserve"> 42° 17' 41"LT</t>
  </si>
  <si>
    <t>74°15'37.286"</t>
  </si>
  <si>
    <t>22°34'34.392"</t>
  </si>
  <si>
    <t>LT line, Pond, Well, Low land</t>
  </si>
  <si>
    <t>6/1</t>
  </si>
  <si>
    <t>74°15'51.631"</t>
  </si>
  <si>
    <t>22°34'29.445"</t>
  </si>
  <si>
    <t>11kV line</t>
  </si>
  <si>
    <t>AP 7</t>
  </si>
  <si>
    <t>7/0</t>
  </si>
  <si>
    <t>B2(-)3</t>
  </si>
  <si>
    <t xml:space="preserve"> 14° 58' 30"RT</t>
  </si>
  <si>
    <t>74°16'2.653"</t>
  </si>
  <si>
    <t>22°34'25.645"</t>
  </si>
  <si>
    <t>Cart track, LT line, Nala, Well, Low land, Toilet</t>
  </si>
  <si>
    <t>AP 8</t>
  </si>
  <si>
    <t>8/0</t>
  </si>
  <si>
    <t>C1+9</t>
  </si>
  <si>
    <t xml:space="preserve"> 17° 22' 49"RT</t>
  </si>
  <si>
    <t>74°16'15.183"</t>
  </si>
  <si>
    <t>22°34'17.391"</t>
  </si>
  <si>
    <t>11kV line, Metal road, Nala</t>
  </si>
  <si>
    <t>AP 9</t>
  </si>
  <si>
    <t>9/0</t>
  </si>
  <si>
    <t>D45+9</t>
  </si>
  <si>
    <t xml:space="preserve"> 39° 58' 00"LT</t>
  </si>
  <si>
    <t>74°16'22.43"</t>
  </si>
  <si>
    <t>22°34'8.548"</t>
  </si>
  <si>
    <t>AP 10</t>
  </si>
  <si>
    <t>10/0</t>
  </si>
  <si>
    <t>C1+3</t>
  </si>
  <si>
    <t xml:space="preserve"> 19° 40' 35"LT</t>
  </si>
  <si>
    <t>74°16'36.356"</t>
  </si>
  <si>
    <t>22°34'5.618"</t>
  </si>
  <si>
    <t>10/1</t>
  </si>
  <si>
    <t>74°16'50.678"</t>
  </si>
  <si>
    <t>22°34'7.231"</t>
  </si>
  <si>
    <t>Cart track, Nala, Metal road</t>
  </si>
  <si>
    <t>AP 11</t>
  </si>
  <si>
    <t>11/0</t>
  </si>
  <si>
    <t xml:space="preserve"> 20° 11' 49"RT</t>
  </si>
  <si>
    <t>74°17'5.515"</t>
  </si>
  <si>
    <t>22°34'8.901"</t>
  </si>
  <si>
    <t>Nala, Metal road, Water tank</t>
  </si>
  <si>
    <t>11/1</t>
  </si>
  <si>
    <t>74°17'16.999"</t>
  </si>
  <si>
    <t>22°34'6.383"</t>
  </si>
  <si>
    <t>Nala, Metal road</t>
  </si>
  <si>
    <t>11/2</t>
  </si>
  <si>
    <t>74°17'32.471"</t>
  </si>
  <si>
    <t>22°34'2.989"</t>
  </si>
  <si>
    <t>Cart track, Well</t>
  </si>
  <si>
    <t>AP 12</t>
  </si>
  <si>
    <t>12/0</t>
  </si>
  <si>
    <t xml:space="preserve"> 20° 11' 37"LT</t>
  </si>
  <si>
    <t>74°17'44.224"</t>
  </si>
  <si>
    <t>22°34'0.411"</t>
  </si>
  <si>
    <t>Well, Pond</t>
  </si>
  <si>
    <t>12/1</t>
  </si>
  <si>
    <t>74°17'58.094"</t>
  </si>
  <si>
    <t>22°34'1.97"</t>
  </si>
  <si>
    <t>Metal road, Well, Boring</t>
  </si>
  <si>
    <t>AP 13</t>
  </si>
  <si>
    <t>13/0</t>
  </si>
  <si>
    <t>D45+0</t>
  </si>
  <si>
    <t xml:space="preserve"> 42° 9' 13"RT</t>
  </si>
  <si>
    <t>74°18'11.303"</t>
  </si>
  <si>
    <t>22°34'3.455"</t>
  </si>
  <si>
    <t>Metal road, LT line, Well, Boring, Low land</t>
  </si>
  <si>
    <t>13/1</t>
  </si>
  <si>
    <t>74°18'24.57"</t>
  </si>
  <si>
    <t>22°33'54.745"</t>
  </si>
  <si>
    <t>LT line, Metal road</t>
  </si>
  <si>
    <t>13/2</t>
  </si>
  <si>
    <t>74°18'34.978"</t>
  </si>
  <si>
    <t>22°33'47.913"</t>
  </si>
  <si>
    <t>Low land</t>
  </si>
  <si>
    <t>13/3</t>
  </si>
  <si>
    <t>74°18'47.959"</t>
  </si>
  <si>
    <t>22°33'39.39"</t>
  </si>
  <si>
    <t>AP 14</t>
  </si>
  <si>
    <t>14/0</t>
  </si>
  <si>
    <t xml:space="preserve"> 44° 17' 22"LT</t>
  </si>
  <si>
    <t>74°18'58.821"</t>
  </si>
  <si>
    <t>22°33'32.258"</t>
  </si>
  <si>
    <t>AP 15</t>
  </si>
  <si>
    <t>15/0</t>
  </si>
  <si>
    <t>B2+0</t>
  </si>
  <si>
    <t xml:space="preserve"> 13° 33' 53"LT</t>
  </si>
  <si>
    <t>74°19'13.44"</t>
  </si>
  <si>
    <t>22°33'34.416"</t>
  </si>
  <si>
    <t>Metal road, Nala</t>
  </si>
  <si>
    <t>15/1</t>
  </si>
  <si>
    <t>74°19'27.858"</t>
  </si>
  <si>
    <t>22°33'39.988"</t>
  </si>
  <si>
    <t>AP 16</t>
  </si>
  <si>
    <t>16/0</t>
  </si>
  <si>
    <t>B2+6</t>
  </si>
  <si>
    <t xml:space="preserve"> 13° 4' 34"RT</t>
  </si>
  <si>
    <t>74°19'40.456"</t>
  </si>
  <si>
    <t>22°33'44.857"</t>
  </si>
  <si>
    <t>Nala, Fencing</t>
  </si>
  <si>
    <t>AP 17</t>
  </si>
  <si>
    <t>17/0</t>
  </si>
  <si>
    <t xml:space="preserve"> 42° 54' 8"RT</t>
  </si>
  <si>
    <t>74°19'57.058"</t>
  </si>
  <si>
    <t>22°33'47.441"</t>
  </si>
  <si>
    <t>Ltline, Nala</t>
  </si>
  <si>
    <t>AP 18</t>
  </si>
  <si>
    <t>18/0</t>
  </si>
  <si>
    <t xml:space="preserve"> 40° 55' 18"LT</t>
  </si>
  <si>
    <t>74°20'2.207"</t>
  </si>
  <si>
    <t>22°33'44.289"</t>
  </si>
  <si>
    <t>NH-56, Nala</t>
  </si>
  <si>
    <t>AP 19</t>
  </si>
  <si>
    <t>19/0</t>
  </si>
  <si>
    <t xml:space="preserve"> 55° 55' 49"RT</t>
  </si>
  <si>
    <t>74°20'9.559"</t>
  </si>
  <si>
    <t>22°33'45.192"</t>
  </si>
  <si>
    <t>Nala, 11kV line, House</t>
  </si>
  <si>
    <t>AP 20</t>
  </si>
  <si>
    <t>20/0</t>
  </si>
  <si>
    <t>D45+6</t>
  </si>
  <si>
    <t xml:space="preserve"> 32° 33' 37"RT</t>
  </si>
  <si>
    <t>74°20'14.677"</t>
  </si>
  <si>
    <t>22°33'39.839"</t>
  </si>
  <si>
    <t>Cart track, 33kV line, 11kV line</t>
  </si>
  <si>
    <t>AP 21</t>
  </si>
  <si>
    <t>21/0</t>
  </si>
  <si>
    <t>C2+9</t>
  </si>
  <si>
    <t xml:space="preserve"> 23° 9' 14"LT</t>
  </si>
  <si>
    <t>74°20'17.066"</t>
  </si>
  <si>
    <t>22°33'25.893"</t>
  </si>
  <si>
    <t>AP 22</t>
  </si>
  <si>
    <t>22/0</t>
  </si>
  <si>
    <t xml:space="preserve"> 58° 15' 18"LT</t>
  </si>
  <si>
    <t>74°20'25.102"</t>
  </si>
  <si>
    <t>22°33'14.037"</t>
  </si>
  <si>
    <t>LT line, Nala</t>
  </si>
  <si>
    <t>AP 23</t>
  </si>
  <si>
    <t>23/0</t>
  </si>
  <si>
    <t>D60+3</t>
  </si>
  <si>
    <t xml:space="preserve"> 56° 32' 1"RT</t>
  </si>
  <si>
    <t>74°20'40.502"</t>
  </si>
  <si>
    <t>22°33'14.149"</t>
  </si>
  <si>
    <t>23/1</t>
  </si>
  <si>
    <t>23/2</t>
  </si>
  <si>
    <t>23/3</t>
  </si>
  <si>
    <t>AP24</t>
  </si>
  <si>
    <t>40° 57' 16" LT</t>
  </si>
  <si>
    <t>22° 32' 34.87"</t>
  </si>
  <si>
    <t>74° 21' 8.93"</t>
  </si>
  <si>
    <t>24/1</t>
  </si>
  <si>
    <t>24/2</t>
  </si>
  <si>
    <t>24/3</t>
  </si>
  <si>
    <t>AP25</t>
  </si>
  <si>
    <t>28° 58' 0" RT</t>
  </si>
  <si>
    <t>22° 32' 21.61"</t>
  </si>
  <si>
    <t>74° 22' 1.32"</t>
  </si>
  <si>
    <t>AP26</t>
  </si>
  <si>
    <t>49° 6' 19" RT</t>
  </si>
  <si>
    <t>22° 32' 13.24"</t>
  </si>
  <si>
    <t>74° 22' 10.59"</t>
  </si>
  <si>
    <t>AP27</t>
  </si>
  <si>
    <t>48° 13' 53" LT</t>
  </si>
  <si>
    <t>22° 31' 59.24"</t>
  </si>
  <si>
    <t>74° 22' 9.72"</t>
  </si>
  <si>
    <t>AP28</t>
  </si>
  <si>
    <t>C1+0</t>
  </si>
  <si>
    <t>16° 15' 58" LT</t>
  </si>
  <si>
    <t>22° 31' 49"</t>
  </si>
  <si>
    <t>74° 22' 20.71"</t>
  </si>
  <si>
    <t>28/1</t>
  </si>
  <si>
    <t>AP29</t>
  </si>
  <si>
    <t>C1+6</t>
  </si>
  <si>
    <t>16° 13' 3" LT</t>
  </si>
  <si>
    <t>22° 31' 36.02"</t>
  </si>
  <si>
    <t>74° 22' 44.77"</t>
  </si>
  <si>
    <t>29/1</t>
  </si>
  <si>
    <t>B1+9</t>
  </si>
  <si>
    <t>AP30</t>
  </si>
  <si>
    <t>C2+6</t>
  </si>
  <si>
    <t>25° 2' 30" RT</t>
  </si>
  <si>
    <t>22° 31' 29.14"</t>
  </si>
  <si>
    <t>74° 23' 14.6"</t>
  </si>
  <si>
    <t>30/1</t>
  </si>
  <si>
    <t>30/2</t>
  </si>
  <si>
    <t>AP31</t>
  </si>
  <si>
    <t>16° 21' 35" RT</t>
  </si>
  <si>
    <t>22° 31' 6.35"</t>
  </si>
  <si>
    <t>74° 23' 44.92"</t>
  </si>
  <si>
    <t>AP32</t>
  </si>
  <si>
    <t>31° 30' 19" RT</t>
  </si>
  <si>
    <t>22° 30' 55.66"</t>
  </si>
  <si>
    <t>74° 23' 52.87"</t>
  </si>
  <si>
    <t>32/1</t>
  </si>
  <si>
    <t>AP 33</t>
  </si>
  <si>
    <t>C1-3</t>
  </si>
  <si>
    <t xml:space="preserve"> 20° 21' 28"RT</t>
  </si>
  <si>
    <t>74°23'56.736"</t>
  </si>
  <si>
    <t>22°30'30.619"</t>
  </si>
  <si>
    <t>11kV line, Boring, Nala</t>
  </si>
  <si>
    <t>33/1</t>
  </si>
  <si>
    <t>74°24'8.403"</t>
  </si>
  <si>
    <t>22°30'21.888"</t>
  </si>
  <si>
    <t>Cart track, Nala</t>
  </si>
  <si>
    <t>AP 34</t>
  </si>
  <si>
    <t xml:space="preserve"> 22° 44' 55"RT</t>
  </si>
  <si>
    <t>74°24'18.235"</t>
  </si>
  <si>
    <t>22°30'14.53"</t>
  </si>
  <si>
    <t>34/1</t>
  </si>
  <si>
    <t>74°24'22.564"</t>
  </si>
  <si>
    <t>22°30'7.092"</t>
  </si>
  <si>
    <t>AP 35</t>
  </si>
  <si>
    <t>B2+3</t>
  </si>
  <si>
    <t xml:space="preserve"> 9° 17' 25"RT</t>
  </si>
  <si>
    <t>74°24'30.168"</t>
  </si>
  <si>
    <t>22°29'54.024"</t>
  </si>
  <si>
    <t>AP 36</t>
  </si>
  <si>
    <t xml:space="preserve"> 20° 51' 6"LT</t>
  </si>
  <si>
    <t>74°24'35.264"</t>
  </si>
  <si>
    <t>22°29'40.357"</t>
  </si>
  <si>
    <t>Boring pump, Well, LT line, Nala, Cart track, Toilet</t>
  </si>
  <si>
    <t>36/1</t>
  </si>
  <si>
    <t>74°24'44.413"</t>
  </si>
  <si>
    <t>22°29'30.211"</t>
  </si>
  <si>
    <t>Nala, Boring pump, Cart track</t>
  </si>
  <si>
    <t>AP 37</t>
  </si>
  <si>
    <t xml:space="preserve"> 16° 40' 23"LT</t>
  </si>
  <si>
    <t>74°24'53.424"</t>
  </si>
  <si>
    <t>22°29'20.218"</t>
  </si>
  <si>
    <t>37/1</t>
  </si>
  <si>
    <t>74°25'5.319"</t>
  </si>
  <si>
    <t>22°29'12.937"</t>
  </si>
  <si>
    <t>Metal road, 11kV line, Nala</t>
  </si>
  <si>
    <t>37/2</t>
  </si>
  <si>
    <t>A+4.5</t>
  </si>
  <si>
    <t>37/3</t>
  </si>
  <si>
    <t>74°25'30.044"</t>
  </si>
  <si>
    <t>22°28'57.804"</t>
  </si>
  <si>
    <t>Cart track, Nala, LT lines</t>
  </si>
  <si>
    <t>37/4</t>
  </si>
  <si>
    <t>A+7.5</t>
  </si>
  <si>
    <t>74°25'41.12"</t>
  </si>
  <si>
    <t>22°28'51.024"</t>
  </si>
  <si>
    <t>37/5</t>
  </si>
  <si>
    <t>74°25'51.465"</t>
  </si>
  <si>
    <t>22°28'44.691"</t>
  </si>
  <si>
    <t>Nala, Cart track</t>
  </si>
  <si>
    <t>37/6</t>
  </si>
  <si>
    <t>74°26'2.804"</t>
  </si>
  <si>
    <t>22°28'37.75"</t>
  </si>
  <si>
    <t>11kV line, Nala</t>
  </si>
  <si>
    <t>AP 38</t>
  </si>
  <si>
    <t>38/0</t>
  </si>
  <si>
    <t xml:space="preserve"> 5° 42' 9"RT</t>
  </si>
  <si>
    <t>74°26'15.748"</t>
  </si>
  <si>
    <t>22°28'29.824"</t>
  </si>
  <si>
    <t>38/1</t>
  </si>
  <si>
    <t>74°26'29.547"</t>
  </si>
  <si>
    <t>22°28'19.41"</t>
  </si>
  <si>
    <t>Cart track, Toilet, Temple, Nala</t>
  </si>
  <si>
    <t>AP 39</t>
  </si>
  <si>
    <t>39/0</t>
  </si>
  <si>
    <t>C2+3</t>
  </si>
  <si>
    <t xml:space="preserve"> 26° 34' 4"LT</t>
  </si>
  <si>
    <t>74°26'38.075"</t>
  </si>
  <si>
    <t>22°28'12.973"</t>
  </si>
  <si>
    <t>Nala, 11kV line</t>
  </si>
  <si>
    <t>39/1</t>
  </si>
  <si>
    <t>74°26'51.261"</t>
  </si>
  <si>
    <t>22°28'10.253"</t>
  </si>
  <si>
    <t>39/2</t>
  </si>
  <si>
    <t>Pond</t>
  </si>
  <si>
    <t>39/3</t>
  </si>
  <si>
    <t>74°27'18.623"</t>
  </si>
  <si>
    <t>22°28'4.607"</t>
  </si>
  <si>
    <t>Pond, Metal road, LT line</t>
  </si>
  <si>
    <t>AP 40</t>
  </si>
  <si>
    <t>40/0</t>
  </si>
  <si>
    <t xml:space="preserve"> 20° 53' 17"RT</t>
  </si>
  <si>
    <t>74°27'34.95"</t>
  </si>
  <si>
    <t>22°28'1.238"</t>
  </si>
  <si>
    <t>LT line, 11kV line, Nala, Well</t>
  </si>
  <si>
    <t>40/1</t>
  </si>
  <si>
    <t>74°27'45.173"</t>
  </si>
  <si>
    <t>22°27'54.971"</t>
  </si>
  <si>
    <t>Nla, Well, LT line, 11kV line</t>
  </si>
  <si>
    <t>40/2</t>
  </si>
  <si>
    <t>74°27'55.396"</t>
  </si>
  <si>
    <t>22°27'48.703"</t>
  </si>
  <si>
    <t>11kV line, Concrete road, Temple, Cart track</t>
  </si>
  <si>
    <t>40/3</t>
  </si>
  <si>
    <t>74°28'4.889"</t>
  </si>
  <si>
    <t>22°27'42.883"</t>
  </si>
  <si>
    <t>40/4</t>
  </si>
  <si>
    <t>74°28'16.484"</t>
  </si>
  <si>
    <t>22°27'35.774"</t>
  </si>
  <si>
    <t>40/5</t>
  </si>
  <si>
    <t>74°28'28.575"</t>
  </si>
  <si>
    <t>22°27'28.36"</t>
  </si>
  <si>
    <t>Cart track, Nala, LT line</t>
  </si>
  <si>
    <t>AP 41</t>
  </si>
  <si>
    <t>41/0</t>
  </si>
  <si>
    <t xml:space="preserve"> 22° 44' 33"LT</t>
  </si>
  <si>
    <t>74°28'40.693"</t>
  </si>
  <si>
    <t>22°27'20.929"</t>
  </si>
  <si>
    <t>Nala, LT line</t>
  </si>
  <si>
    <t>41A/0</t>
  </si>
  <si>
    <t xml:space="preserve"> 22° 29' 48"RT</t>
  </si>
  <si>
    <t>74°28'54.614"</t>
  </si>
  <si>
    <t>22°27'18.49"</t>
  </si>
  <si>
    <t>Fencing, Cart track, Nala, 11kV  line</t>
  </si>
  <si>
    <t>41A/1</t>
  </si>
  <si>
    <t>74°29'5.625"</t>
  </si>
  <si>
    <t>22°27'11.8"</t>
  </si>
  <si>
    <t>Nala, Well</t>
  </si>
  <si>
    <t>41B/0</t>
  </si>
  <si>
    <t xml:space="preserve"> 13° 18' 30"LT</t>
  </si>
  <si>
    <t>74°29'16.985"</t>
  </si>
  <si>
    <t>22°27'4.898"</t>
  </si>
  <si>
    <t>Cart track</t>
  </si>
  <si>
    <t>41B/1</t>
  </si>
  <si>
    <t>74°29'29.752"</t>
  </si>
  <si>
    <t>22°27'0.61"</t>
  </si>
  <si>
    <t>LT line, Cart track, Metal road</t>
  </si>
  <si>
    <t>41B/2</t>
  </si>
  <si>
    <t>74°29'43.901"</t>
  </si>
  <si>
    <t>22°26'55.858"</t>
  </si>
  <si>
    <t>AP 42</t>
  </si>
  <si>
    <t>42/0</t>
  </si>
  <si>
    <t xml:space="preserve"> 49° 6' 24"RT</t>
  </si>
  <si>
    <t>74°29'55.285"</t>
  </si>
  <si>
    <t>22°26'52.034"</t>
  </si>
  <si>
    <t>42/1</t>
  </si>
  <si>
    <t>74°30'0.093"</t>
  </si>
  <si>
    <t>22°26'40.407"</t>
  </si>
  <si>
    <t>Boring, Well</t>
  </si>
  <si>
    <t>42/2</t>
  </si>
  <si>
    <t>74°30'4.937"</t>
  </si>
  <si>
    <t>22°26'28.689"</t>
  </si>
  <si>
    <t>11kV line, LT line, Nala</t>
  </si>
  <si>
    <t>AP 43</t>
  </si>
  <si>
    <t>43/0</t>
  </si>
  <si>
    <t>D45(-)3</t>
  </si>
  <si>
    <t xml:space="preserve"> 38° 42' 5"LT</t>
  </si>
  <si>
    <t>74°30'10.698"</t>
  </si>
  <si>
    <t>22°26'14.757"</t>
  </si>
  <si>
    <t>Nala, Concrete road</t>
  </si>
  <si>
    <t>AP 44</t>
  </si>
  <si>
    <t>44/0</t>
  </si>
  <si>
    <t>C2(-)3</t>
  </si>
  <si>
    <t xml:space="preserve"> 24° 25' 53"RT</t>
  </si>
  <si>
    <t>74°30'20.664"</t>
  </si>
  <si>
    <t>22°26'9.348"</t>
  </si>
  <si>
    <t>44/1</t>
  </si>
  <si>
    <t>74°30'28.122"</t>
  </si>
  <si>
    <t>22°25'59.553"</t>
  </si>
  <si>
    <t>Cart track, 11kV lines</t>
  </si>
  <si>
    <t>AP 45</t>
  </si>
  <si>
    <t>45/0</t>
  </si>
  <si>
    <t xml:space="preserve"> 17° 44' 41"LT</t>
  </si>
  <si>
    <t>74°30'37.559"</t>
  </si>
  <si>
    <t>22°25'47.158"</t>
  </si>
  <si>
    <t>Metal road, Nala, 11kV line</t>
  </si>
  <si>
    <t>AP 46</t>
  </si>
  <si>
    <t>46/0</t>
  </si>
  <si>
    <t>D60+18</t>
  </si>
  <si>
    <t xml:space="preserve"> 31° 18' 18"LT</t>
  </si>
  <si>
    <t>74°30'46.08"</t>
  </si>
  <si>
    <t>22°25'41.196"</t>
  </si>
  <si>
    <t xml:space="preserve">400KV D/C OHTL(MPEB) , 11kV line, </t>
  </si>
  <si>
    <t>AP 47</t>
  </si>
  <si>
    <t>47/0</t>
  </si>
  <si>
    <t>D60+25</t>
  </si>
  <si>
    <t xml:space="preserve"> 15° 51' 9"RT</t>
  </si>
  <si>
    <t>74°30'53.529"</t>
  </si>
  <si>
    <t>22°25'40.51"</t>
  </si>
  <si>
    <t>11kV Lines, Nala</t>
  </si>
  <si>
    <t>47/1</t>
  </si>
  <si>
    <t>74°31'7.653"</t>
  </si>
  <si>
    <t>22°25'35.333"</t>
  </si>
  <si>
    <t>Nala, 11kV line, 33kV line</t>
  </si>
  <si>
    <t>47/2</t>
  </si>
  <si>
    <t>74°31'21.126"</t>
  </si>
  <si>
    <t>22°25'30.395"</t>
  </si>
  <si>
    <t>11kV line, Cart track</t>
  </si>
  <si>
    <t>47/3</t>
  </si>
  <si>
    <t>74°31'34.664"</t>
  </si>
  <si>
    <t>22°25'25.433"</t>
  </si>
  <si>
    <t>Nala, 11kV lines</t>
  </si>
  <si>
    <t>AP 48</t>
  </si>
  <si>
    <t>48/0</t>
  </si>
  <si>
    <t xml:space="preserve"> 21° 49' 11"RT</t>
  </si>
  <si>
    <t>74°31'45.562"</t>
  </si>
  <si>
    <t>22°25'21.438"</t>
  </si>
  <si>
    <t>Nala, Cart track, LT line</t>
  </si>
  <si>
    <t>48/1</t>
  </si>
  <si>
    <t>74°31'54.619"</t>
  </si>
  <si>
    <t>22°25'13.492"</t>
  </si>
  <si>
    <t>Nala, Well, LT line, Cart track</t>
  </si>
  <si>
    <t>48/2</t>
  </si>
  <si>
    <t>74°32'4.413"</t>
  </si>
  <si>
    <t>22°25'4.898"</t>
  </si>
  <si>
    <t>Nala, 11kV line, Concrete road, Cart track</t>
  </si>
  <si>
    <t>AP 49</t>
  </si>
  <si>
    <t>49/0</t>
  </si>
  <si>
    <t xml:space="preserve"> 39° 6' 45"RT</t>
  </si>
  <si>
    <t>74°32'14.077"</t>
  </si>
  <si>
    <t>22°24'56.419"</t>
  </si>
  <si>
    <t>LT line, Nala, Cart trak, Well</t>
  </si>
  <si>
    <t>49A/0</t>
  </si>
  <si>
    <t xml:space="preserve"> 33° 32' 56"LT</t>
  </si>
  <si>
    <t>74°32'15.721"</t>
  </si>
  <si>
    <t>22°24'44.878"</t>
  </si>
  <si>
    <t>Metal road, 11kV lines, Nala</t>
  </si>
  <si>
    <t>49B/0</t>
  </si>
  <si>
    <t xml:space="preserve"> 41° 47' 52"RT</t>
  </si>
  <si>
    <t>74°32'23.17"</t>
  </si>
  <si>
    <t>22°24'36.937"</t>
  </si>
  <si>
    <t>Nala, LT line, Pump house</t>
  </si>
  <si>
    <t>49B/1</t>
  </si>
  <si>
    <t>74°32'22.992"</t>
  </si>
  <si>
    <t>22°24'23.539"</t>
  </si>
  <si>
    <t>AP 50</t>
  </si>
  <si>
    <t>50/0</t>
  </si>
  <si>
    <t>D60+6</t>
  </si>
  <si>
    <t xml:space="preserve"> 32° 44' 1"LT</t>
  </si>
  <si>
    <t>74°32'22.807"</t>
  </si>
  <si>
    <t>22°24'9.527"</t>
  </si>
  <si>
    <t>Railway line, Telecom cable, Nala</t>
  </si>
  <si>
    <t>AP 51</t>
  </si>
  <si>
    <t>51/0</t>
  </si>
  <si>
    <t xml:space="preserve"> 19° 6' 35"LT</t>
  </si>
  <si>
    <t>51/1</t>
  </si>
  <si>
    <t>A-3</t>
  </si>
  <si>
    <t>51/2</t>
  </si>
  <si>
    <t>Pump house, Temple</t>
  </si>
  <si>
    <t>AP 52</t>
  </si>
  <si>
    <t>52/0</t>
  </si>
  <si>
    <t xml:space="preserve"> 26° 53' 12"RT</t>
  </si>
  <si>
    <t>River, LT line, 11kV line</t>
  </si>
  <si>
    <t>52/1</t>
  </si>
  <si>
    <t>Nala, Foot track, Temple</t>
  </si>
  <si>
    <t>AP 53</t>
  </si>
  <si>
    <t>53/0</t>
  </si>
  <si>
    <t xml:space="preserve"> 33° 50' 48"RT</t>
  </si>
  <si>
    <t>AP 54</t>
  </si>
  <si>
    <t>54/0</t>
  </si>
  <si>
    <t xml:space="preserve"> 42° 0' 45"LT</t>
  </si>
  <si>
    <t>LT line, Nala, Mud road, Metal road, 11kV line</t>
  </si>
  <si>
    <t>AP 55</t>
  </si>
  <si>
    <t>55/0</t>
  </si>
  <si>
    <t xml:space="preserve"> 20° 33' 21"LT</t>
  </si>
  <si>
    <t>Nala, Well, Fencing, Boring pump</t>
  </si>
  <si>
    <t>55/1</t>
  </si>
  <si>
    <t>LT line, Nala, Well</t>
  </si>
  <si>
    <t>55/2</t>
  </si>
  <si>
    <t>AP 56</t>
  </si>
  <si>
    <t>56/0</t>
  </si>
  <si>
    <t xml:space="preserve"> 11° 21' 34"LT</t>
  </si>
  <si>
    <t>Cart track, LT line, Pond</t>
  </si>
  <si>
    <t>56/1</t>
  </si>
  <si>
    <t>11kV line, Nala, LT line, Well</t>
  </si>
  <si>
    <t>AP 57</t>
  </si>
  <si>
    <t>57/0</t>
  </si>
  <si>
    <t xml:space="preserve"> 18° 38' 25"LT</t>
  </si>
  <si>
    <t>Concrete road, Fencing</t>
  </si>
  <si>
    <t>57/1</t>
  </si>
  <si>
    <t>Cart track, LT line, 11kV line, Nala, Pump house</t>
  </si>
  <si>
    <t>AP 58</t>
  </si>
  <si>
    <t>58/0</t>
  </si>
  <si>
    <t xml:space="preserve"> 28° 56' 11"RT</t>
  </si>
  <si>
    <t>58/1</t>
  </si>
  <si>
    <t>58/2</t>
  </si>
  <si>
    <t>58/3</t>
  </si>
  <si>
    <t>AP 59</t>
  </si>
  <si>
    <t>59/0</t>
  </si>
  <si>
    <t xml:space="preserve"> 34° 45' 1"LT</t>
  </si>
  <si>
    <t>AP 60</t>
  </si>
  <si>
    <t>60/0</t>
  </si>
  <si>
    <t xml:space="preserve"> 36° 41' 50"RT</t>
  </si>
  <si>
    <t>Cart track, Concrete road, Nala, 11kV line, LT line</t>
  </si>
  <si>
    <t>60/1</t>
  </si>
  <si>
    <t>Cart track, 11kV line</t>
  </si>
  <si>
    <t>AP 61</t>
  </si>
  <si>
    <t>61/0</t>
  </si>
  <si>
    <t xml:space="preserve"> 41° 0' 23"RT</t>
  </si>
  <si>
    <t>Cart track, Nala, House</t>
  </si>
  <si>
    <t>AP 62</t>
  </si>
  <si>
    <t>62/0</t>
  </si>
  <si>
    <t xml:space="preserve"> 24° 6' 55"LT</t>
  </si>
  <si>
    <t>62/2</t>
  </si>
  <si>
    <t>62/3</t>
  </si>
  <si>
    <t>AP63</t>
  </si>
  <si>
    <t>63/1</t>
  </si>
  <si>
    <t>63/2</t>
  </si>
  <si>
    <t>63/3</t>
  </si>
  <si>
    <t>63/4</t>
  </si>
  <si>
    <t>AP 64</t>
  </si>
  <si>
    <t>64/1</t>
  </si>
  <si>
    <t>Nala, Well, LT line</t>
  </si>
  <si>
    <t>64/2</t>
  </si>
  <si>
    <t>64/3</t>
  </si>
  <si>
    <t>Well</t>
  </si>
  <si>
    <t>64/4</t>
  </si>
  <si>
    <t>64/5</t>
  </si>
  <si>
    <t>11kV line, Well</t>
  </si>
  <si>
    <t>AP 65</t>
  </si>
  <si>
    <t>65/0</t>
  </si>
  <si>
    <t>11kV line, Cart track, Pump house, LT line</t>
  </si>
  <si>
    <t>65/1</t>
  </si>
  <si>
    <t>Well, Low land</t>
  </si>
  <si>
    <t>AP 66</t>
  </si>
  <si>
    <t>66/0</t>
  </si>
  <si>
    <t>Tar road, Nala, 11kV line, Cart track, Fencing, Well</t>
  </si>
  <si>
    <t>AP 67</t>
  </si>
  <si>
    <t>67/0</t>
  </si>
  <si>
    <t xml:space="preserve"> 52° 20' 9"LT</t>
  </si>
  <si>
    <t>67/1</t>
  </si>
  <si>
    <t>Pump house, Nala, LT line</t>
  </si>
  <si>
    <t>67/2</t>
  </si>
  <si>
    <t>67/3</t>
  </si>
  <si>
    <t>Nala, Well, Concrete road, LT line, 11kV line</t>
  </si>
  <si>
    <t>AP 68</t>
  </si>
  <si>
    <t>68/0</t>
  </si>
  <si>
    <t xml:space="preserve"> 37° 21' 21"RT</t>
  </si>
  <si>
    <t>Metal road</t>
  </si>
  <si>
    <t>68/1</t>
  </si>
  <si>
    <t>Water pipeline</t>
  </si>
  <si>
    <t>68/2</t>
  </si>
  <si>
    <t>11kV line, LT line, Low land</t>
  </si>
  <si>
    <t>AP 69</t>
  </si>
  <si>
    <t>69/0</t>
  </si>
  <si>
    <t xml:space="preserve"> 30° 47' 8"LT</t>
  </si>
  <si>
    <t>69/1</t>
  </si>
  <si>
    <t>Temple, Cart track, Nala</t>
  </si>
  <si>
    <t>69/2</t>
  </si>
  <si>
    <t>69/3</t>
  </si>
  <si>
    <t>69/4</t>
  </si>
  <si>
    <t>11kV lines</t>
  </si>
  <si>
    <t>AP 70</t>
  </si>
  <si>
    <t>70/0</t>
  </si>
  <si>
    <t xml:space="preserve"> 23° 53' 41"RT</t>
  </si>
  <si>
    <t>70/1</t>
  </si>
  <si>
    <t>70/2</t>
  </si>
  <si>
    <t>70/3</t>
  </si>
  <si>
    <t xml:space="preserve"> Well, LT line, Boring pump</t>
  </si>
  <si>
    <t>AP 71</t>
  </si>
  <si>
    <t>71/0</t>
  </si>
  <si>
    <t>74°40'33.746"</t>
  </si>
  <si>
    <t>22°15'52.593"</t>
  </si>
  <si>
    <t>Well, Nala</t>
  </si>
  <si>
    <t>71/1</t>
  </si>
  <si>
    <t>Nala, 11kV line, LT line</t>
  </si>
  <si>
    <t>71/2</t>
  </si>
  <si>
    <t>71/3</t>
  </si>
  <si>
    <t>71/4</t>
  </si>
  <si>
    <t>RC Excepted</t>
  </si>
  <si>
    <t>71/5</t>
  </si>
  <si>
    <t>AP 72</t>
  </si>
  <si>
    <t>72/0</t>
  </si>
  <si>
    <t>72/1</t>
  </si>
  <si>
    <t>AP 73</t>
  </si>
  <si>
    <t>73/0</t>
  </si>
  <si>
    <t>AP 74</t>
  </si>
  <si>
    <t>74/0</t>
  </si>
  <si>
    <t>C2+18</t>
  </si>
  <si>
    <t>AP 75</t>
  </si>
  <si>
    <t>75/0</t>
  </si>
  <si>
    <t>75/1</t>
  </si>
  <si>
    <t>ISAI river, Nala</t>
  </si>
  <si>
    <t>75/2</t>
  </si>
  <si>
    <t>76/0</t>
  </si>
  <si>
    <t>76/1</t>
  </si>
  <si>
    <t>74°43'5.903"</t>
  </si>
  <si>
    <t>22°14'33.684"</t>
  </si>
  <si>
    <t>76/2</t>
  </si>
  <si>
    <t>74°43'19.347"</t>
  </si>
  <si>
    <t>22°14'28.294"</t>
  </si>
  <si>
    <t>76/3</t>
  </si>
  <si>
    <t>74°43'31.123"</t>
  </si>
  <si>
    <t>22°14'23.572"</t>
  </si>
  <si>
    <t>76/4</t>
  </si>
  <si>
    <t>74°43'44.951"</t>
  </si>
  <si>
    <t>22°14'18.026"</t>
  </si>
  <si>
    <t>76/5</t>
  </si>
  <si>
    <t>74°43'57.881"</t>
  </si>
  <si>
    <t>22°14'12.84"</t>
  </si>
  <si>
    <t>76/6</t>
  </si>
  <si>
    <t>74°44'11.934"</t>
  </si>
  <si>
    <t>22°14'7.204"</t>
  </si>
  <si>
    <t>AP 77</t>
  </si>
  <si>
    <t>77/0</t>
  </si>
  <si>
    <t xml:space="preserve"> 7° 20' 6"LT</t>
  </si>
  <si>
    <t>74°44'23.378"</t>
  </si>
  <si>
    <t>22°14'2.613"</t>
  </si>
  <si>
    <t>77/1</t>
  </si>
  <si>
    <t>74°44'33.621"</t>
  </si>
  <si>
    <t>22°13'59.883"</t>
  </si>
  <si>
    <t>AP 78</t>
  </si>
  <si>
    <t>78/0</t>
  </si>
  <si>
    <t xml:space="preserve"> 22° 32' 0"RT</t>
  </si>
  <si>
    <t>74°44'44.967"</t>
  </si>
  <si>
    <t>22°13'56.859"</t>
  </si>
  <si>
    <t>78/1</t>
  </si>
  <si>
    <t>74°44'53.633"</t>
  </si>
  <si>
    <t>22°13'50.439"</t>
  </si>
  <si>
    <t>AP 79</t>
  </si>
  <si>
    <t>79/0</t>
  </si>
  <si>
    <t xml:space="preserve"> 35° 5' 26"LT</t>
  </si>
  <si>
    <t>74°45'2.319"</t>
  </si>
  <si>
    <t>22°13'44.004"</t>
  </si>
  <si>
    <t>79/1</t>
  </si>
  <si>
    <t>74°45'18.255"</t>
  </si>
  <si>
    <t>22°13'43.117"</t>
  </si>
  <si>
    <t>AP 80</t>
  </si>
  <si>
    <t>80/0</t>
  </si>
  <si>
    <t xml:space="preserve"> 4° 34' 25"RT</t>
  </si>
  <si>
    <t>74°45'31.848"</t>
  </si>
  <si>
    <t>22°13'42.359"</t>
  </si>
  <si>
    <t>AP 81</t>
  </si>
  <si>
    <t>81/0</t>
  </si>
  <si>
    <t>B1+6</t>
  </si>
  <si>
    <t xml:space="preserve"> 3° 55' 6"RT</t>
  </si>
  <si>
    <t>74°45'42.185"</t>
  </si>
  <si>
    <t>22°13'41.007"</t>
  </si>
  <si>
    <t>AP 82</t>
  </si>
  <si>
    <t>82/0</t>
  </si>
  <si>
    <t xml:space="preserve"> 15° 40' 14"RT</t>
  </si>
  <si>
    <t>74°45'53.497"</t>
  </si>
  <si>
    <t>22°13'38.784"</t>
  </si>
  <si>
    <t>82/1</t>
  </si>
  <si>
    <t>74°46'3.992"</t>
  </si>
  <si>
    <t>22°13'33.678"</t>
  </si>
  <si>
    <t>1 Mtr. Equal RC</t>
  </si>
  <si>
    <t>82/2</t>
  </si>
  <si>
    <t>74°46'17.211"</t>
  </si>
  <si>
    <t>22°13'27.246"</t>
  </si>
  <si>
    <t>82/3</t>
  </si>
  <si>
    <t>74°46'29.626"</t>
  </si>
  <si>
    <t>22°13'21.205"</t>
  </si>
  <si>
    <t>AP 83</t>
  </si>
  <si>
    <t>83/0</t>
  </si>
  <si>
    <t xml:space="preserve"> 25° 22' 54"RT</t>
  </si>
  <si>
    <t>74°46'44.48"</t>
  </si>
  <si>
    <t>22°13'13.976"</t>
  </si>
  <si>
    <t>83/1</t>
  </si>
  <si>
    <t>74°46'53.629"</t>
  </si>
  <si>
    <t>22°13'2.681"</t>
  </si>
  <si>
    <t>83/2</t>
  </si>
  <si>
    <t>74°47'2.252"</t>
  </si>
  <si>
    <t>22°12'52.034"</t>
  </si>
  <si>
    <t>Cart track, 11kV line, LT line</t>
  </si>
  <si>
    <t>83/3</t>
  </si>
  <si>
    <t>74°47'9.928"</t>
  </si>
  <si>
    <t>22°12'42.556"</t>
  </si>
  <si>
    <t>11kV line,SH-26, Nala, Boundary wall</t>
  </si>
  <si>
    <t>AP 85</t>
  </si>
  <si>
    <t>85/0</t>
  </si>
  <si>
    <t>B1+3</t>
  </si>
  <si>
    <t xml:space="preserve"> 1° 5' 18"LT</t>
  </si>
  <si>
    <t>74°47'19.737"</t>
  </si>
  <si>
    <t>22°12'30.444"</t>
  </si>
  <si>
    <t>Boundary wall, Cart track, 11kV line, LT line</t>
  </si>
  <si>
    <t>AP 86</t>
  </si>
  <si>
    <t>86/0</t>
  </si>
  <si>
    <t xml:space="preserve"> 16° 52' 42"RT</t>
  </si>
  <si>
    <t>74°47'28.823"</t>
  </si>
  <si>
    <t>22°12'19.657"</t>
  </si>
  <si>
    <t>220kV D/C Suasari to Manawar line, LT line</t>
  </si>
  <si>
    <t>AP 87</t>
  </si>
  <si>
    <t>87/0</t>
  </si>
  <si>
    <t xml:space="preserve"> 16° 27' 36"LT</t>
  </si>
  <si>
    <t>74°47'31.452"</t>
  </si>
  <si>
    <t>22°12'13.356"</t>
  </si>
  <si>
    <t>33kV line</t>
  </si>
  <si>
    <t>87/1</t>
  </si>
  <si>
    <t>74°47'41.039"</t>
  </si>
  <si>
    <t>22°12'1.8"</t>
  </si>
  <si>
    <t>87/2</t>
  </si>
  <si>
    <t>74°47'49.537"</t>
  </si>
  <si>
    <t>22°11'51.556"</t>
  </si>
  <si>
    <t>Cart track, LT line, Well, Pump house</t>
  </si>
  <si>
    <t>87/3</t>
  </si>
  <si>
    <t>74°47'58.163"</t>
  </si>
  <si>
    <t>22°11'41.158"</t>
  </si>
  <si>
    <t>Cart track, 11kV line, LT line, Well,</t>
  </si>
  <si>
    <t>87/4</t>
  </si>
  <si>
    <t>74°48'7.279"</t>
  </si>
  <si>
    <t>22°11'30.167"</t>
  </si>
  <si>
    <t>LT line, Cart track, Nala</t>
  </si>
  <si>
    <t>87/5</t>
  </si>
  <si>
    <t>74°48'15.818"</t>
  </si>
  <si>
    <t>22°11'19.872"</t>
  </si>
  <si>
    <t>AP 88</t>
  </si>
  <si>
    <t>88/0</t>
  </si>
  <si>
    <t xml:space="preserve"> 22° 16' 33"LT</t>
  </si>
  <si>
    <t>74°48'24.056"</t>
  </si>
  <si>
    <t>22°11'9.94"</t>
  </si>
  <si>
    <t>88/1</t>
  </si>
  <si>
    <t>74°48'36.148"</t>
  </si>
  <si>
    <t>22°11'3.427"</t>
  </si>
  <si>
    <t>Nala, Cart track, LT line, Metal road</t>
  </si>
  <si>
    <t>88/2</t>
  </si>
  <si>
    <t>74°48'49.509"</t>
  </si>
  <si>
    <t>22°10'56.23"</t>
  </si>
  <si>
    <t>LT line, Nala, Custard apple Garden</t>
  </si>
  <si>
    <t>88/3</t>
  </si>
  <si>
    <t>74°49'1.117"</t>
  </si>
  <si>
    <t>22°10'49.977"</t>
  </si>
  <si>
    <t>Cart track, Nala, Bore, 11kV line, Garden</t>
  </si>
  <si>
    <t>88/4</t>
  </si>
  <si>
    <t>74°49'12.906"</t>
  </si>
  <si>
    <t>22°10'43.626"</t>
  </si>
  <si>
    <t>11kV line, Nala, Uri-Wagah river, Well</t>
  </si>
  <si>
    <t>88/5</t>
  </si>
  <si>
    <t>B1+0</t>
  </si>
  <si>
    <t>74°49'29.199"</t>
  </si>
  <si>
    <t>22°10'34.848"</t>
  </si>
  <si>
    <t>Cart track, Nala, Bore</t>
  </si>
  <si>
    <t>88/6</t>
  </si>
  <si>
    <t>74°49'41.652"</t>
  </si>
  <si>
    <t>22°10'28.138"</t>
  </si>
  <si>
    <t>Bore, Cart track</t>
  </si>
  <si>
    <t>88/7</t>
  </si>
  <si>
    <t>74°49'52.987"</t>
  </si>
  <si>
    <t>22°10'22.031"</t>
  </si>
  <si>
    <t>Nala, Well, Cart track, 11kV line</t>
  </si>
  <si>
    <t>88/8</t>
  </si>
  <si>
    <t>74°50'5.772"</t>
  </si>
  <si>
    <t>22°10'15.141"</t>
  </si>
  <si>
    <t>Bore</t>
  </si>
  <si>
    <t>88/9</t>
  </si>
  <si>
    <t>74°50'16.048"</t>
  </si>
  <si>
    <t>22°10'9.603"</t>
  </si>
  <si>
    <t>LT line, Metal, road, Well, Nala</t>
  </si>
  <si>
    <t>88/10</t>
  </si>
  <si>
    <t>74°50'27.986"</t>
  </si>
  <si>
    <t>22°10'3.169"</t>
  </si>
  <si>
    <t>88/11</t>
  </si>
  <si>
    <t>74°50'39.168"</t>
  </si>
  <si>
    <t>22°9'57.142"</t>
  </si>
  <si>
    <t>Metal road, 11kV line, Nala, Well</t>
  </si>
  <si>
    <t>AP 89</t>
  </si>
  <si>
    <t>89/0</t>
  </si>
  <si>
    <t xml:space="preserve"> 27° 35' 4"LT</t>
  </si>
  <si>
    <t>74°50'49.137"</t>
  </si>
  <si>
    <t>22°9'51.769"</t>
  </si>
  <si>
    <t>89/1</t>
  </si>
  <si>
    <t>74°51'2.847"</t>
  </si>
  <si>
    <t>22°9'51.218"</t>
  </si>
  <si>
    <t>Cart track, LT line, Well, 11kV line</t>
  </si>
  <si>
    <t>89/2</t>
  </si>
  <si>
    <t>74°51'16.347"</t>
  </si>
  <si>
    <t>22°9'50.674"</t>
  </si>
  <si>
    <t>89/3</t>
  </si>
  <si>
    <t>74°51'29.638"</t>
  </si>
  <si>
    <t>22°9'50.139"</t>
  </si>
  <si>
    <t>89/4</t>
  </si>
  <si>
    <t>74°51'43.766"</t>
  </si>
  <si>
    <t>22°9'49.57"</t>
  </si>
  <si>
    <t>89/5</t>
  </si>
  <si>
    <t>74°51'58.592"</t>
  </si>
  <si>
    <t>22°9'48.972"</t>
  </si>
  <si>
    <t>LT line, Cart track, Well</t>
  </si>
  <si>
    <t>89/6</t>
  </si>
  <si>
    <t>74°52'12.51"</t>
  </si>
  <si>
    <t>22°9'48.41"</t>
  </si>
  <si>
    <t>89/7</t>
  </si>
  <si>
    <t>74°52'26.115"</t>
  </si>
  <si>
    <t>22°9'47.861"</t>
  </si>
  <si>
    <t>Nala, Cart track, Well</t>
  </si>
  <si>
    <t>89/8</t>
  </si>
  <si>
    <t>74°52'39.127"</t>
  </si>
  <si>
    <t>22°9'47.335"</t>
  </si>
  <si>
    <t>LT lines, Well, Nala</t>
  </si>
  <si>
    <t>89/9</t>
  </si>
  <si>
    <t>74°52'53.115"</t>
  </si>
  <si>
    <t>22°9'46.77"</t>
  </si>
  <si>
    <t>Metal road, Canal, LT line</t>
  </si>
  <si>
    <t>AP 90</t>
  </si>
  <si>
    <t>90/0</t>
  </si>
  <si>
    <t xml:space="preserve"> 21° 57' 36"RT</t>
  </si>
  <si>
    <t>74°53'6.016"</t>
  </si>
  <si>
    <t>22°9'46.248"</t>
  </si>
  <si>
    <t>Water tank, Bore, Cart track, Pump house</t>
  </si>
  <si>
    <t>90/1</t>
  </si>
  <si>
    <t>74°53'18.413"</t>
  </si>
  <si>
    <t>22°9'40.999"</t>
  </si>
  <si>
    <t>Nala, LT line, Cart track</t>
  </si>
  <si>
    <t>90/2</t>
  </si>
  <si>
    <t>74°53'30.714"</t>
  </si>
  <si>
    <t>22°9'35.789"</t>
  </si>
  <si>
    <t>LT line, Nala, Well, Cart track, Water tank</t>
  </si>
  <si>
    <t>90/3</t>
  </si>
  <si>
    <t>74°53'43.173"</t>
  </si>
  <si>
    <t>22°9'30.512"</t>
  </si>
  <si>
    <t>Cart track, Nala, Well</t>
  </si>
  <si>
    <t>90/4</t>
  </si>
  <si>
    <t>74°53'55.696"</t>
  </si>
  <si>
    <t>22°9'25.208"</t>
  </si>
  <si>
    <t>90/5</t>
  </si>
  <si>
    <t>74°54'8.441"</t>
  </si>
  <si>
    <t>22°9'19.809"</t>
  </si>
  <si>
    <t>11kV line, Nala, LT line</t>
  </si>
  <si>
    <t>90/6</t>
  </si>
  <si>
    <t>74°54'21.98"</t>
  </si>
  <si>
    <t>22°9'14.074"</t>
  </si>
  <si>
    <t>Cart track, Nala, Pump house</t>
  </si>
  <si>
    <t>90/7</t>
  </si>
  <si>
    <t>74°54'33.994"</t>
  </si>
  <si>
    <t>22°9'8.984"</t>
  </si>
  <si>
    <t>Cart track, Nala, LT line, Well</t>
  </si>
  <si>
    <t>90/8</t>
  </si>
  <si>
    <t>74°54'47.406"</t>
  </si>
  <si>
    <t>22°9'3.302"</t>
  </si>
  <si>
    <t>Pond, Cart track, Metal road, Well, 11kV line, Nala</t>
  </si>
  <si>
    <t>90/9</t>
  </si>
  <si>
    <t>74°55'0.912"</t>
  </si>
  <si>
    <t>22°8'57.579"</t>
  </si>
  <si>
    <t>Pump house, Nala</t>
  </si>
  <si>
    <t>90/10</t>
  </si>
  <si>
    <t>74°55'13.847"</t>
  </si>
  <si>
    <t>22°8'52.098"</t>
  </si>
  <si>
    <t>90/11</t>
  </si>
  <si>
    <t>74°55'25.859"</t>
  </si>
  <si>
    <t>22°8'47.008"</t>
  </si>
  <si>
    <t>Well, LT line, Canal, Nala, Pump house, Cart track</t>
  </si>
  <si>
    <t>AP 91</t>
  </si>
  <si>
    <t xml:space="preserve"> 11° 45' 16"RT</t>
  </si>
  <si>
    <t>74°55'37.838"</t>
  </si>
  <si>
    <t>22°8'41.931"</t>
  </si>
  <si>
    <t>Water tank, Nala</t>
  </si>
  <si>
    <t>91/1</t>
  </si>
  <si>
    <t>74°55'49.245"</t>
  </si>
  <si>
    <t>22°8'34.148"</t>
  </si>
  <si>
    <t>Cart track, 11kV line, Nala, Canal, Pond, LT line, Water tank</t>
  </si>
  <si>
    <t>91/2</t>
  </si>
  <si>
    <t>74°56'0.568"</t>
  </si>
  <si>
    <t>22°8'26.423"</t>
  </si>
  <si>
    <t>91/3</t>
  </si>
  <si>
    <t>74°56'12.509"</t>
  </si>
  <si>
    <t>22°8'18.274"</t>
  </si>
  <si>
    <t xml:space="preserve">Nala, LT line, Well, Metal road, Cart track, 11kV line, </t>
  </si>
  <si>
    <t>91/4</t>
  </si>
  <si>
    <t>74°56'23.887"</t>
  </si>
  <si>
    <t>22°8'10.51"</t>
  </si>
  <si>
    <t>LT line, Pump</t>
  </si>
  <si>
    <t>91/5</t>
  </si>
  <si>
    <t>74°56'35.096"</t>
  </si>
  <si>
    <t>22°8'2.861"</t>
  </si>
  <si>
    <t>Well, LT line</t>
  </si>
  <si>
    <t>91/6</t>
  </si>
  <si>
    <t>74°56'45.685"</t>
  </si>
  <si>
    <t>22°7'55.634"</t>
  </si>
  <si>
    <t>LT line, Cart track</t>
  </si>
  <si>
    <t>91/7</t>
  </si>
  <si>
    <t>74°56'55.175"</t>
  </si>
  <si>
    <t>22°7'49.157"</t>
  </si>
  <si>
    <t>91/8</t>
  </si>
  <si>
    <t>74°57'5.538"</t>
  </si>
  <si>
    <t>22°7'42.083"</t>
  </si>
  <si>
    <t>Cart track, Nala, 11kV line</t>
  </si>
  <si>
    <t>91/9</t>
  </si>
  <si>
    <t>74°57'16.858"</t>
  </si>
  <si>
    <t>22°7'34.357"</t>
  </si>
  <si>
    <t>11kV line, LT line, Metal road, Nala, Well</t>
  </si>
  <si>
    <t>91/10</t>
  </si>
  <si>
    <t>74°57'28.572"</t>
  </si>
  <si>
    <t>22°7'26.36"</t>
  </si>
  <si>
    <t>AP 92</t>
  </si>
  <si>
    <t xml:space="preserve"> 27° 41' 30"LT</t>
  </si>
  <si>
    <t>74°57'39.806"</t>
  </si>
  <si>
    <t>22°7'18.691"</t>
  </si>
  <si>
    <t>Canal, LT line, 11kV line</t>
  </si>
  <si>
    <t>92/1</t>
  </si>
  <si>
    <t>74°57'53.89"</t>
  </si>
  <si>
    <t>22°7'16.721"</t>
  </si>
  <si>
    <t>11kV line, Metal road, Drain, Nala</t>
  </si>
  <si>
    <t>92/2</t>
  </si>
  <si>
    <t>74°58'6.939"</t>
  </si>
  <si>
    <t>22°7'14.895"</t>
  </si>
  <si>
    <t>92/3</t>
  </si>
  <si>
    <t>74°58'19.676"</t>
  </si>
  <si>
    <t>22°7'13.112"</t>
  </si>
  <si>
    <t>11kV line, LT line, Pump house, Well, Cart track</t>
  </si>
  <si>
    <t>92/4</t>
  </si>
  <si>
    <t>74°58'33.829"</t>
  </si>
  <si>
    <t>22°7'11.131"</t>
  </si>
  <si>
    <t>11kV line, LT line</t>
  </si>
  <si>
    <t>AP 93</t>
  </si>
  <si>
    <t xml:space="preserve"> 22° 51' 17"RT</t>
  </si>
  <si>
    <t>74°58'48.18"</t>
  </si>
  <si>
    <t>22°7'9.122"</t>
  </si>
  <si>
    <t>93/1</t>
  </si>
  <si>
    <t>74°58'59.859"</t>
  </si>
  <si>
    <t>22°7'2.48"</t>
  </si>
  <si>
    <t>Metal road, 11kV line, LT line, Well</t>
  </si>
  <si>
    <t>93/2</t>
  </si>
  <si>
    <t>74°59'11.21"</t>
  </si>
  <si>
    <t>22°6'56.023"</t>
  </si>
  <si>
    <t>93/3</t>
  </si>
  <si>
    <t>74°59'22.531"</t>
  </si>
  <si>
    <t>22°6'49.583"</t>
  </si>
  <si>
    <t>Cart track, LT line</t>
  </si>
  <si>
    <t>93/4</t>
  </si>
  <si>
    <t>74°59'34.358"</t>
  </si>
  <si>
    <t>22°6'42.855"</t>
  </si>
  <si>
    <t>Cart track, LT line, Well</t>
  </si>
  <si>
    <t>93/5</t>
  </si>
  <si>
    <t>74°59'46.483"</t>
  </si>
  <si>
    <t>22°6'35.957"</t>
  </si>
  <si>
    <t>Concrete road</t>
  </si>
  <si>
    <t>AP 94</t>
  </si>
  <si>
    <t xml:space="preserve"> 13° 8' 54"LT</t>
  </si>
  <si>
    <t>94/1</t>
  </si>
  <si>
    <t>NO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</si>
  <si>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</si>
  <si>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</si>
  <si>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</si>
  <si>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</si>
  <si>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</si>
  <si>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</si>
  <si>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</si>
  <si>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</si>
  <si>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</si>
  <si>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AP96</t>
  </si>
  <si>
    <t>D60+55</t>
  </si>
  <si>
    <t>AP97</t>
  </si>
  <si>
    <t>AP98</t>
  </si>
  <si>
    <t>98/1</t>
  </si>
  <si>
    <t>98/2</t>
  </si>
  <si>
    <t>AP 99</t>
  </si>
  <si>
    <t>99/0</t>
  </si>
  <si>
    <t xml:space="preserve"> 19° 4' 17"LT</t>
  </si>
  <si>
    <t>75° 2'51.733"</t>
  </si>
  <si>
    <t>22° 4'31.877"</t>
  </si>
  <si>
    <t>11kV line, Nala, Metal road, Cart track</t>
  </si>
  <si>
    <t>99/1</t>
  </si>
  <si>
    <t>75° 3'2.776"</t>
  </si>
  <si>
    <t>22° 4'23.449"</t>
  </si>
  <si>
    <t>99/2</t>
  </si>
  <si>
    <t>75° 3'14.116"</t>
  </si>
  <si>
    <t>22° 4'14.796"</t>
  </si>
  <si>
    <t>99/3</t>
  </si>
  <si>
    <t>75° 3'25.536"</t>
  </si>
  <si>
    <t>22° 4'6.08"</t>
  </si>
  <si>
    <t>99/4</t>
  </si>
  <si>
    <t>75° 3'36.335"</t>
  </si>
  <si>
    <t>22° 3'57.837"</t>
  </si>
  <si>
    <t>Cart track, nala, Samadhi, LT line,Well</t>
  </si>
  <si>
    <t>99/5</t>
  </si>
  <si>
    <t>75° 3'46.377"</t>
  </si>
  <si>
    <t>22° 3'50.172"</t>
  </si>
  <si>
    <t>Well, Cart track, LT line, 11kV line, Pump house</t>
  </si>
  <si>
    <t>AP 100</t>
  </si>
  <si>
    <t>100/0</t>
  </si>
  <si>
    <t xml:space="preserve"> 18° 4' 51"RT</t>
  </si>
  <si>
    <t>75° 3'59.168"</t>
  </si>
  <si>
    <t>22° 3'40.408"</t>
  </si>
  <si>
    <t>AP 101</t>
  </si>
  <si>
    <t>101/0</t>
  </si>
  <si>
    <t xml:space="preserve"> 45° 0' 59"LT</t>
  </si>
  <si>
    <t>75° 4'3.378"</t>
  </si>
  <si>
    <t>22° 3'34.273"</t>
  </si>
  <si>
    <t>101/1</t>
  </si>
  <si>
    <t>75° 4'17.317"</t>
  </si>
  <si>
    <t>22° 3'31.421"</t>
  </si>
  <si>
    <t>AP 102</t>
  </si>
  <si>
    <t>102/0</t>
  </si>
  <si>
    <t xml:space="preserve"> 17° 50' 46"LT</t>
  </si>
  <si>
    <t>75° 4'30.06"</t>
  </si>
  <si>
    <t>22° 3'28.813"</t>
  </si>
  <si>
    <t>Metal road, 33kV line, Cart track</t>
  </si>
  <si>
    <t>75° 4'44.405"</t>
  </si>
  <si>
    <t>22° 3'30.092"</t>
  </si>
  <si>
    <t>Bore, LT line, Cart track</t>
  </si>
  <si>
    <t>75° 4'59.513"</t>
  </si>
  <si>
    <t>22° 3'31.438"</t>
  </si>
  <si>
    <t>75° 5'13.059"</t>
  </si>
  <si>
    <t>22° 3'32.645"</t>
  </si>
  <si>
    <t>LT lines, Cart track, Canal</t>
  </si>
  <si>
    <t>75° 5'27.508"</t>
  </si>
  <si>
    <t>22° 3'33.932"</t>
  </si>
  <si>
    <t>LT line, Bore</t>
  </si>
  <si>
    <t>75° 5'41.506"</t>
  </si>
  <si>
    <t>22° 3'35.178"</t>
  </si>
  <si>
    <t>75° 5'54.843"</t>
  </si>
  <si>
    <t>22° 3'36.365"</t>
  </si>
  <si>
    <t>11kV line, Cart track, Canal</t>
  </si>
  <si>
    <t>75° 6'8.111"</t>
  </si>
  <si>
    <t>22° 3'37.546"</t>
  </si>
  <si>
    <t>Metal road, 33kV line, 11kV line</t>
  </si>
  <si>
    <t>102/8</t>
  </si>
  <si>
    <t>75° 6'21.762"</t>
  </si>
  <si>
    <t>22° 3'38.761"</t>
  </si>
  <si>
    <t>Cart track, 11kV line, Canal, LT lines, Bore</t>
  </si>
  <si>
    <t>102/9</t>
  </si>
  <si>
    <t>75° 6'35.898"</t>
  </si>
  <si>
    <t>22° 3'40.018"</t>
  </si>
  <si>
    <t>102/10</t>
  </si>
  <si>
    <t>75° 6'49.722"</t>
  </si>
  <si>
    <t>22° 3'41.247"</t>
  </si>
  <si>
    <t>Banana garden, LT line, Nala</t>
  </si>
  <si>
    <t>102/11</t>
  </si>
  <si>
    <t>75° 7'3.442"</t>
  </si>
  <si>
    <t>22° 3'42.467"</t>
  </si>
  <si>
    <t>Cart track, LT line, Well, Nala, 11kV line, Bore</t>
  </si>
  <si>
    <t>AP 103</t>
  </si>
  <si>
    <t>103/0</t>
  </si>
  <si>
    <t xml:space="preserve"> 13° 57' 15"RT</t>
  </si>
  <si>
    <t>75° 7'19.071"</t>
  </si>
  <si>
    <t>22° 3'43.856"</t>
  </si>
  <si>
    <t>11kV lines, Nala, cart track</t>
  </si>
  <si>
    <t>103/1</t>
  </si>
  <si>
    <t>75° 7'35.083"</t>
  </si>
  <si>
    <t>22° 3'41.623"</t>
  </si>
  <si>
    <t>75° 7'48.368"</t>
  </si>
  <si>
    <t>22° 3'39.77"</t>
  </si>
  <si>
    <t>Canal</t>
  </si>
  <si>
    <t>75° 7'59.893"</t>
  </si>
  <si>
    <t>22° 3'38.162"</t>
  </si>
  <si>
    <t>11kV lines, LT line, Metal road</t>
  </si>
  <si>
    <t>AP 104</t>
  </si>
  <si>
    <t>104/0</t>
  </si>
  <si>
    <t xml:space="preserve"> 11° 17' 16"RT</t>
  </si>
  <si>
    <t>75°8'14.587"</t>
  </si>
  <si>
    <t>22°3'36.111"</t>
  </si>
  <si>
    <t>104/1</t>
  </si>
  <si>
    <t>75°8'28.08"</t>
  </si>
  <si>
    <t>22°3'31.583"</t>
  </si>
  <si>
    <t>104/2</t>
  </si>
  <si>
    <t>75°8'38.748"</t>
  </si>
  <si>
    <t>22°3'28.001"</t>
  </si>
  <si>
    <t>AP 105</t>
  </si>
  <si>
    <t>105/0</t>
  </si>
  <si>
    <t xml:space="preserve"> 28° 16' 27"RT</t>
  </si>
  <si>
    <t>75°8'53.584"</t>
  </si>
  <si>
    <t>22°3'23.021"</t>
  </si>
  <si>
    <t>AP 106</t>
  </si>
  <si>
    <t>106/0</t>
  </si>
  <si>
    <t xml:space="preserve"> 10° 36' 47"LT</t>
  </si>
  <si>
    <t>75°8'59.293"</t>
  </si>
  <si>
    <t>22°3'17.094"</t>
  </si>
  <si>
    <t>11KV LINE, 33KV LINE, PUMP HOUSE, NALA, LT LINE, WELL</t>
  </si>
  <si>
    <t>106/1</t>
  </si>
  <si>
    <t>75°9'11.034"</t>
  </si>
  <si>
    <t>22°3'8.705"</t>
  </si>
  <si>
    <t>11KV LINE, LT LINE, CART TRACK, BORE</t>
  </si>
  <si>
    <t>AP 107</t>
  </si>
  <si>
    <t>107/0</t>
  </si>
  <si>
    <t xml:space="preserve"> 28° 18' 53"LT</t>
  </si>
  <si>
    <t>75°9'22.794"</t>
  </si>
  <si>
    <t>22°3'0.302"</t>
  </si>
  <si>
    <t>NALA</t>
  </si>
  <si>
    <t>107/1</t>
  </si>
  <si>
    <t>75°9'36.227"</t>
  </si>
  <si>
    <t>22°2'58.284"</t>
  </si>
  <si>
    <t>PUMP HOUSE, CART TRACK, NALA</t>
  </si>
  <si>
    <t>107/2</t>
  </si>
  <si>
    <t>75°9'48.283"</t>
  </si>
  <si>
    <t>22°2'56.472"</t>
  </si>
  <si>
    <t>LT LINE, PUMP HOUSE, 11KV LINE</t>
  </si>
  <si>
    <t>107/3</t>
  </si>
  <si>
    <t>75°10'1.302"</t>
  </si>
  <si>
    <t>22°2'54.515"</t>
  </si>
  <si>
    <t xml:space="preserve">CANAL, NALA, CART TRACK, </t>
  </si>
  <si>
    <t>107/4</t>
  </si>
  <si>
    <t>75°10'16.251"</t>
  </si>
  <si>
    <t>22°2'52.268"</t>
  </si>
  <si>
    <t>WELL, NALA, CART TRACK</t>
  </si>
  <si>
    <t>107/5</t>
  </si>
  <si>
    <t>75°10'30.545"</t>
  </si>
  <si>
    <t>22°2'50.119"</t>
  </si>
  <si>
    <t>AP 108</t>
  </si>
  <si>
    <t>108/0</t>
  </si>
  <si>
    <t xml:space="preserve"> 16° 1' 18"LT</t>
  </si>
  <si>
    <t>75°10'41.836"</t>
  </si>
  <si>
    <t>22°2'48.421"</t>
  </si>
  <si>
    <t>WELL</t>
  </si>
  <si>
    <t>108/1</t>
  </si>
  <si>
    <t>75°10'54.652"</t>
  </si>
  <si>
    <t>22°2'49.858"</t>
  </si>
  <si>
    <t>NALA, LT LINE, CART TRACK</t>
  </si>
  <si>
    <t>108/2</t>
  </si>
  <si>
    <t>75°11'10.69"</t>
  </si>
  <si>
    <t>22°2'51.655"</t>
  </si>
  <si>
    <t>108/3</t>
  </si>
  <si>
    <t>75°11'20.701"</t>
  </si>
  <si>
    <t>22°2'52.777"</t>
  </si>
  <si>
    <t xml:space="preserve">NALA, CART TRACK, CANAL, LT LINE, </t>
  </si>
  <si>
    <t>108/4</t>
  </si>
  <si>
    <t>75°11'34.002"</t>
  </si>
  <si>
    <t>22°2'54.267"</t>
  </si>
  <si>
    <t>NALA, LT LINE, WELL, CART TRACK</t>
  </si>
  <si>
    <t>108/5</t>
  </si>
  <si>
    <t>75°11'47.2"</t>
  </si>
  <si>
    <t>22°2'55.745"</t>
  </si>
  <si>
    <t>11KV LINE, BANANA GARDEN</t>
  </si>
  <si>
    <t>108/6</t>
  </si>
  <si>
    <t>75°11'57.592"</t>
  </si>
  <si>
    <t>22°2'56.909"</t>
  </si>
  <si>
    <t>NALA, 11KV LINE, CART TRACK</t>
  </si>
  <si>
    <t>108/7</t>
  </si>
  <si>
    <t>75°12'9.265"</t>
  </si>
  <si>
    <t>22°2'58.216"</t>
  </si>
  <si>
    <t>CART TRACK</t>
  </si>
  <si>
    <t>AP 109</t>
  </si>
  <si>
    <t>109/0</t>
  </si>
  <si>
    <t xml:space="preserve"> 10° 4' 8"RT</t>
  </si>
  <si>
    <t>75°12'21.457"</t>
  </si>
  <si>
    <t>22°2'59.581"</t>
  </si>
  <si>
    <t>METAL ROAD, NALA, 11KV LINE, POND</t>
  </si>
  <si>
    <t>109/1</t>
  </si>
  <si>
    <t>75°12'34.589"</t>
  </si>
  <si>
    <t>22°2'58.892"</t>
  </si>
  <si>
    <t>DEV RIVER</t>
  </si>
  <si>
    <t>109/2</t>
  </si>
  <si>
    <t>75°12'44.691"</t>
  </si>
  <si>
    <t>22°2'58.362"</t>
  </si>
  <si>
    <t>NALA, POND, LT LINE, 11KV LINE</t>
  </si>
  <si>
    <t>109/3</t>
  </si>
  <si>
    <t>75°12'59.53"</t>
  </si>
  <si>
    <t>22°2'57.582"</t>
  </si>
  <si>
    <t>CART TRACK, CANAL, NALA</t>
  </si>
  <si>
    <t>109/4</t>
  </si>
  <si>
    <t>75°13'13.742"</t>
  </si>
  <si>
    <t>22°2'56.835"</t>
  </si>
  <si>
    <t>CART TRACK, NALA, POND</t>
  </si>
  <si>
    <t>109/5</t>
  </si>
  <si>
    <t>75°13'28.128"</t>
  </si>
  <si>
    <t>22°2'56.079"</t>
  </si>
  <si>
    <t>109/6</t>
  </si>
  <si>
    <t>75°13'41.574"</t>
  </si>
  <si>
    <t>22°2'55.372"</t>
  </si>
  <si>
    <t>CART TRACK, NALA, 11KV LINE, BORE</t>
  </si>
  <si>
    <t>109/7</t>
  </si>
  <si>
    <t>75°13'54.114"</t>
  </si>
  <si>
    <t>22°2'54.712"</t>
  </si>
  <si>
    <t>109/8</t>
  </si>
  <si>
    <t>75°14'9.266"</t>
  </si>
  <si>
    <t>22°2'53.914"</t>
  </si>
  <si>
    <t>NALA, LT LINE, METAL ROAD, 11KV LINE, WELL, BORE</t>
  </si>
  <si>
    <t>109/9</t>
  </si>
  <si>
    <t>75°14'23.687"</t>
  </si>
  <si>
    <t>22°2'53.155"</t>
  </si>
  <si>
    <t>NALA, LT LINE</t>
  </si>
  <si>
    <t>109/10</t>
  </si>
  <si>
    <t>75°14'38.072"</t>
  </si>
  <si>
    <t>22°2'52.397"</t>
  </si>
  <si>
    <t>NALA, LT LINE, WELL, PUMP HOUSE</t>
  </si>
  <si>
    <t>Hold Due to pendencies A+(9 to A+7.5</t>
  </si>
  <si>
    <t>109/11</t>
  </si>
  <si>
    <t>75°14'52.18"</t>
  </si>
  <si>
    <t>22°2'51.653"</t>
  </si>
  <si>
    <t>NALA, LT LINE, 11KV LINE, BORE</t>
  </si>
  <si>
    <t>Hold Due to LT Line Diversion</t>
  </si>
  <si>
    <t>AP 110</t>
  </si>
  <si>
    <t>110/0</t>
  </si>
  <si>
    <t xml:space="preserve"> 36°  39' 1"RT</t>
  </si>
  <si>
    <t>75°15'6.942"</t>
  </si>
  <si>
    <t>22°2'50.874"</t>
  </si>
  <si>
    <t>11kV lines, Cart track, Nala, Well</t>
  </si>
  <si>
    <t>110/1</t>
  </si>
  <si>
    <t>75°15'18.961"</t>
  </si>
  <si>
    <t>22°2'41.509"</t>
  </si>
  <si>
    <t>11kV lines, Bore, Cart track</t>
  </si>
  <si>
    <t>110/2</t>
  </si>
  <si>
    <t>75°15'29.534"</t>
  </si>
  <si>
    <t>22°2'33.27"</t>
  </si>
  <si>
    <t>110/3</t>
  </si>
  <si>
    <t>75°15'39.09"</t>
  </si>
  <si>
    <t>22°2'25.824"</t>
  </si>
  <si>
    <t>11kV line, Nala, Cart track</t>
  </si>
  <si>
    <t>110/4</t>
  </si>
  <si>
    <t>75°15'50.412"</t>
  </si>
  <si>
    <t>22°2'17"</t>
  </si>
  <si>
    <t>AP 111</t>
  </si>
  <si>
    <t>111/0</t>
  </si>
  <si>
    <t xml:space="preserve"> 34°  20' 35"LT</t>
  </si>
  <si>
    <t>75°15'59.217"</t>
  </si>
  <si>
    <t>22°2'10.138"</t>
  </si>
  <si>
    <t>111/1</t>
  </si>
  <si>
    <t>75° 16'12.168"</t>
  </si>
  <si>
    <t>22° 2'8.964"</t>
  </si>
  <si>
    <t>Nala, LT line, Well</t>
  </si>
  <si>
    <t>75° 16'26.717"</t>
  </si>
  <si>
    <t>22° 2'7.646"</t>
  </si>
  <si>
    <t>75° 16'40.501"</t>
  </si>
  <si>
    <t>22° 2'6.396"</t>
  </si>
  <si>
    <t>11kV lines, LT line, Nala, Banana garden, Metal road, Cart track</t>
  </si>
  <si>
    <t>111/4</t>
  </si>
  <si>
    <t>75° 16'53.487"</t>
  </si>
  <si>
    <t>22° 2'5.218"</t>
  </si>
  <si>
    <t>RLY MMR-INDB</t>
  </si>
  <si>
    <t>111/5</t>
  </si>
  <si>
    <t>75° 17'7.028"</t>
  </si>
  <si>
    <t>22° 2'3.99"</t>
  </si>
  <si>
    <t>Nala, Cart track, Drain</t>
  </si>
  <si>
    <t>111/6</t>
  </si>
  <si>
    <t>75° 17'20.395"</t>
  </si>
  <si>
    <t>22° 2'2.777"</t>
  </si>
  <si>
    <t>111/7</t>
  </si>
  <si>
    <t>75° 17'35.394"</t>
  </si>
  <si>
    <t>22° 2'1.415"</t>
  </si>
  <si>
    <t>AP 111A</t>
  </si>
  <si>
    <t>111A/0</t>
  </si>
  <si>
    <t xml:space="preserve"> 48°  44' 47"RT</t>
  </si>
  <si>
    <t>75° 17'48.97"</t>
  </si>
  <si>
    <t>22° 2'0.183"</t>
  </si>
  <si>
    <t>Julwania -Ajandi(MPPTCL 11 KV</t>
  </si>
  <si>
    <t>AP 111B</t>
  </si>
  <si>
    <t>111B/0</t>
  </si>
  <si>
    <t xml:space="preserve"> 56°  49' 39"LT</t>
  </si>
  <si>
    <t>75° 17'53.651"</t>
  </si>
  <si>
    <t>22° 1'54.107"</t>
  </si>
  <si>
    <t>RC Excepted &amp; 11 KV Line</t>
  </si>
  <si>
    <t>111B/1</t>
  </si>
  <si>
    <t>75° 18'3.618"</t>
  </si>
  <si>
    <t>22° 1'54.516"</t>
  </si>
  <si>
    <t>Nala, cart track, LT line, 33kV line</t>
  </si>
  <si>
    <t>AP 112</t>
  </si>
  <si>
    <t>112/0</t>
  </si>
  <si>
    <t>D45+18</t>
  </si>
  <si>
    <t xml:space="preserve"> 32° 9' 36"RT</t>
  </si>
  <si>
    <t>75°18'20.171"</t>
  </si>
  <si>
    <t>22°1'55.194"</t>
  </si>
  <si>
    <t>AP 113</t>
  </si>
  <si>
    <t>113/0</t>
  </si>
  <si>
    <t>B1+9 (RC = 3M)</t>
  </si>
  <si>
    <t xml:space="preserve"> 6° 6' 55"LT</t>
  </si>
  <si>
    <t>75°18'27.116"</t>
  </si>
  <si>
    <t>22°1'51.509"</t>
  </si>
  <si>
    <t>LT lines, 11kV line</t>
  </si>
  <si>
    <t>AP 114</t>
  </si>
  <si>
    <t>114/0</t>
  </si>
  <si>
    <t>B1+18</t>
  </si>
  <si>
    <t xml:space="preserve"> 3° 5' 16"LT</t>
  </si>
  <si>
    <t>75°18'34.082"</t>
  </si>
  <si>
    <t>22°1'48.681"</t>
  </si>
  <si>
    <t>AP 115</t>
  </si>
  <si>
    <t>115/0</t>
  </si>
  <si>
    <t xml:space="preserve"> 20° 36' 31"RT</t>
  </si>
  <si>
    <t>75°18'40.195"</t>
  </si>
  <si>
    <t>22°1'46.557"</t>
  </si>
  <si>
    <t>Metal road, Canal, cart track, Nala, Well, 66kV line</t>
  </si>
  <si>
    <t>115/1</t>
  </si>
  <si>
    <t>75° 18'55.846"</t>
  </si>
  <si>
    <t>22° 1'33.847"</t>
  </si>
  <si>
    <t>115/2</t>
  </si>
  <si>
    <t>75° 19'4.001"</t>
  </si>
  <si>
    <t>22° 1'27.225"</t>
  </si>
  <si>
    <t>AP 116</t>
  </si>
  <si>
    <t>116/0</t>
  </si>
  <si>
    <t xml:space="preserve"> 18°  47' 34"LT</t>
  </si>
  <si>
    <t>75° 19'12.545"</t>
  </si>
  <si>
    <t>22° 1'20.287"</t>
  </si>
  <si>
    <t>116/1</t>
  </si>
  <si>
    <t>75° 19'25.78"</t>
  </si>
  <si>
    <t>22° 1'15.235"</t>
  </si>
  <si>
    <t>116/2</t>
  </si>
  <si>
    <t>75° 19'39.467"</t>
  </si>
  <si>
    <t>22° 1'10.01"</t>
  </si>
  <si>
    <t>Well Nala</t>
  </si>
  <si>
    <t>116/3</t>
  </si>
  <si>
    <t>RC Excepted/ RC</t>
  </si>
  <si>
    <t>AP 117</t>
  </si>
  <si>
    <t>117/0</t>
  </si>
  <si>
    <t>11kV lines, Bore, cart track, LT line, 11kV line</t>
  </si>
  <si>
    <t>NH 52 /2 Mtr RC</t>
  </si>
  <si>
    <t>117/1</t>
  </si>
  <si>
    <t>NH 52 Adj Tower</t>
  </si>
  <si>
    <t>AP 118</t>
  </si>
  <si>
    <t>118/0</t>
  </si>
  <si>
    <t>22° 0'48.40"</t>
  </si>
  <si>
    <t xml:space="preserve">220 KV crossing Adj / 2 Leg RC /ULE </t>
  </si>
  <si>
    <t>AP 119</t>
  </si>
  <si>
    <t>119/0</t>
  </si>
  <si>
    <t>C1+18(RC2M)</t>
  </si>
  <si>
    <t xml:space="preserve"> 16° 54' 12"RT</t>
  </si>
  <si>
    <t>75° 20' 28.9"</t>
  </si>
  <si>
    <t>22° 0' 43.96"</t>
  </si>
  <si>
    <t>RC = 2Mtr (4 leg ) To Maintain Power line clearence.</t>
  </si>
  <si>
    <t>AP 120</t>
  </si>
  <si>
    <t>120/0</t>
  </si>
  <si>
    <t xml:space="preserve"> 35° 12' 20"LT</t>
  </si>
  <si>
    <t>75° 20' 35.08"</t>
  </si>
  <si>
    <t>22° 0' 38.43"</t>
  </si>
  <si>
    <t>11kV line, Nala, Metal road, Canal</t>
  </si>
  <si>
    <t>AP 121</t>
  </si>
  <si>
    <t>121/0</t>
  </si>
  <si>
    <t xml:space="preserve"> 9° 20' 1"RT</t>
  </si>
  <si>
    <t>75°20'52.962"</t>
  </si>
  <si>
    <t>22°0'35.924"</t>
  </si>
  <si>
    <t>2 Leg RC / ULE / LT Line Shifted</t>
  </si>
  <si>
    <t>75°21'7.235"</t>
  </si>
  <si>
    <t>22°0'31.627"</t>
  </si>
  <si>
    <t>Piple tree</t>
  </si>
  <si>
    <t>121/2</t>
  </si>
  <si>
    <t>75°21'21.009"</t>
  </si>
  <si>
    <t>22°0'27.48"</t>
  </si>
  <si>
    <t>11kV lines, Cart track</t>
  </si>
  <si>
    <t>121/3</t>
  </si>
  <si>
    <t>75°21'34.783"</t>
  </si>
  <si>
    <t>22°0'23.332"</t>
  </si>
  <si>
    <t>75°21'48.889"</t>
  </si>
  <si>
    <t>22°0'19.085"</t>
  </si>
  <si>
    <t>121/5</t>
  </si>
  <si>
    <t>75°22'2.662"</t>
  </si>
  <si>
    <t>22°0'14.937"</t>
  </si>
  <si>
    <t>3 Leg RC / ULE Excepted</t>
  </si>
  <si>
    <t>75°22'15.938"</t>
  </si>
  <si>
    <t>22°0'10.938"</t>
  </si>
  <si>
    <t>121/7</t>
  </si>
  <si>
    <t>75°22'27.122"</t>
  </si>
  <si>
    <t>22°0'7.569"</t>
  </si>
  <si>
    <t>121/8</t>
  </si>
  <si>
    <t>121/9</t>
  </si>
  <si>
    <t>2 Leg RC / ULE Excepted</t>
  </si>
  <si>
    <t>121/10</t>
  </si>
  <si>
    <t>75°23'7.212"</t>
  </si>
  <si>
    <t>21°59'55.491"</t>
  </si>
  <si>
    <t>AP 122</t>
  </si>
  <si>
    <t>122/0</t>
  </si>
  <si>
    <t xml:space="preserve"> 1° 36' 48"RT</t>
  </si>
  <si>
    <t>75°23'17.075"</t>
  </si>
  <si>
    <t>21°59'52.519"</t>
  </si>
  <si>
    <t>122/1</t>
  </si>
  <si>
    <t>75° 23' 27.66"</t>
  </si>
  <si>
    <t>21° 59' 49.02"</t>
  </si>
  <si>
    <t>Metal road, 11kvV line, Bore, Well</t>
  </si>
  <si>
    <t>122/2</t>
  </si>
  <si>
    <t>75° 23' 42.48"</t>
  </si>
  <si>
    <t>21° 59' 44.12"</t>
  </si>
  <si>
    <t>Near Village :-Madranya</t>
  </si>
  <si>
    <t>AP 123</t>
  </si>
  <si>
    <t>123/0</t>
  </si>
  <si>
    <t xml:space="preserve"> 10° 17' 22"RT</t>
  </si>
  <si>
    <t>75° 23' 54.95"</t>
  </si>
  <si>
    <t>21° 59' 40"</t>
  </si>
  <si>
    <t>Near Village :-Maltar</t>
  </si>
  <si>
    <t>Cart track, Metal road</t>
  </si>
  <si>
    <t>123/1</t>
  </si>
  <si>
    <t>75° 24' 5.99"</t>
  </si>
  <si>
    <t>21° 59' 34.1"</t>
  </si>
  <si>
    <t>75° 24' 17.22"</t>
  </si>
  <si>
    <t>21° 59' 28.1"</t>
  </si>
  <si>
    <t>123/3</t>
  </si>
  <si>
    <t>75° 24' 29.17"</t>
  </si>
  <si>
    <t>21° 59' 21.71"</t>
  </si>
  <si>
    <t>123/4</t>
  </si>
  <si>
    <t>75° 24' 42.75"</t>
  </si>
  <si>
    <t>21° 59' 14.45"</t>
  </si>
  <si>
    <t>AP 124</t>
  </si>
  <si>
    <t>124/0</t>
  </si>
  <si>
    <t xml:space="preserve"> 13° 20' 31"LT</t>
  </si>
  <si>
    <t>75° 24' 54.69"</t>
  </si>
  <si>
    <t>21° 59' 8.07"</t>
  </si>
  <si>
    <t>River, Piple tree, 11kV line, Cart track</t>
  </si>
  <si>
    <t>124/1</t>
  </si>
  <si>
    <t>75° 25' 9.91"</t>
  </si>
  <si>
    <t>21° 59' 3.87"</t>
  </si>
  <si>
    <t>Near Village :-Jotpura</t>
  </si>
  <si>
    <t>124/2</t>
  </si>
  <si>
    <t>75° 25' 23.05"</t>
  </si>
  <si>
    <t>21° 59' 0.24"</t>
  </si>
  <si>
    <t>124/3</t>
  </si>
  <si>
    <t>75° 25' 38.16"</t>
  </si>
  <si>
    <t>21° 58' 56.07"</t>
  </si>
  <si>
    <t>Metal road, LT line, Nala, 11kV line, Well</t>
  </si>
  <si>
    <t>A+6  &amp; Rdue to excepted RC</t>
  </si>
  <si>
    <t>75° 25' 51.4"</t>
  </si>
  <si>
    <t>21° 58' 52.42"</t>
  </si>
  <si>
    <t>124/5</t>
  </si>
  <si>
    <t>75° 26' 6.18"</t>
  </si>
  <si>
    <t>21° 58' 48.34"</t>
  </si>
  <si>
    <t>Well, Cart track, 11kV line(2Nos), Metal road , 1nos 11kV line to be shifted</t>
  </si>
  <si>
    <t>124/6</t>
  </si>
  <si>
    <t>75° 26' 19.79"</t>
  </si>
  <si>
    <t>21° 58' 44.58"</t>
  </si>
  <si>
    <t>LT lines, Nala</t>
  </si>
  <si>
    <t>AP 125</t>
  </si>
  <si>
    <t>125/0</t>
  </si>
  <si>
    <t xml:space="preserve"> 10° 11' 34"LT</t>
  </si>
  <si>
    <t>75° 26' 33.97"</t>
  </si>
  <si>
    <t>21° 58' 40.67"</t>
  </si>
  <si>
    <t>Near Village :- Beganda</t>
  </si>
  <si>
    <t>Well, LT lines, Cart track</t>
  </si>
  <si>
    <t>75° 26' 45.03"</t>
  </si>
  <si>
    <t>21° 58' 39.53"</t>
  </si>
  <si>
    <t>1 Nos LT Line Shifting</t>
  </si>
  <si>
    <t>125/2</t>
  </si>
  <si>
    <t>75° 26' 59.2"</t>
  </si>
  <si>
    <t>21° 58' 38.07"</t>
  </si>
  <si>
    <t>Near Village :- Baigandi</t>
  </si>
  <si>
    <t>RC/ ULE Shifting Excepted</t>
  </si>
  <si>
    <t>125/3</t>
  </si>
  <si>
    <t>75° 27' 13.83"</t>
  </si>
  <si>
    <t>21° 58' 36.57"</t>
  </si>
  <si>
    <t>Water pipeline, 11kV line, Cart track, Well</t>
  </si>
  <si>
    <t>AP 126</t>
  </si>
  <si>
    <t>126/0</t>
  </si>
  <si>
    <t xml:space="preserve"> 27° 57' 14"RT</t>
  </si>
  <si>
    <t>75° 27'28.473"</t>
  </si>
  <si>
    <t>21° 58'35.058"</t>
  </si>
  <si>
    <t>LT line, Cart track, Well, 11kV line, Nala</t>
  </si>
  <si>
    <t>126/1</t>
  </si>
  <si>
    <t>75° 27'41.414"</t>
  </si>
  <si>
    <t>21° 58'26.838"</t>
  </si>
  <si>
    <t>Cart track, Pond, Nala</t>
  </si>
  <si>
    <t>126/2</t>
  </si>
  <si>
    <t>75° 27'50.204"</t>
  </si>
  <si>
    <t>21° 58'21.254"</t>
  </si>
  <si>
    <t>11kV line, LT line, Bore</t>
  </si>
  <si>
    <t>126/3</t>
  </si>
  <si>
    <t>75° 28'2.856"</t>
  </si>
  <si>
    <t>21° 58'13.217"</t>
  </si>
  <si>
    <t>126/4</t>
  </si>
  <si>
    <t>75° 28'14.643"</t>
  </si>
  <si>
    <t>21° 58'5.729"</t>
  </si>
  <si>
    <t>Cart track, Metal road, Water pipeline</t>
  </si>
  <si>
    <t>126/5</t>
  </si>
  <si>
    <t>75° 28'26.804"</t>
  </si>
  <si>
    <t>21° 57'58.003"</t>
  </si>
  <si>
    <t>75° 28'38.042"</t>
  </si>
  <si>
    <t>21° 57'50.862"</t>
  </si>
  <si>
    <t>Pipal tree, LT line</t>
  </si>
  <si>
    <t>126/7</t>
  </si>
  <si>
    <t>75° 28'49.684"</t>
  </si>
  <si>
    <t>21° 57'43.464"</t>
  </si>
  <si>
    <t>Bore, Well, LT line, Cart track,</t>
  </si>
  <si>
    <t>75° 29'0.49"</t>
  </si>
  <si>
    <t>21° 57'36.598"</t>
  </si>
  <si>
    <t>Well, Cart track, Bore, 11kV line</t>
  </si>
  <si>
    <t>75° 29'11.094"</t>
  </si>
  <si>
    <t>21° 57'29.859"</t>
  </si>
  <si>
    <t>Pipal tree, Bore, LT line, 11kV line, Cart track</t>
  </si>
  <si>
    <t>75° 29'22.302"</t>
  </si>
  <si>
    <t>21° 57'22.736"</t>
  </si>
  <si>
    <t>AP 127</t>
  </si>
  <si>
    <t>127/0</t>
  </si>
  <si>
    <t xml:space="preserve"> 2° 19' 21"LT</t>
  </si>
  <si>
    <t>75° 29'33.542"</t>
  </si>
  <si>
    <t>21° 57'15.592"</t>
  </si>
  <si>
    <t>127/1</t>
  </si>
  <si>
    <t>75° 29'45.554"</t>
  </si>
  <si>
    <t>21° 57'8.606"</t>
  </si>
  <si>
    <t>LT Line</t>
  </si>
  <si>
    <t>127/2</t>
  </si>
  <si>
    <t>75° 29'57.357"</t>
  </si>
  <si>
    <t>21° 57'1.739"</t>
  </si>
  <si>
    <t>127/3</t>
  </si>
  <si>
    <t>75° 30'9.19"</t>
  </si>
  <si>
    <t>21° 56'54.856"</t>
  </si>
  <si>
    <t>Nala,Pond</t>
  </si>
  <si>
    <t>127/4</t>
  </si>
  <si>
    <t>75° 30'20.283"</t>
  </si>
  <si>
    <t>21° 56'48.402"</t>
  </si>
  <si>
    <t>Well, LT Line end</t>
  </si>
  <si>
    <t>127/5</t>
  </si>
  <si>
    <t>75° 30'32.205"</t>
  </si>
  <si>
    <t>21° 56'41.466"</t>
  </si>
  <si>
    <t xml:space="preserve"> Cart Track</t>
  </si>
  <si>
    <t>127/6</t>
  </si>
  <si>
    <t>75° 30'42.469"</t>
  </si>
  <si>
    <t>21° 56'35.493"</t>
  </si>
  <si>
    <t>127/7</t>
  </si>
  <si>
    <t>75° 30'53.058"</t>
  </si>
  <si>
    <t>21° 56'29.332"</t>
  </si>
  <si>
    <t>Cart Track</t>
  </si>
  <si>
    <t>127/8</t>
  </si>
  <si>
    <t>75° 31'4.565"</t>
  </si>
  <si>
    <t>21° 56'22.636"</t>
  </si>
  <si>
    <t>Well, Metal Road, LT Line, Cart Track, Nala, Water Pipe Line</t>
  </si>
  <si>
    <t>127/9</t>
  </si>
  <si>
    <t>75° 31'14.473"</t>
  </si>
  <si>
    <t>21° 56'16.87"</t>
  </si>
  <si>
    <t>127/10</t>
  </si>
  <si>
    <t>75° 31'25.328"</t>
  </si>
  <si>
    <t>21° 56'10.552"</t>
  </si>
  <si>
    <t>Cart Track, Water Tank</t>
  </si>
  <si>
    <t>AP 128</t>
  </si>
  <si>
    <t>128/0</t>
  </si>
  <si>
    <t xml:space="preserve"> 25° 26' 14"RT</t>
  </si>
  <si>
    <t>75° 31'37.504"</t>
  </si>
  <si>
    <t>21° 56'3.466"</t>
  </si>
  <si>
    <t>AP 129</t>
  </si>
  <si>
    <t>129/0</t>
  </si>
  <si>
    <t xml:space="preserve"> 29° 53' 39"LT</t>
  </si>
  <si>
    <t>75° 31'42.2"</t>
  </si>
  <si>
    <t>21° 55'56.616"</t>
  </si>
  <si>
    <t>AP 129A</t>
  </si>
  <si>
    <t>129A/0</t>
  </si>
  <si>
    <t xml:space="preserve"> 18° 3' 17"LT</t>
  </si>
  <si>
    <t>75° 31'54.42"</t>
  </si>
  <si>
    <t>21° 55'50.681"</t>
  </si>
  <si>
    <t>11kV line, LT line, Well, Pond</t>
  </si>
  <si>
    <t>129A/1</t>
  </si>
  <si>
    <t>75° 32'8.655"</t>
  </si>
  <si>
    <t>21° 55'48.47"</t>
  </si>
  <si>
    <t>129A/2</t>
  </si>
  <si>
    <t>75° 32'22.272"</t>
  </si>
  <si>
    <t>21° 55'46.356"</t>
  </si>
  <si>
    <t>129A/3</t>
  </si>
  <si>
    <t>75° 32'35.407"</t>
  </si>
  <si>
    <t>21° 55'44.316"</t>
  </si>
  <si>
    <t>129A/4</t>
  </si>
  <si>
    <t>75° 32'49.436"</t>
  </si>
  <si>
    <t>21° 55'42.137"</t>
  </si>
  <si>
    <t>Pond, Nala</t>
  </si>
  <si>
    <t>129A/5</t>
  </si>
  <si>
    <t>75° 33'3.912"</t>
  </si>
  <si>
    <t>21° 55'39.888"</t>
  </si>
  <si>
    <t>Nala, Metal road, 11kV line, LT line, Cart track, Well</t>
  </si>
  <si>
    <t>129A/6</t>
  </si>
  <si>
    <t>75° 33'17.7"</t>
  </si>
  <si>
    <t>21° 55'37.745"</t>
  </si>
  <si>
    <t>129A/7</t>
  </si>
  <si>
    <t>75° 33'33.103"</t>
  </si>
  <si>
    <t>21° 55'35.351"</t>
  </si>
  <si>
    <t>Cart track, Well, Pond, Nala</t>
  </si>
  <si>
    <t>129A/8</t>
  </si>
  <si>
    <t>75° 33'46.307"</t>
  </si>
  <si>
    <t>21° 55'33.299"</t>
  </si>
  <si>
    <t>Mango garden</t>
  </si>
  <si>
    <t>129A/9</t>
  </si>
  <si>
    <t>75° 34'0.06"</t>
  </si>
  <si>
    <t>21° 55'31.161"</t>
  </si>
  <si>
    <t>129A/10</t>
  </si>
  <si>
    <t>75° 34'15.291"</t>
  </si>
  <si>
    <t>21° 55'28.792"</t>
  </si>
  <si>
    <t>AP 130</t>
  </si>
  <si>
    <t>130/0</t>
  </si>
  <si>
    <t xml:space="preserve"> 6° 43' 29"RT</t>
  </si>
  <si>
    <t>75°34'26.064"</t>
  </si>
  <si>
    <t>21°55'27.117"</t>
  </si>
  <si>
    <t>Cart track, Pond</t>
  </si>
  <si>
    <t>130/1</t>
  </si>
  <si>
    <t>75°34'35.787"</t>
  </si>
  <si>
    <t>21°55'24.202"</t>
  </si>
  <si>
    <t>Pond, Damage bore, 11kV line, Metal road</t>
  </si>
  <si>
    <t>75°34'50.654"</t>
  </si>
  <si>
    <t>21°55'19.744"</t>
  </si>
  <si>
    <t>11kV line, Nala, Well, LT line, Cart track</t>
  </si>
  <si>
    <t>75°35'3.363"</t>
  </si>
  <si>
    <t>21°55'15.932"</t>
  </si>
  <si>
    <t>130/4</t>
  </si>
  <si>
    <t>75°35'18.163"</t>
  </si>
  <si>
    <t>21°55'11.493"</t>
  </si>
  <si>
    <t>Nala, Cart track, Pond, Metal road</t>
  </si>
  <si>
    <t>130/5</t>
  </si>
  <si>
    <t>75°35'31.536"</t>
  </si>
  <si>
    <t>21°55'7.482"</t>
  </si>
  <si>
    <t>11kV line, Metal road, 2 Nos 33kV line, Cart track, Water pipeline</t>
  </si>
  <si>
    <t>AP 131</t>
  </si>
  <si>
    <t>131/0</t>
  </si>
  <si>
    <t xml:space="preserve"> 43° 57' 2"LT</t>
  </si>
  <si>
    <t>75° 35'46.935"</t>
  </si>
  <si>
    <t>21° 55'2.862"</t>
  </si>
  <si>
    <t>Near Village :-Pokharkhurd</t>
  </si>
  <si>
    <t>AP 132</t>
  </si>
  <si>
    <t>132/0</t>
  </si>
  <si>
    <t xml:space="preserve"> 42° 54' 3"RT</t>
  </si>
  <si>
    <t>75° 35'52.568"</t>
  </si>
  <si>
    <t>21° 55'5.44"</t>
  </si>
  <si>
    <t>11kV line, Nala, Cart track, Well, Temple, LT line</t>
  </si>
  <si>
    <t>132/1</t>
  </si>
  <si>
    <t>75° 36'4.582"</t>
  </si>
  <si>
    <t>21° 55'2.061"</t>
  </si>
  <si>
    <t>75° 36'14.927"</t>
  </si>
  <si>
    <t>21° 54'59.151"</t>
  </si>
  <si>
    <t>Nala, Well, LT line, Bore</t>
  </si>
  <si>
    <t xml:space="preserve">11 KV Line Shifitng </t>
  </si>
  <si>
    <t>132/3</t>
  </si>
  <si>
    <t>75° 36'27.007"</t>
  </si>
  <si>
    <t>21° 54'55.753"</t>
  </si>
  <si>
    <t>Nala, 33kV line, LT line, 11kV line, Bore, Fence</t>
  </si>
  <si>
    <t>AP 133</t>
  </si>
  <si>
    <t>133/0</t>
  </si>
  <si>
    <t xml:space="preserve"> 5° 10' 4"RT</t>
  </si>
  <si>
    <t>75° 36'35.373"</t>
  </si>
  <si>
    <t>21° 54'53.399"</t>
  </si>
  <si>
    <t>AP 134</t>
  </si>
  <si>
    <t>134/0</t>
  </si>
  <si>
    <t xml:space="preserve"> 5° 27' 42"LT</t>
  </si>
  <si>
    <t>75° 36'42.55"</t>
  </si>
  <si>
    <t>21° 54'50.7"</t>
  </si>
  <si>
    <t>33kV line, LT line, Cart track, Nala</t>
  </si>
  <si>
    <t>134/1</t>
  </si>
  <si>
    <t>75° 36'55.346"</t>
  </si>
  <si>
    <t>21° 54'42.22"</t>
  </si>
  <si>
    <t>134/2</t>
  </si>
  <si>
    <t>75° 37'6.514"</t>
  </si>
  <si>
    <t>21° 54'34.764"</t>
  </si>
  <si>
    <t>Nala, Cart track, LT line, Well</t>
  </si>
  <si>
    <t>134/3</t>
  </si>
  <si>
    <t>75° 37'19.326"</t>
  </si>
  <si>
    <t>21° 54'26.21"</t>
  </si>
  <si>
    <t>134/4</t>
  </si>
  <si>
    <t>75° 37'30.55"</t>
  </si>
  <si>
    <t>21° 54'18.716"</t>
  </si>
  <si>
    <t>134/5</t>
  </si>
  <si>
    <t>75° 37'42.88"</t>
  </si>
  <si>
    <t>21° 54'10.484"</t>
  </si>
  <si>
    <t>134/6</t>
  </si>
  <si>
    <t>75° 37'54.415"</t>
  </si>
  <si>
    <t>21° 54'2.781"</t>
  </si>
  <si>
    <t>134/7</t>
  </si>
  <si>
    <t>75° 38'6.857"</t>
  </si>
  <si>
    <t>21° 53'54.472"</t>
  </si>
  <si>
    <t>134/8</t>
  </si>
  <si>
    <t>75° 38'18.477"</t>
  </si>
  <si>
    <t>21° 53'46.712"</t>
  </si>
  <si>
    <t>134/9</t>
  </si>
  <si>
    <t>75° 38'29.359"</t>
  </si>
  <si>
    <t>21° 53'39.444"</t>
  </si>
  <si>
    <t>AP 135</t>
  </si>
  <si>
    <t>135/0</t>
  </si>
  <si>
    <t xml:space="preserve"> 5° 27' 46"LT</t>
  </si>
  <si>
    <t>75° 38'39.92"</t>
  </si>
  <si>
    <t>21° 53'32.39"</t>
  </si>
  <si>
    <t>Cart track, River, LT line</t>
  </si>
  <si>
    <t>AP 136</t>
  </si>
  <si>
    <t>136/0</t>
  </si>
  <si>
    <t xml:space="preserve"> 24° 12' 30"LT</t>
  </si>
  <si>
    <t>75° 38'55.795"</t>
  </si>
  <si>
    <t>21° 53'23.792"</t>
  </si>
  <si>
    <t>Metal road, Cart track, Well, 11kV line</t>
  </si>
  <si>
    <t>136/1</t>
  </si>
  <si>
    <t>75° 39'11.566"</t>
  </si>
  <si>
    <t>21° 53'22.265"</t>
  </si>
  <si>
    <t>Cart track, 11kV line, LT line, Well</t>
  </si>
  <si>
    <t>136/2</t>
  </si>
  <si>
    <t>75° 39'25.222"</t>
  </si>
  <si>
    <t>21° 53'20.942"</t>
  </si>
  <si>
    <t>136/3</t>
  </si>
  <si>
    <t>75° 39'40.612"</t>
  </si>
  <si>
    <t>21° 53'19.452"</t>
  </si>
  <si>
    <t>136/4</t>
  </si>
  <si>
    <t>75° 39'54.65"</t>
  </si>
  <si>
    <t>21° 53'18.092"</t>
  </si>
  <si>
    <t>136/5</t>
  </si>
  <si>
    <t>75° 40'8.653"</t>
  </si>
  <si>
    <t>21° 53'16.735"</t>
  </si>
  <si>
    <t>136/6</t>
  </si>
  <si>
    <t>75° 40'22.517"</t>
  </si>
  <si>
    <t>21° 53'15.391"</t>
  </si>
  <si>
    <t xml:space="preserve">LT line, Well, Pump house, </t>
  </si>
  <si>
    <t>136/7</t>
  </si>
  <si>
    <t>75° 40'36.416"</t>
  </si>
  <si>
    <t>21° 53'14.043"</t>
  </si>
  <si>
    <t>136/8</t>
  </si>
  <si>
    <t>75° 40'49.726"</t>
  </si>
  <si>
    <t>21° 53'12.752"</t>
  </si>
  <si>
    <t>Metal road, Cart track, Well, LT line, 11kV line</t>
  </si>
  <si>
    <t>136/9</t>
  </si>
  <si>
    <t>75° 41'3.001"</t>
  </si>
  <si>
    <t>21° 53'11.464"</t>
  </si>
  <si>
    <t>AP 139</t>
  </si>
  <si>
    <t>139/0</t>
  </si>
  <si>
    <t xml:space="preserve"> 14° 32' 12" RT</t>
  </si>
  <si>
    <t>75° 41'16.753"</t>
  </si>
  <si>
    <t>21° 53'10.13"</t>
  </si>
  <si>
    <t>33kV lines, 11kV line, LT line, Metal road, Cart track</t>
  </si>
  <si>
    <t>139/1</t>
  </si>
  <si>
    <t>75° 41'30.627"</t>
  </si>
  <si>
    <t>21° 53'5.295"</t>
  </si>
  <si>
    <t>139/2</t>
  </si>
  <si>
    <t>75° 41'44.305"</t>
  </si>
  <si>
    <t>21° 53'0.529"</t>
  </si>
  <si>
    <t>Nala, 11kV line, Metal road</t>
  </si>
  <si>
    <t>139/3</t>
  </si>
  <si>
    <t>75° 41'58.016"</t>
  </si>
  <si>
    <t>21° 52'55.75"</t>
  </si>
  <si>
    <t>139/4</t>
  </si>
  <si>
    <t>75° 42'11.171"</t>
  </si>
  <si>
    <t>21° 52'51.165"</t>
  </si>
  <si>
    <t>11kV line, LT line, Well</t>
  </si>
  <si>
    <t>139/5</t>
  </si>
  <si>
    <t>75° 42'24.163"</t>
  </si>
  <si>
    <t>21° 52'46.637"</t>
  </si>
  <si>
    <t>Nala, Cart track, LT line, 11kV line</t>
  </si>
  <si>
    <t>139/6</t>
  </si>
  <si>
    <t>75° 42'36.73"</t>
  </si>
  <si>
    <t>21° 52'42.256"</t>
  </si>
  <si>
    <t>139/7</t>
  </si>
  <si>
    <t>75° 42'49.461"</t>
  </si>
  <si>
    <t>21° 52'37.818"</t>
  </si>
  <si>
    <t>Nala,Well, Cart track</t>
  </si>
  <si>
    <t>AP 140</t>
  </si>
  <si>
    <t>140/0</t>
  </si>
  <si>
    <t xml:space="preserve"> 27° 55' 34"RT</t>
  </si>
  <si>
    <t>75° 43'3.685"</t>
  </si>
  <si>
    <t>21° 52'32.858"</t>
  </si>
  <si>
    <t>AP 141</t>
  </si>
  <si>
    <t>141/0</t>
  </si>
  <si>
    <t>75° 43'8.139"</t>
  </si>
  <si>
    <t>21° 52'28.174"</t>
  </si>
  <si>
    <t>SUMMARY OF TOWERS QUANTITIES  of Above Composite Tower Chanage</t>
  </si>
  <si>
    <t>EXTENSION</t>
  </si>
  <si>
    <t>TOTAL TOWER</t>
  </si>
  <si>
    <t>+0</t>
  </si>
  <si>
    <t>+1.5</t>
  </si>
  <si>
    <t>+3</t>
  </si>
  <si>
    <t>+4.5</t>
  </si>
  <si>
    <t>+6</t>
  </si>
  <si>
    <t>+7.5</t>
  </si>
  <si>
    <t>+9</t>
  </si>
  <si>
    <t>+12</t>
  </si>
  <si>
    <t>+15</t>
  </si>
  <si>
    <t>+18</t>
  </si>
  <si>
    <t>+25</t>
  </si>
  <si>
    <t>+36</t>
  </si>
  <si>
    <t>+48</t>
  </si>
  <si>
    <t>+55</t>
  </si>
  <si>
    <t>D45</t>
  </si>
  <si>
    <t>D60</t>
  </si>
  <si>
    <t>TOTAL Including RC Location</t>
  </si>
  <si>
    <t>B1+9
(79/1) 
1 mtr. Rc</t>
  </si>
  <si>
    <t>B1+9
(113/0) 
3 mtr. Rc</t>
  </si>
  <si>
    <t>C1+18
(119/0) 
2 mtr. Rc</t>
  </si>
  <si>
    <t>Hold Location</t>
  </si>
  <si>
    <t>Adjacent Tower MPPTCL</t>
  </si>
  <si>
    <t>Hold Due to NH 347-B(Adjacent)</t>
  </si>
  <si>
    <t>Hold Due to NH 347-B</t>
  </si>
  <si>
    <r>
      <t xml:space="preserve">B1+9 </t>
    </r>
    <r>
      <rPr>
        <sz val="11"/>
        <color indexed="10"/>
        <rFont val="Arial"/>
        <family val="2"/>
      </rPr>
      <t>(RC = 3M)</t>
    </r>
  </si>
  <si>
    <t>KEC International Limited</t>
  </si>
  <si>
    <t xml:space="preserve">Package TL-06 for ±800kV HVDC Bipole Line (Hexa Lapwing) between KPS2 (HVDC) &amp; Nagpur (HVDC) (with dedicated metallic Return) -Part- 6  Transmission Line  </t>
  </si>
  <si>
    <t xml:space="preserve">Detail Survey </t>
  </si>
  <si>
    <t>Section</t>
  </si>
  <si>
    <t>Section Length
KMS</t>
  </si>
  <si>
    <t>Submission Date</t>
  </si>
  <si>
    <t>Submission Reference No.</t>
  </si>
  <si>
    <t xml:space="preserve">Revision </t>
  </si>
  <si>
    <t>As Per Approved Letter</t>
  </si>
  <si>
    <t>Approval date</t>
  </si>
  <si>
    <t>Approval reference No.</t>
  </si>
  <si>
    <t>Remark's</t>
  </si>
  <si>
    <t>Balance to be Approved</t>
  </si>
  <si>
    <t>AP0 to AP23</t>
  </si>
  <si>
    <t>KEC/PGCIL-800kV HVDC/KPS2&amp;NGP/TL-06/69</t>
  </si>
  <si>
    <t>AP33 to AP38A</t>
  </si>
  <si>
    <t>KEC/PGCIL-800kV HVDC/KPS2&amp;NGP/TL-06/94</t>
  </si>
  <si>
    <t>AP38 to AP51</t>
  </si>
  <si>
    <t>KEC/PGCIL-800kV HVDC/KPS2&amp;NGP/TL-06/73</t>
  </si>
  <si>
    <t>AP51 to AP62</t>
  </si>
  <si>
    <t>KEC/PGCIL-800kV HVDC/KPS2&amp;NGP/TL-06/100</t>
  </si>
  <si>
    <t>AP62 to AP 64</t>
  </si>
  <si>
    <t>Not Approved yet</t>
  </si>
  <si>
    <t>AP64 to AP71</t>
  </si>
  <si>
    <t>KEC/PGCIL-800kV HVDC/KPS2&amp;NGP/TL-06/98</t>
  </si>
  <si>
    <t>WR-II/Khargone/HVDC/TLC/TL-06/51</t>
  </si>
  <si>
    <t>AP71 to AP75</t>
  </si>
  <si>
    <t>KEC/PGCIL-800kV HVDC/KPS2&amp;NGP/TL-06/89</t>
  </si>
  <si>
    <t>AP75 to AP76</t>
  </si>
  <si>
    <t>KEC/PGCIL +_KV HVDC/KPS2&amp;NGP/TL-06/27</t>
  </si>
  <si>
    <t>AP76 to AP83</t>
  </si>
  <si>
    <t>KEC/PGCIL-800kV HVDC/KPS2&amp;NGP/TL-06/86</t>
  </si>
  <si>
    <t>WR-II/Khargone/HVDC/TLC/TL-06/46</t>
  </si>
  <si>
    <t>AP83 to AP92</t>
  </si>
  <si>
    <t>KEC/PGCIL-800kV HVDC/KPS2&amp;NGP/TL-06/48</t>
  </si>
  <si>
    <t>WR-II/Khargone/HVDC/TLC/TL-06/35</t>
  </si>
  <si>
    <t>AP92 to AP94</t>
  </si>
  <si>
    <t>KEC/PGCIL-800kV HVDC/KPS2&amp;NGP/TL-06/66</t>
  </si>
  <si>
    <t>WR-II/Khargone/HVDC/TLC/TL-06/40</t>
  </si>
  <si>
    <t>AP94 to AP99</t>
  </si>
  <si>
    <t>KEC/PGCIL-800kV HVDC/KPS2&amp;NGP/TL-06/112</t>
  </si>
  <si>
    <t>AP95 to AP98</t>
  </si>
  <si>
    <t>KEC/PGCIL-800kV HVDC/KPS2&amp;NGP/TL-06/103</t>
  </si>
  <si>
    <t>AP 99 to AP 106</t>
  </si>
  <si>
    <t>KEC/PGCIL +_KV HVDC/KPS2&amp;NGP/TL-06/26</t>
  </si>
  <si>
    <t>WR-II/Khargone/HVDC/TLC/TL-06/</t>
  </si>
  <si>
    <t>AP104 to AP105</t>
  </si>
  <si>
    <t>KEC/PGCIL +_KV HVDC/KPS2&amp;NGP/TL-06/70</t>
  </si>
  <si>
    <t>AP106 to AP110</t>
  </si>
  <si>
    <t>KEC/PGCIL-800kV HVDC/KPS2&amp;NGP/TL-06/52</t>
  </si>
  <si>
    <t>AP110 to AP118</t>
  </si>
  <si>
    <t>AP118 to AP 123</t>
  </si>
  <si>
    <t>KEC/PGCIL +_KV HVDC/KPS2&amp;NGP/TL-06/18</t>
  </si>
  <si>
    <t>WR-II/Khargone/HVDC/TLC/TL-06/Detail Survey</t>
  </si>
  <si>
    <t>AP123 to AP126</t>
  </si>
  <si>
    <t>KEC/PGCIL800kV HVDC /KPS2 &amp; NGP/TL06/011</t>
  </si>
  <si>
    <t>AP126 to Ap127</t>
  </si>
  <si>
    <t>KEC/PGCIL +_KV HVDC/KPS2&amp;NGP/TL-06/20</t>
  </si>
  <si>
    <t>AP127 to AP129A</t>
  </si>
  <si>
    <t>KEC/PGCIL +_KV HVDC/KPS2&amp;NGP/TL-06/82</t>
  </si>
  <si>
    <t>WR-II/Khargone/HVDC/TLC/TL-06/49</t>
  </si>
  <si>
    <t>AP129A to AP130</t>
  </si>
  <si>
    <t>KEC/PGCIL +_KV HVDC/KPS2&amp;NGP/TL-06/89</t>
  </si>
  <si>
    <t>WR-II/Khargone/HVDC/TLC/TL-06/45</t>
  </si>
  <si>
    <t>AP130 to AP134</t>
  </si>
  <si>
    <t>R-1 CS</t>
  </si>
  <si>
    <t>AP134 to AP141</t>
  </si>
  <si>
    <t>KEC/PGCIL +_KV HVDC/KPS2&amp;NGP/TL-06/46</t>
  </si>
  <si>
    <t>WR-II/Khargone/HVDC/TLC/TL-06/33</t>
  </si>
  <si>
    <t xml:space="preserve">Check Survey </t>
  </si>
  <si>
    <t>Section Length</t>
  </si>
  <si>
    <t>Letter Refference no.</t>
  </si>
  <si>
    <t>KEC/PGCIL +_KV HVDC/KPS2&amp;NGP/TL-06/99</t>
  </si>
  <si>
    <t>WR-II/Khargone/HVDC/TLC/TL-06/56</t>
  </si>
  <si>
    <t>KEC/PGCIL +_KV HVDC/KPS2&amp;NGP/TL-06/90</t>
  </si>
  <si>
    <t>WR-II/Khargone/HVDC/TLC/TL-06/48</t>
  </si>
  <si>
    <t>KEC/PGCIL +_KV HVDC/KPS2&amp;NGP/TL-06/56</t>
  </si>
  <si>
    <t>WR-II/Khargone/HVDC/TLC/TL-06/37</t>
  </si>
  <si>
    <t>AP91 to AP92</t>
  </si>
  <si>
    <t>KEC/PGCIL +_KV HVDC/KPS2&amp;NGP/TL-06/68</t>
  </si>
  <si>
    <t>WR-II/Khargone/HVDC/TLC/TL-06/44</t>
  </si>
  <si>
    <t>AP92 To AP94</t>
  </si>
  <si>
    <t>KEC/PGCIL +_KV HVDC/KPS2&amp;NGP/TL-06/72</t>
  </si>
  <si>
    <t>WR-II/Khargone/HVDC/TLC/TL-06/41</t>
  </si>
  <si>
    <t>AP99 to AP106</t>
  </si>
  <si>
    <t>KEC/PGCIL +_KV HVDC/KPS2&amp;NGP/TL-06/</t>
  </si>
  <si>
    <t>KEC/PGCIL +_KV HVDC/KPS2&amp;NGP/TL-06/60</t>
  </si>
  <si>
    <t>WR-II/Khargone/HVDC/TLC/TL-06/39</t>
  </si>
  <si>
    <t>AP118 to AP123</t>
  </si>
  <si>
    <t>KEC/PGCIL +_KV HVDC/KPS2&amp;NGP/TL-06/19</t>
  </si>
  <si>
    <t>KEC/PGCIL +_KV HVDC/KPS2&amp;NGP/TL-06/14</t>
  </si>
  <si>
    <t>WR-II/Khargone/HVDC/TLC/TL-06/Checksurvey</t>
  </si>
  <si>
    <t>AP126 to AP127</t>
  </si>
  <si>
    <t>KEC/PGCILt 800KV HVDC /KPS2&amp;NGP/TL-06/ 22</t>
  </si>
  <si>
    <t>WR-II/Khargone/HVDC/TLC/TL-06/DetailSurvey</t>
  </si>
  <si>
    <t>Approval needed</t>
  </si>
  <si>
    <t>KEC/PGCILt 800KV HVDC /KPS2&amp;NGP/TL-06/ 92</t>
  </si>
  <si>
    <t>WR-II/Khargone/HVDC/TLC/TL-06/50</t>
  </si>
  <si>
    <t>KEC/PGCILt 800KV HVDC /KPS2&amp;NGP/TL-06/ 91</t>
  </si>
  <si>
    <t>WR-II/Khargone/HVDC/TLC/TL-06/47</t>
  </si>
  <si>
    <t>AP130 to Ap131</t>
  </si>
  <si>
    <t>KEC/PGCILt 800KV HVDC /KPS2&amp;NGP/TL-06/ 47</t>
  </si>
  <si>
    <t xml:space="preserve">Name of Line: Package TL-06 for ±800kV HVDC Bipole Line (Hexa Lapwing) between KPS2 (HVDC) &amp; Nagpur (HVDC) (with dedicated metallic Return) -Part- 6  Transmission Line </t>
  </si>
  <si>
    <t>Details of Foundation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</si>
  <si>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</si>
  <si>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</si>
  <si>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</si>
  <si>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</si>
  <si>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</si>
  <si>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</si>
  <si>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</si>
  <si>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>Days</t>
  </si>
  <si>
    <t>Name of the Gang</t>
  </si>
  <si>
    <t>Name of Section In-charge</t>
  </si>
  <si>
    <t xml:space="preserve">Name of Engineer/Supervisor </t>
  </si>
  <si>
    <t>No.</t>
  </si>
  <si>
    <t>Mr. Arindam Das</t>
  </si>
  <si>
    <t>SEP'25</t>
  </si>
  <si>
    <t>Mr. Wahajuddin Biswas</t>
  </si>
  <si>
    <t>Oct'25</t>
  </si>
  <si>
    <t>Nov'25</t>
  </si>
  <si>
    <t>Mr. Vishnu</t>
  </si>
  <si>
    <t>Mr. Vishu Nair</t>
  </si>
  <si>
    <t>Dec'25</t>
  </si>
  <si>
    <t>R.K . Enterprises</t>
  </si>
  <si>
    <t>Mr. Ajay</t>
  </si>
  <si>
    <t>Mr. Tanmay</t>
  </si>
  <si>
    <t>Jan'26</t>
  </si>
  <si>
    <t>Afflux Construction</t>
  </si>
  <si>
    <t>Mr. Tanmay Nayak</t>
  </si>
  <si>
    <t>B.L Construction</t>
  </si>
  <si>
    <t>Jai Shri Ram Enterprises</t>
  </si>
  <si>
    <t>Mr. Ajaya</t>
  </si>
  <si>
    <t>Mr. Vishnu Nair</t>
  </si>
  <si>
    <t>Feb'26</t>
  </si>
  <si>
    <t>DAILY PROGRESS REPORT (Activity Wise WIP )</t>
  </si>
  <si>
    <t>Name of Line: Package TL-06 for ±800kV HVDC Bipole Line (Hexa Lapwing) between KPS2 (HVDC) &amp; Nagpur (HVDC) (with dedicated metallic Return) -Part- 6  Transmission Line</t>
  </si>
  <si>
    <t xml:space="preserve">FOUNDATION </t>
  </si>
  <si>
    <t>S.NO.</t>
  </si>
  <si>
    <t>LOC. NO.</t>
  </si>
  <si>
    <t>Type of FDN</t>
  </si>
  <si>
    <t>GANG NAME</t>
  </si>
  <si>
    <t>Man power</t>
  </si>
  <si>
    <t xml:space="preserve">Section Incharge </t>
  </si>
  <si>
    <t xml:space="preserve">Engineer/Supervisor </t>
  </si>
  <si>
    <t>REMARKS</t>
  </si>
  <si>
    <t>Mr. vishnu Nair</t>
  </si>
  <si>
    <t>ERECTION</t>
  </si>
  <si>
    <t>Status</t>
  </si>
  <si>
    <t>STRINGING</t>
  </si>
  <si>
    <t>From</t>
  </si>
  <si>
    <t>Length in Km's</t>
  </si>
  <si>
    <t>Insulator Hoisting</t>
  </si>
  <si>
    <t>Drone OPS</t>
  </si>
  <si>
    <t>Paying Out Start</t>
  </si>
  <si>
    <t>Paying Out Completed</t>
  </si>
  <si>
    <t>Final sag</t>
  </si>
  <si>
    <t>Name of the Contractor</t>
  </si>
  <si>
    <t>OPGW</t>
  </si>
  <si>
    <t>Details of Earthing</t>
  </si>
  <si>
    <t>Type</t>
  </si>
  <si>
    <t xml:space="preserve">Name of Supervisor </t>
  </si>
  <si>
    <t>CP</t>
  </si>
  <si>
    <t>SUOMEN KHAN &amp; AASISH SHARMA</t>
  </si>
  <si>
    <t>Balaji Enterprises</t>
  </si>
  <si>
    <t>MADHUSUDHAN PRASAD</t>
  </si>
  <si>
    <t>UTTAM KUMAR DAS</t>
  </si>
  <si>
    <t>JAYANTA GHOSH</t>
  </si>
  <si>
    <t>Rajiya Infra.</t>
  </si>
  <si>
    <t>BAPI SARKAR</t>
  </si>
  <si>
    <t>Pawan enterprises</t>
  </si>
  <si>
    <t>MIJANUR RAHMAN</t>
  </si>
  <si>
    <t>DEEP KUMAR DAS</t>
  </si>
  <si>
    <t>ROD TYPE &amp; PIPE TYPE</t>
  </si>
  <si>
    <t>Shri Balaji Construction</t>
  </si>
  <si>
    <t>MUKESH MEHTA</t>
  </si>
  <si>
    <t>SADDAM HOSSAIN</t>
  </si>
  <si>
    <t>MD WAHIDDUJAMAN BISWASH</t>
  </si>
  <si>
    <t xml:space="preserve">Dhanraj construction </t>
  </si>
  <si>
    <t>TANMAY NAYAK</t>
  </si>
  <si>
    <t>HRIDAY CHAKRABARTY &amp; UTTAM KUMAR DAS</t>
  </si>
  <si>
    <t>Shree Khatushyam</t>
  </si>
  <si>
    <t>S.No.</t>
  </si>
  <si>
    <t>Type of Proposal</t>
  </si>
  <si>
    <t>Tower No.</t>
  </si>
  <si>
    <t>Name of Existing  Line</t>
  </si>
  <si>
    <t>Voltage Level</t>
  </si>
  <si>
    <t>Proposal Subitted by KEC to PGCIL.</t>
  </si>
  <si>
    <t xml:space="preserve">Joint Inspection Done on </t>
  </si>
  <si>
    <t>Plan To Submit</t>
  </si>
  <si>
    <t>PLC</t>
  </si>
  <si>
    <t>AP46 TO AP47</t>
  </si>
  <si>
    <t>400KV D/C XING</t>
  </si>
  <si>
    <t xml:space="preserve">400KV </t>
  </si>
  <si>
    <t>AP59 TO AP60</t>
  </si>
  <si>
    <t>132KV D/C</t>
  </si>
  <si>
    <t xml:space="preserve">132KV </t>
  </si>
  <si>
    <t>AP74 TO AP75</t>
  </si>
  <si>
    <t>132KV S/C</t>
  </si>
  <si>
    <t>AP80 TO AP81</t>
  </si>
  <si>
    <t xml:space="preserve">132KV S/C ON H POLE </t>
  </si>
  <si>
    <t>Subbmitted (20/01/2026)</t>
  </si>
  <si>
    <t>AP86 TO AP87</t>
  </si>
  <si>
    <t>AP100 TO AP101</t>
  </si>
  <si>
    <t>AP112 TO AP113</t>
  </si>
  <si>
    <t>132KV S/C ON DC TOWER</t>
  </si>
  <si>
    <t>Submitted(10/11/2025)</t>
  </si>
  <si>
    <t>AP114 TO AP115</t>
  </si>
  <si>
    <t>132KV D/C LINE</t>
  </si>
  <si>
    <t>AP119 TO AP120</t>
  </si>
  <si>
    <t>220KV D/C LINE</t>
  </si>
  <si>
    <t>220KV</t>
  </si>
  <si>
    <t>AP128 TO AP129</t>
  </si>
  <si>
    <t>765KV D/C LINE</t>
  </si>
  <si>
    <t xml:space="preserve">765KV </t>
  </si>
  <si>
    <t>AP131 TO AP132</t>
  </si>
  <si>
    <t>AP139 TO AP140</t>
  </si>
  <si>
    <t>AP18 TO AP19</t>
  </si>
  <si>
    <t>N.H-56</t>
  </si>
  <si>
    <t>AP105 TO AP106</t>
  </si>
  <si>
    <t>N.H-347B</t>
  </si>
  <si>
    <t>AP118 TO AP119</t>
  </si>
  <si>
    <t>N.H-52</t>
  </si>
  <si>
    <t>AP133 TO AP134</t>
  </si>
  <si>
    <t>Rlwy.</t>
  </si>
  <si>
    <t>AP50 TO AP51</t>
  </si>
  <si>
    <t>OHE NO-168/16 &amp; OHE NO- 168/17</t>
  </si>
  <si>
    <t>111A TO 111B</t>
  </si>
  <si>
    <t>AP117 TO AP118</t>
  </si>
  <si>
    <t>Pipe Line</t>
  </si>
  <si>
    <t>AP96 TO AP97</t>
  </si>
  <si>
    <t>NARMADA RIVER</t>
  </si>
  <si>
    <t>15/02/26</t>
  </si>
  <si>
    <t>SUPPLY STATUS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</si>
  <si>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</si>
  <si>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</si>
  <si>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</si>
  <si>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</si>
  <si>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</si>
  <si>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</si>
  <si>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</si>
  <si>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</si>
  <si>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</si>
  <si>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</si>
  <si>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</si>
  <si>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</si>
  <si>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</si>
  <si>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</si>
  <si>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</si>
  <si>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</si>
  <si>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A-TYPE</t>
  </si>
  <si>
    <t>A TYPE NORMAL STUB</t>
  </si>
  <si>
    <t>Sets</t>
  </si>
  <si>
    <t>Set</t>
  </si>
  <si>
    <t>B-TYPE</t>
  </si>
  <si>
    <t>B TYPE NORMAL STUB(Up to +9 M Extension)</t>
  </si>
  <si>
    <t>C-TYPE</t>
  </si>
  <si>
    <t>C TYPE NORMAL STUB</t>
  </si>
  <si>
    <t>D-TYPE</t>
  </si>
  <si>
    <t>TOWER PARTS</t>
  </si>
  <si>
    <t>A TYPE</t>
  </si>
  <si>
    <t>BASIC BODY</t>
  </si>
  <si>
    <t>-3M EXTENSION ONLY</t>
  </si>
  <si>
    <t>0M EXTENSION ONLY</t>
  </si>
  <si>
    <t>+3M EXTENSION ONLY</t>
  </si>
  <si>
    <t>+6M EXTENSION ONLY</t>
  </si>
  <si>
    <t>+9M EXTENSION ONLY</t>
  </si>
  <si>
    <t>Plan at 0M Level</t>
  </si>
  <si>
    <t>ADD. 0 M Extention</t>
  </si>
  <si>
    <t>B - TYPE</t>
  </si>
  <si>
    <t>+0M EXTENSION ONLY</t>
  </si>
  <si>
    <t xml:space="preserve"> PLAN+6M EXTENSION ONLY</t>
  </si>
  <si>
    <t>+18 EXTENSION ONLY</t>
  </si>
  <si>
    <t>+25 EXTENSION ONLY</t>
  </si>
  <si>
    <t>+12 M BODY ONLY</t>
  </si>
  <si>
    <t>+12 M PLAN EXTENTION ONLY</t>
  </si>
  <si>
    <t>C - TYPE</t>
  </si>
  <si>
    <t>+12M EXTENSION ONLY</t>
  </si>
  <si>
    <t>0M Extension Only</t>
  </si>
  <si>
    <t>+3M Extension Only</t>
  </si>
  <si>
    <t>+6M Extension Only</t>
  </si>
  <si>
    <t>+9M Extension Only</t>
  </si>
  <si>
    <t>+18M Extension Only</t>
  </si>
  <si>
    <t>+25M Extension Only</t>
  </si>
  <si>
    <t>+35M Extension Only</t>
  </si>
  <si>
    <t xml:space="preserve">E) </t>
  </si>
  <si>
    <t>EARTHING</t>
  </si>
  <si>
    <t>Pipe Type Earthing</t>
  </si>
  <si>
    <t>ROD Type Earthing</t>
  </si>
  <si>
    <t>LINE MATERIALS</t>
  </si>
  <si>
    <t xml:space="preserve">F) </t>
  </si>
  <si>
    <t>LINE MATERIAL</t>
  </si>
  <si>
    <t>Km</t>
  </si>
  <si>
    <t>120 KN Disc Insulator (23 No.= 1set)</t>
  </si>
  <si>
    <t>160 KN Disc Insulator (23 No.= 1set)</t>
  </si>
  <si>
    <t>G)</t>
  </si>
  <si>
    <t>HTLS Conductor Accessories</t>
  </si>
  <si>
    <t>Single Suspension I String- TWIN ACSS</t>
  </si>
  <si>
    <t>Double Tension String- TWIN ACSS</t>
  </si>
  <si>
    <t>Suspension Clamp for - SSI</t>
  </si>
  <si>
    <t>Dead end. Clamp</t>
  </si>
  <si>
    <t>MSCJ- ACSS Conductor</t>
  </si>
  <si>
    <t>Repair Sleeve for ACSS conductor</t>
  </si>
  <si>
    <t>Rigid Spacer</t>
  </si>
  <si>
    <t>Twin Spacer Damper</t>
  </si>
  <si>
    <t>Suspension Clamp for - SSIP</t>
  </si>
  <si>
    <t>H)</t>
  </si>
  <si>
    <t>E/W Accessories</t>
  </si>
  <si>
    <t>Susp. Clamp for E/W</t>
  </si>
  <si>
    <t>Tension. Clamp for E/W</t>
  </si>
  <si>
    <t>Vibration Damper for E/W</t>
  </si>
  <si>
    <t>MSCJ for E/W</t>
  </si>
  <si>
    <t>Flexible Alu Bond for E/W</t>
  </si>
  <si>
    <t>I)</t>
  </si>
  <si>
    <t>OPGW   &amp; ACCESSORIES</t>
  </si>
  <si>
    <t>OPGW cable</t>
  </si>
  <si>
    <t>Suspension Clamp Assembly</t>
  </si>
  <si>
    <t>Temsion fitting assembly for joint box</t>
  </si>
  <si>
    <t>Temsion fitting assembly for Pass Through</t>
  </si>
  <si>
    <t>Temsion fitting assembly on suspension tower</t>
  </si>
  <si>
    <t>Vibration Damper</t>
  </si>
  <si>
    <t>Downlead Clamp</t>
  </si>
  <si>
    <t>Route Alignment (Km)</t>
  </si>
  <si>
    <t>WR-II/Khargone/HVDC/TLC/TL-06/57</t>
  </si>
  <si>
    <t>WR-II/Khargone/HVDC/TLC/TL-06/59</t>
  </si>
  <si>
    <t>WR-II/Khargone/HVDC/TLC/TL-06/58</t>
  </si>
  <si>
    <t>AP51 to AP64</t>
  </si>
  <si>
    <t>AP71 to AP 76</t>
  </si>
  <si>
    <t>KEC/PGCIL +_KV HVDC/KPS2&amp;NGP/TL-06/121</t>
  </si>
  <si>
    <t>WR-II/Khargone/HVDC/TLC/TL-06/61</t>
  </si>
  <si>
    <t>Details of Erection</t>
  </si>
  <si>
    <t xml:space="preserve">Name of Supervisor/Engineer </t>
  </si>
  <si>
    <t>STATUS</t>
  </si>
  <si>
    <t>Tack welding Status</t>
  </si>
  <si>
    <t>Zinc Paint status</t>
  </si>
  <si>
    <t>Tower Weight(MT)</t>
  </si>
  <si>
    <t>Completion Month</t>
  </si>
  <si>
    <t>M/S Ratani Devi</t>
  </si>
  <si>
    <t>Completed</t>
  </si>
  <si>
    <t>Mr. Mijanur</t>
  </si>
  <si>
    <t>EC</t>
  </si>
  <si>
    <t>Excavation WIP</t>
  </si>
  <si>
    <t>Revenue:613.3 CR</t>
  </si>
  <si>
    <t>Revenue</t>
  </si>
  <si>
    <t>RA-01</t>
  </si>
  <si>
    <t>RA-2</t>
  </si>
  <si>
    <t>RA-3</t>
  </si>
  <si>
    <t>RA-1</t>
  </si>
  <si>
    <t>New Const. House</t>
  </si>
  <si>
    <t>New Const. house</t>
  </si>
  <si>
    <t>Mar'26</t>
  </si>
  <si>
    <t xml:space="preserve">M/S Jwala </t>
  </si>
  <si>
    <t>Mr.Saddam'</t>
  </si>
  <si>
    <t>Afflux Constrcutoin</t>
  </si>
  <si>
    <t>Mr. Saddam</t>
  </si>
  <si>
    <t>March'26</t>
  </si>
  <si>
    <t>M/s Ratani Devi</t>
  </si>
  <si>
    <t>M/s Jwala</t>
  </si>
  <si>
    <t>Mr. Mizanur</t>
  </si>
  <si>
    <t>KEC/PGCIL-800kV HVDC/KPS2&amp;NGP/TL-06/115</t>
  </si>
  <si>
    <t xml:space="preserve"> DD45 (Up to +9 M Extension)</t>
  </si>
  <si>
    <t>DD 45 (+18 to 25 Extension)</t>
  </si>
  <si>
    <t xml:space="preserve"> DD60 (Up to +9 M Extension)</t>
  </si>
  <si>
    <t>DD60 (+18 to 25 Extension)</t>
  </si>
  <si>
    <t xml:space="preserve"> DD60 (Up to +30 M Extension)</t>
  </si>
  <si>
    <t>DD60 (+55 Extension)</t>
  </si>
  <si>
    <t>Cumulative Released for Supply (PR)</t>
  </si>
  <si>
    <t>AP121-AP122</t>
  </si>
  <si>
    <t>KEC/PGCIL +_KV HVDC/KPS2&amp;NGP/TL-06/155</t>
  </si>
  <si>
    <t>Revised with Changing in Tower Type</t>
  </si>
  <si>
    <t>Wet Paddy</t>
  </si>
  <si>
    <t>April'26</t>
  </si>
  <si>
    <t>Mr. Sanjit</t>
  </si>
  <si>
    <t>Mr. Mizanur/Mr. Sanjit</t>
  </si>
  <si>
    <t>Mr.Saddam</t>
  </si>
  <si>
    <t>Submitted(03/04/2026)</t>
  </si>
  <si>
    <t>Soham Entp</t>
  </si>
  <si>
    <t>Dhanraj</t>
  </si>
  <si>
    <t>BL. Construction</t>
  </si>
  <si>
    <t>Jai  Shree Ram</t>
  </si>
  <si>
    <t>Jai Shree Ram</t>
  </si>
  <si>
    <t>74°32'27.073"</t>
  </si>
  <si>
    <t>22°24'3.186"</t>
  </si>
  <si>
    <t>VILLAGE :- KANDA</t>
  </si>
  <si>
    <t>74°32'38.511"</t>
  </si>
  <si>
    <t>22°23'54.615"</t>
  </si>
  <si>
    <t>A(-)1.5</t>
  </si>
  <si>
    <t>74°32'47.715"</t>
  </si>
  <si>
    <t>22°23'47.718"</t>
  </si>
  <si>
    <t>74°32'53.952"</t>
  </si>
  <si>
    <t>22°23'43.044"</t>
  </si>
  <si>
    <t>74°32'59.654"</t>
  </si>
  <si>
    <t>22°23'31.272"</t>
  </si>
  <si>
    <t>74°33'5"</t>
  </si>
  <si>
    <t>22°23'20.235"</t>
  </si>
  <si>
    <t>74°33'2.339"</t>
  </si>
  <si>
    <t>22°23'5.603"</t>
  </si>
  <si>
    <t>74°33'10.291"</t>
  </si>
  <si>
    <t>22°22'53.956"</t>
  </si>
  <si>
    <t>74°33'20.425"</t>
  </si>
  <si>
    <t>22°22'46.846"</t>
  </si>
  <si>
    <t>74°33'31.535"</t>
  </si>
  <si>
    <t>22°22'39.05"</t>
  </si>
  <si>
    <t>VILLAGE :- CHAMAR BEGDA</t>
  </si>
  <si>
    <t>74°33'43.706"</t>
  </si>
  <si>
    <t>22°22'30.51"</t>
  </si>
  <si>
    <t>VILLAGE :- BANJHABAIDA</t>
  </si>
  <si>
    <t>74°33'55.146"</t>
  </si>
  <si>
    <t>22°22'25.394"</t>
  </si>
  <si>
    <t>74°34'6.899"</t>
  </si>
  <si>
    <t>22°22'20.139"</t>
  </si>
  <si>
    <t>74°34'18.455"</t>
  </si>
  <si>
    <t>22°22'18.812"</t>
  </si>
  <si>
    <t>74°34'35.704"</t>
  </si>
  <si>
    <t>22°22'16.831"</t>
  </si>
  <si>
    <t>74°34'45.778"</t>
  </si>
  <si>
    <t>22°22'10.029"</t>
  </si>
  <si>
    <t>74°34'58.086"</t>
  </si>
  <si>
    <t>22°22'1.718"</t>
  </si>
  <si>
    <t>VILLAGE :- WAGDI</t>
  </si>
  <si>
    <t>74°35'9.801"</t>
  </si>
  <si>
    <t>22°21'53.807"</t>
  </si>
  <si>
    <t>VILLAGE :- JAMNI</t>
  </si>
  <si>
    <t>74°35'22.107"</t>
  </si>
  <si>
    <t>22°21'45.497"</t>
  </si>
  <si>
    <t>74°35'31.124"</t>
  </si>
  <si>
    <t>22°21'45.317"</t>
  </si>
  <si>
    <t>74°35'41.687"</t>
  </si>
  <si>
    <t>22°21'37.66"</t>
  </si>
  <si>
    <t>74°35'49.162"</t>
  </si>
  <si>
    <t>22°21'32.24"</t>
  </si>
  <si>
    <t>74°35'51.792"</t>
  </si>
  <si>
    <t>22°21'19.728"</t>
  </si>
  <si>
    <t>Nala, Metal road, LT line</t>
  </si>
  <si>
    <t>62/1</t>
  </si>
  <si>
    <t>74°36'0.614"</t>
  </si>
  <si>
    <t>22°21'8.085"</t>
  </si>
  <si>
    <t>Well, Nala, 11kV line</t>
  </si>
  <si>
    <t>74°36'8.872"</t>
  </si>
  <si>
    <t>22°20'57.185"</t>
  </si>
  <si>
    <t>33kV line, 11kV line, Nala</t>
  </si>
  <si>
    <t>74°36'16.263"</t>
  </si>
  <si>
    <t>22°20'47.429"</t>
  </si>
  <si>
    <t>11kV line to be diverted</t>
  </si>
  <si>
    <t>AP 63</t>
  </si>
  <si>
    <t xml:space="preserve"> 20° 45' 34"LT</t>
  </si>
  <si>
    <t>74°36'24.205"</t>
  </si>
  <si>
    <t>22°20'36.946"</t>
  </si>
  <si>
    <t>11kV line, Nala, Concrete road, 33kV line</t>
  </si>
  <si>
    <t>74°36'35.007"</t>
  </si>
  <si>
    <t>22°20'30.151"</t>
  </si>
  <si>
    <t>Cross arm Strengthnening required due to weight span limit exceeded</t>
  </si>
  <si>
    <t>74°36'44.824"</t>
  </si>
  <si>
    <t>22°20'23.975"</t>
  </si>
  <si>
    <t>VILLAGE :- KHARI</t>
  </si>
  <si>
    <t>74°36'58.725"</t>
  </si>
  <si>
    <t>22°20'15.229"</t>
  </si>
  <si>
    <t>74°37'7.818"</t>
  </si>
  <si>
    <t>22°20'9.508"</t>
  </si>
  <si>
    <t xml:space="preserve"> 11° 3' 47"RT</t>
  </si>
  <si>
    <t>74°37'22.264"</t>
  </si>
  <si>
    <t>22°20'0.418"</t>
  </si>
  <si>
    <t>VILLAGE :-TAKARI</t>
  </si>
  <si>
    <t>74°37'31.832"</t>
  </si>
  <si>
    <t>22°19'51.474"</t>
  </si>
  <si>
    <t>74°37'41.251"</t>
  </si>
  <si>
    <t>22°19'42.668"</t>
  </si>
  <si>
    <t>74°37'52.027"</t>
  </si>
  <si>
    <t>22°19'32.594"</t>
  </si>
  <si>
    <t>74°38'1.52"</t>
  </si>
  <si>
    <t>22°19'23.718"</t>
  </si>
  <si>
    <t>VILLAGE :-TALAWADI</t>
  </si>
  <si>
    <t>74°38'12.27"</t>
  </si>
  <si>
    <t>22°19'13.666"</t>
  </si>
  <si>
    <t xml:space="preserve"> 10° 39' 10"RT</t>
  </si>
  <si>
    <t>74°38'22.454"</t>
  </si>
  <si>
    <t>22°19'4.143"</t>
  </si>
  <si>
    <t>74°38'30.412"</t>
  </si>
  <si>
    <t>22°18'53.25"</t>
  </si>
  <si>
    <t xml:space="preserve"> 35° 58' 19"RT</t>
  </si>
  <si>
    <t>74°38'37.301"</t>
  </si>
  <si>
    <t>22°18'43.818"</t>
  </si>
  <si>
    <t>74°38'36.902"</t>
  </si>
  <si>
    <t>22°18'31.791"</t>
  </si>
  <si>
    <t>74°38'46.404"</t>
  </si>
  <si>
    <t>22°18'24.519"</t>
  </si>
  <si>
    <t>74°38'58.066"</t>
  </si>
  <si>
    <t>22°18'15.594"</t>
  </si>
  <si>
    <t>74°39'9.322"</t>
  </si>
  <si>
    <t>22°18'6.979"</t>
  </si>
  <si>
    <t>VILLAGE :-SALKHEDA</t>
  </si>
  <si>
    <t>74°39'20.876"</t>
  </si>
  <si>
    <t>22°17'58.136"</t>
  </si>
  <si>
    <t>74°39'23.902"</t>
  </si>
  <si>
    <t>22°17'46.136"</t>
  </si>
  <si>
    <t>74°39'27.064"</t>
  </si>
  <si>
    <t>22°17'33.597"</t>
  </si>
  <si>
    <t>74°39'30.225"</t>
  </si>
  <si>
    <t>22°17'21.058"</t>
  </si>
  <si>
    <t>74°39'39.934"</t>
  </si>
  <si>
    <t>22°17'11.699"</t>
  </si>
  <si>
    <t>VILLAGE :-BHEMPURA</t>
  </si>
  <si>
    <t>74°39'49.569"</t>
  </si>
  <si>
    <t>22°17'2.409"</t>
  </si>
  <si>
    <t>74°39'58.767"</t>
  </si>
  <si>
    <t>22°16'53.541"</t>
  </si>
  <si>
    <t>74°40'7.965"</t>
  </si>
  <si>
    <t>22°16'44.672"</t>
  </si>
  <si>
    <t>74°40'16.525"</t>
  </si>
  <si>
    <t>22°16'36.418"</t>
  </si>
  <si>
    <t>74°40'19.886"</t>
  </si>
  <si>
    <t>22°16'27.866"</t>
  </si>
  <si>
    <t>74°40'24.351"</t>
  </si>
  <si>
    <t>22°16'16.504"</t>
  </si>
  <si>
    <t>Nala, LT line, Well, Metal road, 11kV line</t>
  </si>
  <si>
    <t>74°40'30.04"</t>
  </si>
  <si>
    <t>22°16'2.026"</t>
  </si>
  <si>
    <t>VILLAGE :-MOGRA</t>
  </si>
  <si>
    <t xml:space="preserve"> 38° 12' 10"LT</t>
  </si>
  <si>
    <t>74d40'46.677"E</t>
  </si>
  <si>
    <t>22d15'45.157"N</t>
  </si>
  <si>
    <t>VILLAGE :-GIVANYA</t>
  </si>
  <si>
    <t>74d40'58.893"E</t>
  </si>
  <si>
    <t>22d15'38.131"N</t>
  </si>
  <si>
    <t xml:space="preserve"> LT line to be diverted</t>
  </si>
  <si>
    <t>LT line, Well, Cart track,</t>
  </si>
  <si>
    <t>74d41'8.464"E</t>
  </si>
  <si>
    <t>22d15'32.626"N</t>
  </si>
  <si>
    <t>74d41'19.581"E</t>
  </si>
  <si>
    <t>22d15'26.232"N</t>
  </si>
  <si>
    <t>74d41'31.143"E</t>
  </si>
  <si>
    <t>22d15'19.582"N</t>
  </si>
  <si>
    <t xml:space="preserve"> 40° 35' 57"RT</t>
  </si>
  <si>
    <t>74d41'43.635"E</t>
  </si>
  <si>
    <t>22d15'12.395"N</t>
  </si>
  <si>
    <t>11kV line, Temple, Nala, Metal road</t>
  </si>
  <si>
    <t>74d41'48.262"E</t>
  </si>
  <si>
    <t>22d14'58.886"N</t>
  </si>
  <si>
    <t xml:space="preserve"> 35° 1' 14"LT</t>
  </si>
  <si>
    <t>74d41'52.373"E</t>
  </si>
  <si>
    <t>22d14'46.883"N</t>
  </si>
  <si>
    <t>Nala, 11kV line, Cart track</t>
  </si>
  <si>
    <t xml:space="preserve"> 38° 7' 30"LT</t>
  </si>
  <si>
    <t>74d42'2.83"E</t>
  </si>
  <si>
    <t>22d14'39.468"N</t>
  </si>
  <si>
    <t>RC=2m</t>
  </si>
  <si>
    <t xml:space="preserve"> 1° 26' 40"RT</t>
  </si>
  <si>
    <t>74d42'11.076"E</t>
  </si>
  <si>
    <t>22d14'39.579"N</t>
  </si>
  <si>
    <t>Isai river, LT line, 33kV line, Nala</t>
  </si>
  <si>
    <t>74d42'28.334"E</t>
  </si>
  <si>
    <t>22d14'39.406"N</t>
  </si>
  <si>
    <t>74d42'40.456"E</t>
  </si>
  <si>
    <t>22d14'39.284"N</t>
  </si>
  <si>
    <t>AP 76</t>
  </si>
  <si>
    <t xml:space="preserve"> 22° 40' 44"RT</t>
  </si>
  <si>
    <t>74d42'52.234"E</t>
  </si>
  <si>
    <t>22d14'39.165"N</t>
  </si>
  <si>
    <t>11kV line, Well, LT line, Nala, Metal road</t>
  </si>
  <si>
    <t>11kV line, Cart track, Nala</t>
  </si>
  <si>
    <t>RC EXPECTED</t>
  </si>
  <si>
    <t>VILLAGE :-KURDU DIGPURA</t>
  </si>
  <si>
    <t>11kV line, Metal road</t>
  </si>
  <si>
    <t>B1(-)3</t>
  </si>
  <si>
    <t>132 KV S/C RAJGARH TO KUKSHI DP LINE.</t>
  </si>
  <si>
    <t>VILLAGE :-KAVDIYA KHEDA</t>
  </si>
  <si>
    <t>Cart track, LT line, 11kV line</t>
  </si>
  <si>
    <t>33kV line, 11kV line, Nala, Cart track</t>
  </si>
  <si>
    <t>Wagh river, Nala, Metal road</t>
  </si>
  <si>
    <t>VILLAGE :-KAPSI</t>
  </si>
  <si>
    <t>VILLAGE :-DHARNA</t>
  </si>
  <si>
    <t>VILLAGE :-LONI</t>
  </si>
  <si>
    <t>VILLAGE :-BARUD</t>
  </si>
  <si>
    <t>VILLAGE :-KOLGAON</t>
  </si>
  <si>
    <t>VILLAGE :-NANODA</t>
  </si>
  <si>
    <t>VILLAGE :-DESHWALYA</t>
  </si>
  <si>
    <t>VILLAGE :-KHANDWA</t>
  </si>
  <si>
    <t>VILLAGE :-NIMBOL</t>
  </si>
  <si>
    <t>VILLAGE :-MASANYA</t>
  </si>
  <si>
    <t>VILLAGE :-BEDWALYA</t>
  </si>
  <si>
    <t>VILLAGE :-MANDVI</t>
  </si>
  <si>
    <t>VILLAGE :-SIRSI</t>
  </si>
  <si>
    <t>VILLAGE :-DEVGARGH</t>
  </si>
  <si>
    <t>VILLAGE :-GANGLI</t>
  </si>
  <si>
    <t>VILLAGE :-KAWDI</t>
  </si>
  <si>
    <t>VILLAGE :-BADHDA</t>
  </si>
  <si>
    <t>VILLAGE :-ANJAD</t>
  </si>
  <si>
    <t>VILLAGE :-CHAKAIRI</t>
  </si>
  <si>
    <t>VILLAGE :-MOHIPURA</t>
  </si>
  <si>
    <t>VILLAGE :-MANDWADA</t>
  </si>
  <si>
    <t>VILLAGE :-TAKYAPUR</t>
  </si>
  <si>
    <t>VILLAGE :-UCHAWAD</t>
  </si>
  <si>
    <t>VILLAGE :-SEMALDA DEB</t>
  </si>
  <si>
    <t>VILLAGE :-HATAULA</t>
  </si>
  <si>
    <t>VILLAGE :-BHAT GAWLA</t>
  </si>
  <si>
    <t>VILLAGE :-GHATI</t>
  </si>
  <si>
    <t>VILLAGE :-ANJADI</t>
  </si>
  <si>
    <t>VILLAGE :-KALAPANI</t>
  </si>
  <si>
    <t>EQUAL RC= 3 Mtr.</t>
  </si>
  <si>
    <t xml:space="preserve"> RC EXPECTED</t>
  </si>
  <si>
    <t xml:space="preserve"> 75°19'51.19"</t>
  </si>
  <si>
    <t xml:space="preserve"> 22° 1'5.51"</t>
  </si>
  <si>
    <t xml:space="preserve"> 13° 34' 06"RT</t>
  </si>
  <si>
    <t>75°20'3.31"</t>
  </si>
  <si>
    <t xml:space="preserve"> 22° 1'0.90"</t>
  </si>
  <si>
    <t xml:space="preserve"> 75°20'14.56"</t>
  </si>
  <si>
    <t xml:space="preserve"> 22° 0'53.29"</t>
  </si>
  <si>
    <t>VILLAGE :-KURAMPURA</t>
  </si>
  <si>
    <t xml:space="preserve"> 1°  38' 14"LT</t>
  </si>
  <si>
    <t>75° 20'21.87"</t>
  </si>
  <si>
    <t>LT line to shifted</t>
  </si>
  <si>
    <t>11kV lines, LT line, Cart track, Nala</t>
  </si>
  <si>
    <t>Cart track, LT line, Hand Pump</t>
  </si>
  <si>
    <t>Bore, Well, Water pipeline</t>
  </si>
  <si>
    <t>75°22'40.198"</t>
  </si>
  <si>
    <t>22°0'3.63"</t>
  </si>
  <si>
    <t>75°22'54.137"</t>
  </si>
  <si>
    <t>21°59'59.431"</t>
  </si>
  <si>
    <t>Near Village;- Near Village :- Beganda</t>
  </si>
  <si>
    <t>Near Village :- MIRJAPUR</t>
  </si>
  <si>
    <t>Near Village :- SINGUN</t>
  </si>
  <si>
    <t xml:space="preserve">Pond, Nala, LT Line, Well, </t>
  </si>
  <si>
    <t>Near Village :- RAMPURA</t>
  </si>
  <si>
    <t>Near Village :- PIPALJHOPA</t>
  </si>
  <si>
    <t>Near Village :- PANDHANYA</t>
  </si>
  <si>
    <t>D60+43</t>
  </si>
  <si>
    <t>Near Village :- CHHALPA</t>
  </si>
  <si>
    <t>Near Village :- IDARATPUR</t>
  </si>
  <si>
    <t>Near Village :-NIMGUL</t>
  </si>
  <si>
    <t>Near Village :-RAHIMABAD</t>
  </si>
  <si>
    <t>Near Village :-BORGAON BUJURG</t>
  </si>
  <si>
    <t>Near Village :-NAWALPURA</t>
  </si>
  <si>
    <t>Near Village :-BILGAON</t>
  </si>
  <si>
    <t>Near Village :-KHEDIKHURD</t>
  </si>
  <si>
    <t>Near Village :-DONGARGAON KHURD</t>
  </si>
  <si>
    <t>Near Village :-THIBGAON KHURD</t>
  </si>
  <si>
    <t>Near Village :-THIBGAON BUJURG</t>
  </si>
  <si>
    <t>Near Village :-MAUSAMPURA</t>
  </si>
  <si>
    <t>Near Village :-JAMNYA</t>
  </si>
  <si>
    <t>Strength check required due to weight span limit exceeded</t>
  </si>
  <si>
    <t>74°25'16.308"</t>
  </si>
  <si>
    <t>22°29'6.212"</t>
  </si>
  <si>
    <t>11KV Line Diverted</t>
  </si>
  <si>
    <t>C2+1.5</t>
  </si>
  <si>
    <t>Nala, 11kV line, Boring</t>
  </si>
  <si>
    <t>74°27'5.95"</t>
  </si>
  <si>
    <t>22°28'7.222"</t>
  </si>
  <si>
    <t>C1+7.5</t>
  </si>
  <si>
    <t>74° 59'58.78"</t>
  </si>
  <si>
    <t>22° 6'28.961"</t>
  </si>
  <si>
    <t>75° 0'12.734"</t>
  </si>
  <si>
    <t>22° 6'24.67"</t>
  </si>
  <si>
    <t>LT line, Boring pump, Cart track</t>
  </si>
  <si>
    <t>75° 0'26.788"</t>
  </si>
  <si>
    <t>22° 6'20.349"</t>
  </si>
  <si>
    <t>Metal road, 11kV line, LT line, Cart track, Well</t>
  </si>
  <si>
    <t>75° 0'40.642"</t>
  </si>
  <si>
    <t>22° 6'16.089"</t>
  </si>
  <si>
    <t>Boring, Nala</t>
  </si>
  <si>
    <t>75° 0'54.695"</t>
  </si>
  <si>
    <t>22° 6'11.767"</t>
  </si>
  <si>
    <t>Metal road, 11kV line, Nala, Cart track</t>
  </si>
  <si>
    <t>75° 1'8.251"</t>
  </si>
  <si>
    <t>22° 6'7.597"</t>
  </si>
  <si>
    <t>75° 1'21.872"</t>
  </si>
  <si>
    <t>22° 6'3.407"</t>
  </si>
  <si>
    <t>75° 1'35.527"</t>
  </si>
  <si>
    <t>22° 5'59.207"</t>
  </si>
  <si>
    <t>Boring, Cart track</t>
  </si>
  <si>
    <t>75° 1'48.154"</t>
  </si>
  <si>
    <t>22° 5'55.322"</t>
  </si>
  <si>
    <t>75° 1'59.72"</t>
  </si>
  <si>
    <t>22° 5'51.763"</t>
  </si>
  <si>
    <t>Boring pump, 11kV line</t>
  </si>
  <si>
    <t>AP 95</t>
  </si>
  <si>
    <t xml:space="preserve"> 49° 32' 16"RT</t>
  </si>
  <si>
    <t>75° 2'11.018"</t>
  </si>
  <si>
    <t>22° 5'48.287"</t>
  </si>
  <si>
    <t>AP 96</t>
  </si>
  <si>
    <t xml:space="preserve"> 0° 0' 00"</t>
  </si>
  <si>
    <t>75°2'14.97"</t>
  </si>
  <si>
    <t>22°5'39.257"</t>
  </si>
  <si>
    <t>RC=4.98</t>
  </si>
  <si>
    <t>Narmada river</t>
  </si>
  <si>
    <t>AP 97</t>
  </si>
  <si>
    <t xml:space="preserve"> 0° 00' 00"</t>
  </si>
  <si>
    <t>75°2'26.24"</t>
  </si>
  <si>
    <t>22°5'13.508"</t>
  </si>
  <si>
    <t>RC=5.63</t>
  </si>
  <si>
    <t>AP 98</t>
  </si>
  <si>
    <t xml:space="preserve"> 9° 24' 22"LT</t>
  </si>
  <si>
    <t>75° 2'30.201"</t>
  </si>
  <si>
    <t>22° 5'4.47"</t>
  </si>
  <si>
    <t>RC=5.85</t>
  </si>
  <si>
    <t>LT line, 11kV line, Cart track, Bore</t>
  </si>
  <si>
    <t>75° 2'38.691"</t>
  </si>
  <si>
    <t>22° 4'51.62"</t>
  </si>
  <si>
    <t>75° 2'45.15"</t>
  </si>
  <si>
    <t>22° 4'41.843"</t>
  </si>
  <si>
    <r>
      <rPr>
        <b/>
        <sz val="10"/>
        <color rgb="FFFF0000"/>
        <rFont val="Calibri"/>
        <family val="2"/>
        <scheme val="minor"/>
      </rPr>
      <t>132 KV S/C KUKSHI TO JOBAT T/L</t>
    </r>
    <r>
      <rPr>
        <b/>
        <sz val="10"/>
        <rFont val="Calibri"/>
        <family val="2"/>
        <scheme val="minor"/>
      </rPr>
      <t>, Concrete road, Well, Nala</t>
    </r>
  </si>
  <si>
    <t>D45+9(RC=2.0M)</t>
  </si>
  <si>
    <r>
      <rPr>
        <b/>
        <sz val="10"/>
        <color rgb="FFFF0000"/>
        <rFont val="Calibri"/>
        <family val="2"/>
        <scheme val="minor"/>
      </rPr>
      <t>132KV DCSS BARWANI-NIMRANI TL</t>
    </r>
    <r>
      <rPr>
        <b/>
        <sz val="10"/>
        <rFont val="Calibri"/>
        <family val="2"/>
        <scheme val="minor"/>
      </rPr>
      <t>, Metal road, 11kV line, LT line</t>
    </r>
  </si>
  <si>
    <r>
      <t>CART TRACK, NALA 11KV LINE,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</si>
  <si>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>D45+9 (RC = 2M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</si>
  <si>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 xml:space="preserve">VILLAGE :- CHAMAR BEGDA </t>
    </r>
    <r>
      <rPr>
        <b/>
        <sz val="10"/>
        <color rgb="FFFF0000"/>
        <rFont val="Calibri"/>
        <family val="2"/>
        <scheme val="minor"/>
      </rPr>
      <t xml:space="preserve"> EQUAL RC = 2M</t>
    </r>
  </si>
  <si>
    <r>
      <t>C1+9 (RC = 3M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</si>
  <si>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  EQUAL RC = 3M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</si>
  <si>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LT line to be shifted</t>
    </r>
  </si>
  <si>
    <r>
      <rPr>
        <b/>
        <sz val="10"/>
        <color theme="1"/>
        <rFont val="Calibri"/>
        <family val="2"/>
        <scheme val="minor"/>
      </rPr>
      <t>VILLAGE :- JAMNI</t>
    </r>
    <r>
      <rPr>
        <b/>
        <sz val="10"/>
        <color rgb="FFFF0000"/>
        <rFont val="Calibri"/>
        <family val="2"/>
        <scheme val="minor"/>
      </rPr>
      <t xml:space="preserve">   33kV line to be diverted</t>
    </r>
  </si>
  <si>
    <r>
      <rPr>
        <b/>
        <sz val="10"/>
        <color theme="1"/>
        <rFont val="Calibri"/>
        <family val="2"/>
        <scheme val="minor"/>
      </rPr>
      <t>VILLAGE :-TAKARI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</si>
  <si>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rPr>
        <b/>
        <sz val="10"/>
        <color theme="1"/>
        <rFont val="Calibri"/>
        <family val="2"/>
        <scheme val="minor"/>
      </rPr>
      <t>VILLAGE :-TALAWADI</t>
    </r>
    <r>
      <rPr>
        <b/>
        <sz val="10"/>
        <color rgb="FFFF0000"/>
        <rFont val="Calibri"/>
        <family val="2"/>
        <scheme val="minor"/>
      </rPr>
      <t xml:space="preserve"> ,LT line to be diverted</t>
    </r>
  </si>
  <si>
    <r>
      <rPr>
        <b/>
        <sz val="10"/>
        <color theme="1"/>
        <rFont val="Calibri"/>
        <family val="2"/>
        <scheme val="minor"/>
      </rPr>
      <t>VILLAGE :-MOGRA</t>
    </r>
    <r>
      <rPr>
        <b/>
        <sz val="10"/>
        <color rgb="FFFF0000"/>
        <rFont val="Calibri"/>
        <family val="2"/>
        <scheme val="minor"/>
      </rPr>
      <t xml:space="preserve"> , 11kV line to be diverted</t>
    </r>
  </si>
  <si>
    <r>
      <rPr>
        <b/>
        <sz val="10"/>
        <color rgb="FFFF0000"/>
        <rFont val="Calibri"/>
        <family val="2"/>
        <scheme val="minor"/>
      </rPr>
      <t>132KV S/C Bhatyari -Susari TL</t>
    </r>
    <r>
      <rPr>
        <b/>
        <sz val="10"/>
        <rFont val="Calibri"/>
        <family val="2"/>
        <scheme val="minor"/>
      </rPr>
      <t>, 11kV line, Nala, Cart track</t>
    </r>
  </si>
  <si>
    <r>
      <rPr>
        <b/>
        <sz val="10"/>
        <color rgb="FFFF0000"/>
        <rFont val="Calibri"/>
        <family val="2"/>
        <scheme val="minor"/>
      </rPr>
      <t>SH-39</t>
    </r>
    <r>
      <rPr>
        <b/>
        <sz val="10"/>
        <rFont val="Calibri"/>
        <family val="2"/>
        <scheme val="minor"/>
      </rPr>
      <t>, 11kV lines, Nala</t>
    </r>
  </si>
  <si>
    <r>
      <t xml:space="preserve">LT Line Nala, Well, Metal road, 11kV line  </t>
    </r>
    <r>
      <rPr>
        <b/>
        <sz val="10"/>
        <color rgb="FFFF0000"/>
        <rFont val="Calibri"/>
        <family val="2"/>
        <scheme val="minor"/>
      </rPr>
      <t>LT line to be diverted</t>
    </r>
  </si>
  <si>
    <r>
      <t xml:space="preserve">11kV lines, LT line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</si>
  <si>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>LT line, Cart track, Nala, Well,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</si>
  <si>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LT lines, 11kV lines, Cart track, Pond, 1No of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</si>
  <si>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Cart track, LT line, Bore, Banana garden,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</si>
  <si>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 xml:space="preserve">LT line, Nahali river, </t>
    </r>
    <r>
      <rPr>
        <b/>
        <sz val="10"/>
        <color rgb="FFFF0000"/>
        <rFont val="Calibri"/>
        <family val="2"/>
        <scheme val="minor"/>
      </rPr>
      <t>LT line to be diverted</t>
    </r>
  </si>
  <si>
    <r>
      <rPr>
        <b/>
        <sz val="10"/>
        <color rgb="FFFF0000"/>
        <rFont val="Calibri"/>
        <family val="2"/>
        <scheme val="minor"/>
      </rPr>
      <t>NH- 347B,</t>
    </r>
    <r>
      <rPr>
        <b/>
        <sz val="10"/>
        <rFont val="Calibri"/>
        <family val="2"/>
        <scheme val="minor"/>
      </rPr>
      <t xml:space="preserve"> 11kV lines</t>
    </r>
  </si>
  <si>
    <r>
      <rPr>
        <b/>
        <sz val="10"/>
        <color theme="1"/>
        <rFont val="Calibri"/>
        <family val="2"/>
        <scheme val="minor"/>
      </rPr>
      <t>VILLAGE :-MANDWADA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</si>
  <si>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t>BANANA GARDEN, LT LINE, BORE, NALA,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</si>
  <si>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11kV line, LT line, Nala, Well,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</si>
  <si>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 xml:space="preserve">11kV lines, Nala,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</si>
  <si>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 xml:space="preserve">Nala, Cart track, LT line,  Well </t>
    </r>
    <r>
      <rPr>
        <b/>
        <sz val="10"/>
        <color rgb="FFFF0000"/>
        <rFont val="Calibri"/>
        <family val="2"/>
        <scheme val="minor"/>
      </rPr>
      <t xml:space="preserve"> PROPOSED RAILWAY  MMR-INDB NEW BG LINE</t>
    </r>
  </si>
  <si>
    <r>
      <rPr>
        <b/>
        <sz val="10"/>
        <color rgb="FFFF0000"/>
        <rFont val="Calibri"/>
        <family val="2"/>
        <scheme val="minor"/>
      </rPr>
      <t>132KV S/C Julwaniya- Ajandi Pump House TL</t>
    </r>
    <r>
      <rPr>
        <b/>
        <sz val="10"/>
        <rFont val="Calibri"/>
        <family val="2"/>
        <scheme val="minor"/>
      </rPr>
      <t>, LT line, 11kV line, Well 11KV line to be shifted</t>
    </r>
  </si>
  <si>
    <r>
      <rPr>
        <b/>
        <sz val="10"/>
        <color rgb="FFFF0000"/>
        <rFont val="Calibri"/>
        <family val="2"/>
        <scheme val="minor"/>
      </rPr>
      <t xml:space="preserve">132 KV DC NIMRANI-JULWANIYA TL </t>
    </r>
    <r>
      <rPr>
        <b/>
        <sz val="10"/>
        <rFont val="Calibri"/>
        <family val="2"/>
        <scheme val="minor"/>
      </rPr>
      <t xml:space="preserve">, 11kV line </t>
    </r>
  </si>
  <si>
    <r>
      <rPr>
        <b/>
        <sz val="10"/>
        <color indexed="10"/>
        <rFont val="Calibri"/>
        <family val="2"/>
        <scheme val="minor"/>
      </rPr>
      <t>MUMBAI-MANMAD BIJWASAN  PIPELINE</t>
    </r>
    <r>
      <rPr>
        <b/>
        <sz val="10"/>
        <rFont val="Calibri"/>
        <family val="2"/>
        <scheme val="minor"/>
      </rPr>
      <t>, Pond</t>
    </r>
  </si>
  <si>
    <r>
      <t xml:space="preserve">33kV line, 11kV line (2Nos), </t>
    </r>
    <r>
      <rPr>
        <b/>
        <sz val="10"/>
        <color rgb="FFFF0000"/>
        <rFont val="Calibri"/>
        <family val="2"/>
        <scheme val="minor"/>
      </rPr>
      <t>NH-52,</t>
    </r>
    <r>
      <rPr>
        <b/>
        <sz val="10"/>
        <rFont val="Calibri"/>
        <family val="2"/>
        <scheme val="minor"/>
      </rPr>
      <t xml:space="preserve"> Nala, </t>
    </r>
    <r>
      <rPr>
        <b/>
        <sz val="10"/>
        <color indexed="10"/>
        <rFont val="Calibri"/>
        <family val="2"/>
        <scheme val="minor"/>
      </rPr>
      <t>1Nos of 11kV line to be  shifted.</t>
    </r>
  </si>
  <si>
    <r>
      <rPr>
        <b/>
        <sz val="10"/>
        <color rgb="FFFF0000"/>
        <rFont val="Calibri"/>
        <family val="2"/>
        <scheme val="minor"/>
      </rPr>
      <t xml:space="preserve">220KV D/C Julwaniya-Omkareshwar TL </t>
    </r>
    <r>
      <rPr>
        <b/>
        <sz val="10"/>
        <rFont val="Calibri"/>
        <family val="2"/>
        <scheme val="minor"/>
      </rPr>
      <t>, Nala, LT lines</t>
    </r>
  </si>
  <si>
    <r>
      <rPr>
        <b/>
        <sz val="10"/>
        <color indexed="8"/>
        <rFont val="Calibri"/>
        <family val="2"/>
        <scheme val="minor"/>
      </rPr>
      <t xml:space="preserve">Near Village :-Madranya, </t>
    </r>
    <r>
      <rPr>
        <b/>
        <sz val="10"/>
        <color indexed="10"/>
        <rFont val="Calibri"/>
        <family val="2"/>
        <scheme val="minor"/>
      </rPr>
      <t>RC/ULE Expected/ B Type Tower Proposed due to Wind span &amp; one side Minimum Weight span Limit Violation.</t>
    </r>
  </si>
  <si>
    <r>
      <t xml:space="preserve">Nala, Cart track, Water pipeline, 11kV line, </t>
    </r>
    <r>
      <rPr>
        <b/>
        <sz val="10"/>
        <color rgb="FFFF0000"/>
        <rFont val="Calibri"/>
        <family val="2"/>
        <scheme val="minor"/>
      </rPr>
      <t>LT line to be shifted</t>
    </r>
  </si>
  <si>
    <r>
      <rPr>
        <b/>
        <sz val="10"/>
        <color rgb="FFFF0000"/>
        <rFont val="Calibri"/>
        <family val="2"/>
        <scheme val="minor"/>
      </rPr>
      <t>RC/ULE Expected</t>
    </r>
    <r>
      <rPr>
        <b/>
        <sz val="10"/>
        <color indexed="8"/>
        <rFont val="Calibri"/>
        <family val="2"/>
        <scheme val="minor"/>
      </rPr>
      <t>/Near Village :- Beganda</t>
    </r>
  </si>
  <si>
    <r>
      <rPr>
        <b/>
        <sz val="10"/>
        <color indexed="10"/>
        <rFont val="Calibri"/>
        <family val="2"/>
        <scheme val="minor"/>
      </rPr>
      <t xml:space="preserve"> RC/ULE Expected</t>
    </r>
    <r>
      <rPr>
        <b/>
        <sz val="10"/>
        <color indexed="8"/>
        <rFont val="Calibri"/>
        <family val="2"/>
        <scheme val="minor"/>
      </rPr>
      <t>/Near Village :- Baigandi</t>
    </r>
  </si>
  <si>
    <r>
      <rPr>
        <b/>
        <sz val="10"/>
        <color rgb="FFFF0000"/>
        <rFont val="Calibri"/>
        <family val="2"/>
        <scheme val="minor"/>
      </rPr>
      <t>765  DC KHARGONE-DHULE TL</t>
    </r>
    <r>
      <rPr>
        <b/>
        <sz val="10"/>
        <rFont val="Calibri"/>
        <family val="2"/>
        <scheme val="minor"/>
      </rPr>
      <t xml:space="preserve">, Cart track, 11kV line, 765kV earthwire to be removed in between ext. T# 157 and T# 158 </t>
    </r>
  </si>
  <si>
    <r>
      <t>Cart track, Nala,11kV line, LT line,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</si>
  <si>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rPr>
        <b/>
        <sz val="10"/>
        <color theme="1"/>
        <rFont val="Calibri"/>
        <family val="2"/>
        <scheme val="minor"/>
      </rPr>
      <t>Near Village :- IDARATPUR</t>
    </r>
    <r>
      <rPr>
        <b/>
        <sz val="10"/>
        <color rgb="FFFF0000"/>
        <rFont val="Calibri"/>
        <family val="2"/>
        <scheme val="minor"/>
      </rPr>
      <t xml:space="preserve"> ,RC EXPECTED</t>
    </r>
  </si>
  <si>
    <r>
      <rPr>
        <b/>
        <sz val="10"/>
        <color rgb="FFFF0000"/>
        <rFont val="Calibri"/>
        <family val="2"/>
        <scheme val="minor"/>
      </rPr>
      <t>220KV DC KHALGAT-DESHGAON MPPTCL</t>
    </r>
    <r>
      <rPr>
        <b/>
        <sz val="10"/>
        <rFont val="Calibri"/>
        <family val="2"/>
        <scheme val="minor"/>
      </rPr>
      <t>, Water pipeline, Cart track</t>
    </r>
  </si>
  <si>
    <r>
      <t xml:space="preserve">Fence, 11kV line, LT line, Well, Bore, </t>
    </r>
    <r>
      <rPr>
        <b/>
        <sz val="10"/>
        <color rgb="FFFF0000"/>
        <rFont val="Calibri"/>
        <family val="2"/>
        <scheme val="minor"/>
      </rPr>
      <t>NH 347C(KHAREGONE-KASRAWAD)</t>
    </r>
    <r>
      <rPr>
        <b/>
        <sz val="10"/>
        <rFont val="Calibri"/>
        <family val="2"/>
        <scheme val="minor"/>
      </rPr>
      <t xml:space="preserve"> 11kV line to be shifted</t>
    </r>
  </si>
  <si>
    <r>
      <t>LT line, Cart track, Temple, (</t>
    </r>
    <r>
      <rPr>
        <b/>
        <sz val="10"/>
        <color indexed="10"/>
        <rFont val="Calibri"/>
        <family val="2"/>
        <scheme val="minor"/>
      </rPr>
      <t>LT line to be diverted)</t>
    </r>
  </si>
  <si>
    <r>
      <t xml:space="preserve">Metal road, Bore, Well, LT line,Nala, </t>
    </r>
    <r>
      <rPr>
        <b/>
        <sz val="10"/>
        <color indexed="10"/>
        <rFont val="Calibri"/>
        <family val="2"/>
        <scheme val="minor"/>
      </rPr>
      <t>LT line to be diverted</t>
    </r>
  </si>
  <si>
    <r>
      <t xml:space="preserve">LT lines, Well, Pump house, Water tank, </t>
    </r>
    <r>
      <rPr>
        <b/>
        <sz val="10"/>
        <color indexed="10"/>
        <rFont val="Calibri"/>
        <family val="2"/>
        <scheme val="minor"/>
      </rPr>
      <t>LT line to be diverted</t>
    </r>
  </si>
  <si>
    <r>
      <t>11kV lines, LT line, Bhanya river, Well, Cart track</t>
    </r>
    <r>
      <rPr>
        <b/>
        <sz val="10"/>
        <color rgb="FFFF0000"/>
        <rFont val="Calibri"/>
        <family val="2"/>
        <scheme val="minor"/>
      </rPr>
      <t>, LT line &amp; 11kV line to be diverted</t>
    </r>
  </si>
  <si>
    <r>
      <rPr>
        <b/>
        <sz val="10"/>
        <color rgb="FFFF0000"/>
        <rFont val="Calibri"/>
        <family val="2"/>
        <scheme val="minor"/>
      </rPr>
      <t xml:space="preserve">132 KV DC OHTL KHANDWA-KHARGONE </t>
    </r>
    <r>
      <rPr>
        <b/>
        <sz val="10"/>
        <rFont val="Calibri"/>
        <family val="2"/>
        <scheme val="minor"/>
      </rPr>
      <t>, Well, Pump house, LT line</t>
    </r>
  </si>
  <si>
    <t>(-)3</t>
  </si>
  <si>
    <t>(-)1.5</t>
  </si>
  <si>
    <t>AP33</t>
  </si>
  <si>
    <t>AP34</t>
  </si>
  <si>
    <t>AP35</t>
  </si>
  <si>
    <t>AP36</t>
  </si>
  <si>
    <t>AP37</t>
  </si>
  <si>
    <t>AP64</t>
  </si>
  <si>
    <t>AP91</t>
  </si>
  <si>
    <t>AP92</t>
  </si>
  <si>
    <t>AP93</t>
  </si>
  <si>
    <t>AP94</t>
  </si>
  <si>
    <t>Pit Marking Done(ROW)</t>
  </si>
  <si>
    <t>Route Diversion Proposed</t>
  </si>
  <si>
    <t>No Diversion  DS Submitted</t>
  </si>
  <si>
    <t>Route Diverison Proposed</t>
  </si>
  <si>
    <t>No Diversion DS Submitted</t>
  </si>
  <si>
    <t>Route Diveriosn Proposed</t>
  </si>
  <si>
    <t>DS Submiited</t>
  </si>
  <si>
    <t>CS Appprved</t>
  </si>
  <si>
    <t>Survey Status</t>
  </si>
  <si>
    <t>Project Name &amp; Code</t>
  </si>
  <si>
    <t>TA-602</t>
  </si>
  <si>
    <t>Sl No</t>
  </si>
  <si>
    <t>Kms</t>
  </si>
  <si>
    <t>Detailed Survey</t>
  </si>
  <si>
    <t>Surveyor</t>
  </si>
  <si>
    <t>Hemanta Malik/Tapas Das/Rakesh Debnath</t>
  </si>
  <si>
    <t>Route Diversion due to Newly under constrction house (Alternate Route Submitted)</t>
  </si>
  <si>
    <t>Narmada River Crossing</t>
  </si>
  <si>
    <t>Submitted(09-04-2026)</t>
  </si>
  <si>
    <t xml:space="preserve">Shiv Shakti </t>
  </si>
  <si>
    <t>Rod Type &amp; Pipe Type</t>
  </si>
  <si>
    <t>Submitted(04-04-2026)</t>
  </si>
  <si>
    <t>D1 - TYPE</t>
  </si>
  <si>
    <t>D2 - TYPE</t>
  </si>
  <si>
    <t>+30M Extension Only</t>
  </si>
  <si>
    <t>+55M Extension Only</t>
  </si>
  <si>
    <t>Earthwire</t>
  </si>
  <si>
    <t>ACSR MOOSE CONDUCTOR</t>
  </si>
  <si>
    <t>Kalyan Singh</t>
  </si>
  <si>
    <t>As Per Letter</t>
  </si>
  <si>
    <t>Sohan Enterprises</t>
  </si>
  <si>
    <t>Sanjit</t>
  </si>
  <si>
    <t>Afflux</t>
  </si>
  <si>
    <t>Pit Marking Done</t>
  </si>
  <si>
    <t>M/s Jwala Singh</t>
  </si>
  <si>
    <t>M/S Gagan Entp.</t>
  </si>
  <si>
    <t>C2-3</t>
  </si>
  <si>
    <t>Mr. Wahijuddin Biswas</t>
  </si>
  <si>
    <t>May'26</t>
  </si>
  <si>
    <t>M/s Aravali Infrastructure</t>
  </si>
  <si>
    <t xml:space="preserve">M/s Amrendra Prasad </t>
  </si>
  <si>
    <t>M/s Mukesh Kumar Verma</t>
  </si>
  <si>
    <t>xz</t>
  </si>
  <si>
    <t>Plan for this Month (May'26)</t>
  </si>
  <si>
    <t>L2 for present Month (May'26)</t>
  </si>
  <si>
    <t>Progress for the Month (May'26)</t>
  </si>
  <si>
    <t>Date: 04-05-2026</t>
  </si>
  <si>
    <t>AP0 to AP16</t>
  </si>
  <si>
    <t>Mr. Tapas Das</t>
  </si>
  <si>
    <t>AP35 to AP 40</t>
  </si>
  <si>
    <t>Labour Unvailble</t>
  </si>
  <si>
    <t>Wet</t>
  </si>
  <si>
    <t>Done</t>
  </si>
  <si>
    <t>Dhanraj Construction</t>
  </si>
  <si>
    <t>Mr. Biswas</t>
  </si>
  <si>
    <t>Mr. Hulas &amp; Mr. Jogindra</t>
  </si>
  <si>
    <t>Mr. Jayanta ,&amp; Mr. Istiyak</t>
  </si>
  <si>
    <t>Mr. Mizanur &amp; Mr. Ambrish</t>
  </si>
  <si>
    <t>Mr. Sanjit &amp; Mr. Zeshan</t>
  </si>
  <si>
    <t>Engineer/  Supervisor</t>
  </si>
  <si>
    <t>Mr. Hulash</t>
  </si>
  <si>
    <t>Mr. Jayanta</t>
  </si>
  <si>
    <t>Details of Crossing</t>
  </si>
  <si>
    <t>Submitted(07/05/2026)</t>
  </si>
  <si>
    <t>Proposed Railway</t>
  </si>
  <si>
    <t>N.H347C</t>
  </si>
  <si>
    <t>AP16 to AP29</t>
  </si>
  <si>
    <t>AP29 to AP35</t>
  </si>
  <si>
    <t>AP  40 to AP 51</t>
  </si>
  <si>
    <t>Hemanta Malik/Rakesh Debnath</t>
  </si>
  <si>
    <t>Hemanta Malik/Tapas Das</t>
  </si>
  <si>
    <t>Mr. Hemanta/Mr. Tapas Das</t>
  </si>
  <si>
    <t>Mr. Ambrish</t>
  </si>
  <si>
    <t>Pit Dressing WIP</t>
  </si>
  <si>
    <t>Sawariya</t>
  </si>
  <si>
    <t>M./S Sanjay kumar</t>
  </si>
  <si>
    <t>AP0 to AP11</t>
  </si>
  <si>
    <r>
      <t xml:space="preserve">Submitted to PGCIL
(25-04-2026)
</t>
    </r>
    <r>
      <rPr>
        <b/>
        <sz val="11"/>
        <color theme="1"/>
        <rFont val="Times New Roman"/>
        <family val="1"/>
      </rPr>
      <t>11.823Kms</t>
    </r>
  </si>
  <si>
    <t>Due to Brick -kiln Hold B/W Section AP13 to AP14
Submitted 26-05-2026</t>
  </si>
  <si>
    <t xml:space="preserve">3.7Kms </t>
  </si>
  <si>
    <t>Hold Brick Kilm AP13 to Ap14 Brick Kiln</t>
  </si>
  <si>
    <t>Pit A &amp; D Frustum Completed</t>
  </si>
  <si>
    <t>Steel Binding WIP</t>
  </si>
  <si>
    <t>Pit B &amp; C Pyramid &amp; D-Pit Fusutm  completed</t>
  </si>
  <si>
    <t>Onwards Peak</t>
  </si>
  <si>
    <t>Onwards Bottom Section</t>
  </si>
  <si>
    <t xml:space="preserve">Onwards 1 Section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</si>
</sst>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14009]dd\ mmmm\ yyyy;@"/>
    <numFmt numFmtId="165" formatCode="0.0"/>
    <numFmt numFmtId="166" formatCode="0.000"/>
    <numFmt numFmtId="167" formatCode="[$-409]d\-mmm\-yy;@"/>
    <numFmt numFmtId="168" formatCode="[$-409]d/mmm/yyyy;@"/>
    <numFmt numFmtId="169" formatCode="0;\-0;;@"/>
    <numFmt numFmtId="170" formatCode="[$-409]d\-mmm\-yyyy;@"/>
    <numFmt numFmtId="171" formatCode="_ * #,##0.00_ ;_ * \-#,##0.00_ ;_ * &quot;-&quot;??_ ;_ @_ "/>
    <numFmt numFmtId="172" formatCode="000.0"/>
    <numFmt numFmtId="173" formatCode="_ * #,##0.000_ ;_ * \-#,##0.000_ ;_ * &quot;-&quot;??_ ;_ @_ "/>
    <numFmt numFmtId="174" formatCode="_ * #,##0_ ;_ * \-#,##0_ ;_ * &quot;-&quot;??_ ;_ @_ "/>
    <numFmt numFmtId="175" formatCode="0.0000"/>
  </numFmts>
  <fonts count="1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0000"/>
      <name val="Cambria"/>
      <family val="1"/>
    </font>
    <font>
      <b/>
      <sz val="9"/>
      <color rgb="FF000000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  <font>
      <b/>
      <sz val="16"/>
      <color theme="1"/>
      <name val="Bell MT"/>
      <family val="1"/>
    </font>
    <font>
      <b/>
      <sz val="12"/>
      <color theme="1"/>
      <name val="Bell MT"/>
      <family val="1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sz val="10"/>
      <color theme="1"/>
      <name val="Cambria"/>
      <family val="1"/>
    </font>
    <font>
      <sz val="9"/>
      <name val="Cambria"/>
      <family val="1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sz val="10"/>
      <name val="Arial"/>
      <family val="2"/>
    </font>
    <font>
      <b/>
      <sz val="14"/>
      <color rgb="FFFFFF00"/>
      <name val="Tahoma"/>
      <family val="2"/>
    </font>
    <font>
      <b/>
      <sz val="14"/>
      <color theme="0"/>
      <name val="Tahoma"/>
      <family val="2"/>
    </font>
    <font>
      <b/>
      <sz val="11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Tahoma"/>
      <family val="2"/>
    </font>
    <font>
      <sz val="1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6"/>
      <color theme="1"/>
      <name val="Calibri Light"/>
      <family val="2"/>
    </font>
    <font>
      <b/>
      <sz val="14"/>
      <name val="Tahoma"/>
      <family val="2"/>
    </font>
    <font>
      <b/>
      <sz val="8"/>
      <name val="Tahoma"/>
      <family val="2"/>
    </font>
    <font>
      <sz val="16"/>
      <color theme="1"/>
      <name val="Calibri"/>
      <family val="2"/>
      <scheme val="minor"/>
    </font>
    <font>
      <sz val="11"/>
      <color indexed="10"/>
      <name val="Arial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26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Bahnschrift"/>
      <family val="2"/>
    </font>
    <font>
      <sz val="11"/>
      <color rgb="FFFF0000"/>
      <name val="Arial"/>
      <family val="2"/>
    </font>
    <font>
      <sz val="12"/>
      <color theme="1"/>
      <name val="Calibri Light"/>
      <family val="1"/>
      <scheme val="maj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color rgb="FFFF0000"/>
      <name val="Arial"/>
      <family val="2"/>
    </font>
    <font>
      <b/>
      <sz val="14"/>
      <color theme="1"/>
      <name val="Book Antiqua"/>
      <family val="1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0" fontId="26" fillId="0" borderId="0" applyNumberFormat="0" applyBorder="0" applyProtection="0"/>
    <xf numFmtId="0" fontId="29" fillId="0" borderId="0"/>
    <xf numFmtId="0" fontId="35" fillId="0" borderId="0" applyNumberFormat="0" applyBorder="0">
      <protection locked="0"/>
    </xf>
    <xf numFmtId="0" fontId="45" fillId="0" borderId="0"/>
    <xf numFmtId="0" fontId="58" fillId="0" borderId="0"/>
    <xf numFmtId="0" fontId="1" fillId="0" borderId="0"/>
    <xf numFmtId="0" fontId="58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171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1" fillId="0" borderId="0"/>
    <xf numFmtId="0" fontId="58" fillId="0" borderId="0"/>
    <xf numFmtId="0" fontId="58" fillId="0" borderId="0"/>
    <xf numFmtId="0" fontId="58" fillId="0" borderId="0"/>
    <xf numFmtId="171" fontId="1" fillId="0" borderId="0" applyFont="0" applyFill="0" applyBorder="0" applyAlignment="0" applyProtection="0"/>
  </cellStyleXfs>
  <cellXfs count="1208">
    <xf numFmtId="0" fontId="0" fillId="0" borderId="0" xfId="0"/>
    <xf numFmtId="0" fontId="7" fillId="0" borderId="0" xfId="0" applyFont="1"/>
    <xf numFmtId="0" fontId="0" fillId="0" borderId="2" xfId="0" applyBorder="1"/>
    <xf numFmtId="0" fontId="3" fillId="0" borderId="1" xfId="0" applyFont="1" applyBorder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4" fillId="7" borderId="1" xfId="0" applyNumberFormat="1" applyFont="1" applyFill="1" applyBorder="1" applyAlignment="1">
      <alignment horizontal="center" vertical="center" wrapText="1"/>
    </xf>
    <xf numFmtId="1" fontId="15" fillId="8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1" fontId="17" fillId="4" borderId="4" xfId="0" applyNumberFormat="1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12" fillId="4" borderId="4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66" fontId="9" fillId="6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2" fontId="12" fillId="6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horizontal="center"/>
    </xf>
    <xf numFmtId="0" fontId="21" fillId="6" borderId="12" xfId="0" applyFont="1" applyFill="1" applyBorder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13" borderId="13" xfId="0" applyFont="1" applyFill="1" applyBorder="1" applyAlignment="1">
      <alignment horizontal="center" vertical="center"/>
    </xf>
    <xf numFmtId="0" fontId="22" fillId="13" borderId="14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1" fillId="14" borderId="1" xfId="1" applyFill="1" applyBorder="1" applyAlignment="1">
      <alignment horizontal="center" vertical="center"/>
    </xf>
    <xf numFmtId="2" fontId="24" fillId="0" borderId="20" xfId="0" applyNumberFormat="1" applyFont="1" applyBorder="1" applyAlignment="1">
      <alignment horizontal="center" vertical="center" wrapText="1"/>
    </xf>
    <xf numFmtId="167" fontId="1" fillId="14" borderId="1" xfId="1" applyNumberFormat="1" applyFill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166" fontId="1" fillId="15" borderId="1" xfId="1" applyNumberForma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4" fillId="4" borderId="1" xfId="0" applyFont="1" applyFill="1" applyBorder="1" applyAlignment="1">
      <alignment horizontal="center" vertical="center"/>
    </xf>
    <xf numFmtId="0" fontId="27" fillId="16" borderId="0" xfId="2" applyFont="1" applyFill="1"/>
    <xf numFmtId="0" fontId="27" fillId="16" borderId="0" xfId="3" applyFont="1" applyFill="1"/>
    <xf numFmtId="0" fontId="27" fillId="16" borderId="27" xfId="2" applyFont="1" applyFill="1" applyBorder="1"/>
    <xf numFmtId="0" fontId="27" fillId="16" borderId="0" xfId="2" applyFont="1" applyFill="1" applyBorder="1"/>
    <xf numFmtId="0" fontId="30" fillId="16" borderId="0" xfId="2" applyFont="1" applyFill="1" applyBorder="1" applyAlignment="1">
      <alignment vertical="center"/>
    </xf>
    <xf numFmtId="0" fontId="27" fillId="16" borderId="28" xfId="2" applyFont="1" applyFill="1" applyBorder="1"/>
    <xf numFmtId="0" fontId="31" fillId="16" borderId="0" xfId="2" applyFont="1" applyFill="1" applyBorder="1" applyAlignment="1">
      <alignment vertical="center"/>
    </xf>
    <xf numFmtId="0" fontId="32" fillId="17" borderId="0" xfId="2" applyFont="1" applyFill="1"/>
    <xf numFmtId="0" fontId="33" fillId="17" borderId="27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center" vertical="center"/>
    </xf>
    <xf numFmtId="0" fontId="34" fillId="17" borderId="0" xfId="2" applyFont="1" applyFill="1" applyBorder="1" applyAlignment="1">
      <alignment horizontal="center" vertical="center"/>
    </xf>
    <xf numFmtId="0" fontId="32" fillId="17" borderId="0" xfId="2" applyFont="1" applyFill="1" applyBorder="1"/>
    <xf numFmtId="0" fontId="32" fillId="17" borderId="28" xfId="2" applyFont="1" applyFill="1" applyBorder="1"/>
    <xf numFmtId="0" fontId="32" fillId="17" borderId="0" xfId="3" applyFont="1" applyFill="1"/>
    <xf numFmtId="0" fontId="33" fillId="17" borderId="27" xfId="2" applyFont="1" applyFill="1" applyBorder="1" applyAlignment="1">
      <alignment vertical="center"/>
    </xf>
    <xf numFmtId="0" fontId="33" fillId="17" borderId="0" xfId="2" applyFont="1" applyFill="1" applyBorder="1" applyAlignment="1">
      <alignment vertical="center"/>
    </xf>
    <xf numFmtId="1" fontId="33" fillId="17" borderId="27" xfId="4" applyNumberFormat="1" applyFont="1" applyFill="1" applyBorder="1" applyProtection="1"/>
    <xf numFmtId="1" fontId="33" fillId="17" borderId="0" xfId="4" applyNumberFormat="1" applyFont="1" applyFill="1" applyBorder="1" applyProtection="1"/>
    <xf numFmtId="1" fontId="32" fillId="17" borderId="0" xfId="4" applyNumberFormat="1" applyFont="1" applyFill="1" applyBorder="1" applyProtection="1"/>
    <xf numFmtId="0" fontId="33" fillId="17" borderId="0" xfId="2" applyFont="1" applyFill="1" applyBorder="1" applyAlignment="1">
      <alignment horizontal="center"/>
    </xf>
    <xf numFmtId="0" fontId="31" fillId="16" borderId="27" xfId="2" applyFont="1" applyFill="1" applyBorder="1" applyAlignment="1">
      <alignment horizontal="center" vertical="center"/>
    </xf>
    <xf numFmtId="0" fontId="31" fillId="16" borderId="0" xfId="2" applyFont="1" applyFill="1" applyBorder="1" applyAlignment="1">
      <alignment horizontal="center" vertical="center"/>
    </xf>
    <xf numFmtId="0" fontId="36" fillId="16" borderId="0" xfId="2" applyFont="1" applyFill="1"/>
    <xf numFmtId="0" fontId="36" fillId="16" borderId="0" xfId="3" applyFont="1" applyFill="1"/>
    <xf numFmtId="0" fontId="36" fillId="16" borderId="33" xfId="2" applyFont="1" applyFill="1" applyBorder="1"/>
    <xf numFmtId="0" fontId="36" fillId="16" borderId="34" xfId="2" applyFont="1" applyFill="1" applyBorder="1"/>
    <xf numFmtId="0" fontId="40" fillId="16" borderId="0" xfId="2" applyFont="1" applyFill="1" applyBorder="1"/>
    <xf numFmtId="0" fontId="39" fillId="16" borderId="0" xfId="2" applyFont="1" applyFill="1" applyBorder="1" applyAlignment="1">
      <alignment horizontal="center"/>
    </xf>
    <xf numFmtId="0" fontId="27" fillId="16" borderId="40" xfId="3" applyFont="1" applyFill="1" applyBorder="1"/>
    <xf numFmtId="0" fontId="41" fillId="16" borderId="0" xfId="2" applyFont="1" applyFill="1" applyBorder="1" applyAlignment="1">
      <alignment horizontal="center"/>
    </xf>
    <xf numFmtId="0" fontId="42" fillId="16" borderId="0" xfId="2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/>
    <xf numFmtId="0" fontId="27" fillId="16" borderId="43" xfId="3" applyFont="1" applyFill="1" applyBorder="1"/>
    <xf numFmtId="0" fontId="36" fillId="16" borderId="44" xfId="3" applyFont="1" applyFill="1" applyBorder="1"/>
    <xf numFmtId="0" fontId="27" fillId="16" borderId="45" xfId="2" applyFont="1" applyFill="1" applyBorder="1"/>
    <xf numFmtId="0" fontId="27" fillId="16" borderId="46" xfId="3" applyFont="1" applyFill="1" applyBorder="1"/>
    <xf numFmtId="0" fontId="38" fillId="16" borderId="0" xfId="2" applyFont="1" applyFill="1" applyBorder="1" applyAlignment="1">
      <alignment vertical="center"/>
    </xf>
    <xf numFmtId="0" fontId="27" fillId="16" borderId="0" xfId="2" applyFont="1" applyFill="1" applyBorder="1" applyAlignment="1">
      <alignment vertical="center"/>
    </xf>
    <xf numFmtId="0" fontId="43" fillId="16" borderId="47" xfId="2" applyFont="1" applyFill="1" applyBorder="1" applyAlignment="1">
      <alignment horizontal="center" vertical="center"/>
    </xf>
    <xf numFmtId="0" fontId="36" fillId="16" borderId="0" xfId="2" applyFont="1" applyFill="1" applyBorder="1" applyAlignment="1">
      <alignment vertical="center"/>
    </xf>
    <xf numFmtId="0" fontId="27" fillId="16" borderId="48" xfId="2" applyFont="1" applyFill="1" applyBorder="1" applyAlignment="1">
      <alignment horizontal="center" vertical="center"/>
    </xf>
    <xf numFmtId="0" fontId="27" fillId="16" borderId="47" xfId="2" applyFont="1" applyFill="1" applyBorder="1" applyAlignment="1">
      <alignment horizontal="center"/>
    </xf>
    <xf numFmtId="0" fontId="43" fillId="16" borderId="48" xfId="2" applyFont="1" applyFill="1" applyBorder="1" applyAlignment="1">
      <alignment horizontal="center" vertical="center"/>
    </xf>
    <xf numFmtId="0" fontId="44" fillId="16" borderId="0" xfId="2" applyFont="1" applyFill="1" applyBorder="1" applyAlignment="1">
      <alignment vertical="center" wrapText="1"/>
    </xf>
    <xf numFmtId="0" fontId="36" fillId="16" borderId="0" xfId="2" applyFont="1" applyFill="1" applyBorder="1" applyAlignment="1">
      <alignment horizontal="center"/>
    </xf>
    <xf numFmtId="0" fontId="27" fillId="16" borderId="47" xfId="2" applyFont="1" applyFill="1" applyBorder="1"/>
    <xf numFmtId="0" fontId="27" fillId="16" borderId="49" xfId="2" applyFont="1" applyFill="1" applyBorder="1" applyAlignment="1">
      <alignment horizontal="center" vertical="center"/>
    </xf>
    <xf numFmtId="1" fontId="46" fillId="16" borderId="0" xfId="5" applyNumberFormat="1" applyFont="1" applyFill="1" applyAlignment="1">
      <alignment horizontal="center"/>
    </xf>
    <xf numFmtId="0" fontId="38" fillId="16" borderId="0" xfId="2" applyFont="1" applyFill="1" applyBorder="1" applyAlignment="1">
      <alignment horizontal="left" vertical="center"/>
    </xf>
    <xf numFmtId="0" fontId="43" fillId="16" borderId="0" xfId="2" applyFont="1" applyFill="1" applyBorder="1" applyAlignment="1">
      <alignment horizontal="left" vertical="center"/>
    </xf>
    <xf numFmtId="0" fontId="27" fillId="16" borderId="0" xfId="2" applyFont="1" applyFill="1" applyBorder="1" applyAlignment="1">
      <alignment horizontal="center"/>
    </xf>
    <xf numFmtId="0" fontId="47" fillId="16" borderId="0" xfId="2" applyFont="1" applyFill="1" applyBorder="1" applyAlignment="1">
      <alignment horizontal="center"/>
    </xf>
    <xf numFmtId="0" fontId="48" fillId="16" borderId="0" xfId="2" applyFont="1" applyFill="1" applyBorder="1" applyAlignment="1">
      <alignment horizontal="center"/>
    </xf>
    <xf numFmtId="0" fontId="36" fillId="16" borderId="0" xfId="2" applyFont="1" applyFill="1" applyBorder="1"/>
    <xf numFmtId="0" fontId="27" fillId="16" borderId="44" xfId="3" applyFont="1" applyFill="1" applyBorder="1"/>
    <xf numFmtId="0" fontId="49" fillId="16" borderId="0" xfId="2" applyFont="1" applyFill="1" applyBorder="1" applyAlignment="1">
      <alignment horizontal="center"/>
    </xf>
    <xf numFmtId="0" fontId="27" fillId="16" borderId="0" xfId="3" applyFont="1" applyFill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47" fillId="16" borderId="0" xfId="2" applyFont="1" applyFill="1" applyBorder="1"/>
    <xf numFmtId="0" fontId="27" fillId="4" borderId="0" xfId="2" applyFont="1" applyFill="1" applyBorder="1"/>
    <xf numFmtId="0" fontId="27" fillId="16" borderId="52" xfId="2" applyFont="1" applyFill="1" applyBorder="1" applyAlignment="1">
      <alignment horizontal="center"/>
    </xf>
    <xf numFmtId="1" fontId="45" fillId="16" borderId="0" xfId="5" applyNumberFormat="1" applyFill="1" applyAlignment="1">
      <alignment horizontal="center"/>
    </xf>
    <xf numFmtId="0" fontId="38" fillId="16" borderId="0" xfId="2" applyFont="1" applyFill="1" applyBorder="1"/>
    <xf numFmtId="0" fontId="38" fillId="16" borderId="28" xfId="2" applyFont="1" applyFill="1" applyBorder="1"/>
    <xf numFmtId="0" fontId="48" fillId="16" borderId="0" xfId="2" applyFont="1" applyFill="1" applyBorder="1"/>
    <xf numFmtId="0" fontId="27" fillId="16" borderId="27" xfId="3" applyFont="1" applyFill="1" applyBorder="1"/>
    <xf numFmtId="0" fontId="51" fillId="0" borderId="0" xfId="0" applyFont="1"/>
    <xf numFmtId="0" fontId="39" fillId="16" borderId="0" xfId="2" applyFont="1" applyFill="1" applyBorder="1" applyAlignment="1">
      <alignment horizontal="center" wrapText="1"/>
    </xf>
    <xf numFmtId="0" fontId="47" fillId="16" borderId="0" xfId="2" applyFont="1" applyFill="1"/>
    <xf numFmtId="0" fontId="47" fillId="16" borderId="0" xfId="3" applyFont="1" applyFill="1"/>
    <xf numFmtId="0" fontId="27" fillId="16" borderId="53" xfId="2" applyFont="1" applyFill="1" applyBorder="1"/>
    <xf numFmtId="0" fontId="43" fillId="16" borderId="54" xfId="2" applyFont="1" applyFill="1" applyBorder="1" applyAlignment="1">
      <alignment horizontal="center" vertical="center"/>
    </xf>
    <xf numFmtId="0" fontId="43" fillId="16" borderId="55" xfId="2" applyFont="1" applyFill="1" applyBorder="1" applyAlignment="1">
      <alignment horizontal="center" vertical="center"/>
    </xf>
    <xf numFmtId="0" fontId="43" fillId="16" borderId="49" xfId="2" applyFont="1" applyFill="1" applyBorder="1" applyAlignment="1">
      <alignment horizontal="center" vertical="center"/>
    </xf>
    <xf numFmtId="0" fontId="43" fillId="16" borderId="56" xfId="2" applyFont="1" applyFill="1" applyBorder="1" applyAlignment="1">
      <alignment horizontal="center" vertical="center"/>
    </xf>
    <xf numFmtId="0" fontId="43" fillId="16" borderId="57" xfId="2" applyFont="1" applyFill="1" applyBorder="1" applyAlignment="1">
      <alignment horizontal="center" vertical="center"/>
    </xf>
    <xf numFmtId="0" fontId="45" fillId="16" borderId="0" xfId="5" applyFill="1" applyAlignment="1">
      <alignment horizontal="center"/>
    </xf>
    <xf numFmtId="0" fontId="52" fillId="16" borderId="0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left"/>
    </xf>
    <xf numFmtId="0" fontId="53" fillId="16" borderId="0" xfId="2" applyFont="1" applyFill="1" applyBorder="1" applyAlignment="1">
      <alignment horizontal="center"/>
    </xf>
    <xf numFmtId="0" fontId="48" fillId="16" borderId="0" xfId="2" applyFont="1" applyFill="1"/>
    <xf numFmtId="0" fontId="48" fillId="16" borderId="0" xfId="3" applyFont="1" applyFill="1"/>
    <xf numFmtId="0" fontId="43" fillId="4" borderId="54" xfId="2" applyFont="1" applyFill="1" applyBorder="1" applyAlignment="1">
      <alignment horizontal="center" vertical="center"/>
    </xf>
    <xf numFmtId="0" fontId="43" fillId="4" borderId="55" xfId="2" applyFont="1" applyFill="1" applyBorder="1" applyAlignment="1">
      <alignment horizontal="center" vertical="center"/>
    </xf>
    <xf numFmtId="0" fontId="43" fillId="4" borderId="56" xfId="2" applyFont="1" applyFill="1" applyBorder="1" applyAlignment="1">
      <alignment horizontal="center" vertical="center"/>
    </xf>
    <xf numFmtId="0" fontId="43" fillId="4" borderId="57" xfId="2" applyFont="1" applyFill="1" applyBorder="1" applyAlignment="1">
      <alignment horizontal="center" vertical="center"/>
    </xf>
    <xf numFmtId="0" fontId="27" fillId="4" borderId="48" xfId="2" applyFont="1" applyFill="1" applyBorder="1" applyAlignment="1">
      <alignment horizontal="center" vertical="center"/>
    </xf>
    <xf numFmtId="0" fontId="27" fillId="4" borderId="47" xfId="2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/>
    <xf numFmtId="0" fontId="39" fillId="4" borderId="0" xfId="2" applyFont="1" applyFill="1" applyBorder="1" applyAlignment="1">
      <alignment horizontal="center"/>
    </xf>
    <xf numFmtId="0" fontId="43" fillId="6" borderId="54" xfId="2" applyFont="1" applyFill="1" applyBorder="1" applyAlignment="1">
      <alignment horizontal="center" vertical="center"/>
    </xf>
    <xf numFmtId="0" fontId="43" fillId="6" borderId="55" xfId="2" applyFont="1" applyFill="1" applyBorder="1" applyAlignment="1">
      <alignment horizontal="center" vertical="center"/>
    </xf>
    <xf numFmtId="0" fontId="54" fillId="6" borderId="54" xfId="2" applyFont="1" applyFill="1" applyBorder="1" applyAlignment="1">
      <alignment horizontal="center" vertical="center"/>
    </xf>
    <xf numFmtId="0" fontId="54" fillId="6" borderId="55" xfId="2" applyFont="1" applyFill="1" applyBorder="1" applyAlignment="1">
      <alignment horizontal="center" vertical="center"/>
    </xf>
    <xf numFmtId="0" fontId="43" fillId="6" borderId="56" xfId="2" applyFont="1" applyFill="1" applyBorder="1" applyAlignment="1">
      <alignment horizontal="center" vertical="center"/>
    </xf>
    <xf numFmtId="0" fontId="43" fillId="6" borderId="57" xfId="2" applyFont="1" applyFill="1" applyBorder="1" applyAlignment="1">
      <alignment horizontal="center" vertical="center"/>
    </xf>
    <xf numFmtId="0" fontId="54" fillId="6" borderId="56" xfId="2" applyFont="1" applyFill="1" applyBorder="1" applyAlignment="1">
      <alignment horizontal="center" vertical="center"/>
    </xf>
    <xf numFmtId="0" fontId="54" fillId="6" borderId="57" xfId="2" applyFont="1" applyFill="1" applyBorder="1" applyAlignment="1">
      <alignment horizontal="center" vertical="center"/>
    </xf>
    <xf numFmtId="0" fontId="27" fillId="4" borderId="49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0" fontId="27" fillId="6" borderId="47" xfId="2" applyFont="1" applyFill="1" applyBorder="1"/>
    <xf numFmtId="0" fontId="54" fillId="6" borderId="48" xfId="2" applyFont="1" applyFill="1" applyBorder="1" applyAlignment="1">
      <alignment horizontal="center" vertical="center"/>
    </xf>
    <xf numFmtId="0" fontId="54" fillId="6" borderId="47" xfId="2" applyFont="1" applyFill="1" applyBorder="1"/>
    <xf numFmtId="0" fontId="38" fillId="16" borderId="27" xfId="2" applyFont="1" applyFill="1" applyBorder="1"/>
    <xf numFmtId="0" fontId="55" fillId="16" borderId="0" xfId="2" applyFont="1" applyFill="1" applyBorder="1" applyAlignment="1">
      <alignment horizontal="center"/>
    </xf>
    <xf numFmtId="0" fontId="27" fillId="16" borderId="59" xfId="2" applyFont="1" applyFill="1" applyBorder="1" applyAlignment="1">
      <alignment horizontal="center" vertical="center"/>
    </xf>
    <xf numFmtId="0" fontId="27" fillId="16" borderId="41" xfId="3" applyFont="1" applyFill="1" applyBorder="1"/>
    <xf numFmtId="0" fontId="38" fillId="4" borderId="27" xfId="2" applyFont="1" applyFill="1" applyBorder="1"/>
    <xf numFmtId="0" fontId="38" fillId="4" borderId="0" xfId="2" applyFont="1" applyFill="1" applyBorder="1"/>
    <xf numFmtId="0" fontId="52" fillId="4" borderId="0" xfId="2" applyFont="1" applyFill="1" applyBorder="1" applyAlignment="1">
      <alignment horizontal="center"/>
    </xf>
    <xf numFmtId="0" fontId="27" fillId="4" borderId="0" xfId="2" applyFont="1" applyFill="1"/>
    <xf numFmtId="0" fontId="27" fillId="4" borderId="0" xfId="3" applyFont="1" applyFill="1"/>
    <xf numFmtId="0" fontId="27" fillId="4" borderId="42" xfId="3" applyFont="1" applyFill="1" applyBorder="1"/>
    <xf numFmtId="0" fontId="27" fillId="4" borderId="46" xfId="3" applyFont="1" applyFill="1" applyBorder="1"/>
    <xf numFmtId="0" fontId="31" fillId="4" borderId="0" xfId="2" applyFont="1" applyFill="1" applyBorder="1" applyAlignment="1">
      <alignment vertical="center"/>
    </xf>
    <xf numFmtId="0" fontId="36" fillId="4" borderId="0" xfId="2" applyFont="1" applyFill="1" applyBorder="1"/>
    <xf numFmtId="0" fontId="45" fillId="4" borderId="0" xfId="5" applyFill="1" applyAlignment="1">
      <alignment horizontal="center"/>
    </xf>
    <xf numFmtId="0" fontId="51" fillId="4" borderId="0" xfId="0" applyFont="1" applyFill="1"/>
    <xf numFmtId="0" fontId="38" fillId="4" borderId="0" xfId="2" applyFont="1" applyFill="1" applyBorder="1" applyAlignment="1">
      <alignment horizontal="center"/>
    </xf>
    <xf numFmtId="0" fontId="38" fillId="4" borderId="0" xfId="2" applyFont="1" applyFill="1" applyBorder="1" applyAlignment="1">
      <alignment horizontal="left"/>
    </xf>
    <xf numFmtId="0" fontId="53" fillId="4" borderId="0" xfId="2" applyFont="1" applyFill="1" applyBorder="1" applyAlignment="1">
      <alignment horizontal="center"/>
    </xf>
    <xf numFmtId="0" fontId="48" fillId="4" borderId="0" xfId="2" applyFont="1" applyFill="1" applyBorder="1"/>
    <xf numFmtId="0" fontId="48" fillId="4" borderId="0" xfId="2" applyFont="1" applyFill="1" applyBorder="1" applyAlignment="1">
      <alignment horizontal="center"/>
    </xf>
    <xf numFmtId="0" fontId="55" fillId="4" borderId="0" xfId="2" applyFont="1" applyFill="1" applyBorder="1" applyAlignment="1">
      <alignment horizontal="center"/>
    </xf>
    <xf numFmtId="0" fontId="43" fillId="16" borderId="0" xfId="2" applyFont="1" applyFill="1" applyBorder="1" applyAlignment="1">
      <alignment horizontal="center" vertical="center"/>
    </xf>
    <xf numFmtId="0" fontId="27" fillId="16" borderId="60" xfId="2" applyFont="1" applyFill="1" applyBorder="1" applyAlignment="1">
      <alignment horizontal="center" vertical="center"/>
    </xf>
    <xf numFmtId="0" fontId="27" fillId="16" borderId="0" xfId="2" applyFont="1" applyFill="1" applyBorder="1" applyAlignment="1">
      <alignment horizontal="center" vertical="center"/>
    </xf>
    <xf numFmtId="0" fontId="39" fillId="16" borderId="64" xfId="2" applyFont="1" applyFill="1" applyBorder="1" applyAlignment="1">
      <alignment horizontal="center"/>
    </xf>
    <xf numFmtId="0" fontId="39" fillId="16" borderId="65" xfId="2" applyFont="1" applyFill="1" applyBorder="1" applyAlignment="1">
      <alignment horizontal="center"/>
    </xf>
    <xf numFmtId="0" fontId="39" fillId="16" borderId="66" xfId="2" applyFont="1" applyFill="1" applyBorder="1" applyAlignment="1">
      <alignment horizontal="center"/>
    </xf>
    <xf numFmtId="1" fontId="39" fillId="16" borderId="66" xfId="2" applyNumberFormat="1" applyFont="1" applyFill="1" applyBorder="1" applyAlignment="1">
      <alignment horizontal="center"/>
    </xf>
    <xf numFmtId="0" fontId="27" fillId="16" borderId="40" xfId="2" applyFont="1" applyFill="1" applyBorder="1"/>
    <xf numFmtId="0" fontId="38" fillId="16" borderId="0" xfId="2" applyFont="1" applyFill="1"/>
    <xf numFmtId="0" fontId="39" fillId="16" borderId="0" xfId="2" applyFont="1" applyFill="1" applyBorder="1"/>
    <xf numFmtId="0" fontId="31" fillId="16" borderId="67" xfId="2" applyFont="1" applyFill="1" applyBorder="1" applyAlignment="1">
      <alignment vertical="center"/>
    </xf>
    <xf numFmtId="0" fontId="27" fillId="16" borderId="68" xfId="2" applyFont="1" applyFill="1" applyBorder="1" applyAlignment="1">
      <alignment vertical="center"/>
    </xf>
    <xf numFmtId="0" fontId="27" fillId="16" borderId="68" xfId="2" applyFont="1" applyFill="1" applyBorder="1"/>
    <xf numFmtId="0" fontId="39" fillId="16" borderId="68" xfId="2" applyFont="1" applyFill="1" applyBorder="1" applyAlignment="1">
      <alignment horizontal="center"/>
    </xf>
    <xf numFmtId="0" fontId="27" fillId="16" borderId="69" xfId="2" applyFont="1" applyFill="1" applyBorder="1"/>
    <xf numFmtId="0" fontId="39" fillId="16" borderId="0" xfId="2" applyFont="1" applyFill="1" applyAlignment="1">
      <alignment horizontal="center"/>
    </xf>
    <xf numFmtId="0" fontId="27" fillId="16" borderId="73" xfId="2" applyFont="1" applyFill="1" applyBorder="1" applyAlignment="1">
      <alignment vertical="center"/>
    </xf>
    <xf numFmtId="0" fontId="27" fillId="16" borderId="74" xfId="2" applyFont="1" applyFill="1" applyBorder="1"/>
    <xf numFmtId="0" fontId="27" fillId="16" borderId="73" xfId="2" applyFont="1" applyFill="1" applyBorder="1"/>
    <xf numFmtId="16" fontId="27" fillId="16" borderId="0" xfId="2" applyNumberFormat="1" applyFont="1" applyFill="1" applyBorder="1" applyAlignment="1">
      <alignment horizontal="center"/>
    </xf>
    <xf numFmtId="0" fontId="36" fillId="16" borderId="73" xfId="2" applyFont="1" applyFill="1" applyBorder="1"/>
    <xf numFmtId="0" fontId="36" fillId="16" borderId="67" xfId="2" applyFont="1" applyFill="1" applyBorder="1"/>
    <xf numFmtId="0" fontId="36" fillId="16" borderId="68" xfId="2" applyFont="1" applyFill="1" applyBorder="1"/>
    <xf numFmtId="0" fontId="27" fillId="16" borderId="0" xfId="3" applyFont="1" applyFill="1" applyAlignment="1">
      <alignment horizontal="left"/>
    </xf>
    <xf numFmtId="0" fontId="36" fillId="16" borderId="0" xfId="2" applyFont="1" applyFill="1" applyBorder="1" applyAlignment="1">
      <alignment horizontal="left"/>
    </xf>
    <xf numFmtId="0" fontId="38" fillId="16" borderId="83" xfId="2" applyFont="1" applyFill="1" applyBorder="1" applyAlignment="1">
      <alignment horizontal="center" vertical="center" textRotation="255"/>
    </xf>
    <xf numFmtId="0" fontId="38" fillId="16" borderId="84" xfId="2" applyFont="1" applyFill="1" applyBorder="1" applyAlignment="1">
      <alignment horizontal="center" vertical="center" textRotation="255"/>
    </xf>
    <xf numFmtId="0" fontId="38" fillId="16" borderId="85" xfId="2" applyFont="1" applyFill="1" applyBorder="1" applyAlignment="1">
      <alignment horizontal="center" vertical="center" textRotation="255"/>
    </xf>
    <xf numFmtId="0" fontId="38" fillId="16" borderId="86" xfId="2" applyFont="1" applyFill="1" applyBorder="1" applyAlignment="1">
      <alignment horizontal="center" vertical="center" textRotation="255"/>
    </xf>
    <xf numFmtId="0" fontId="36" fillId="16" borderId="48" xfId="2" applyFont="1" applyFill="1" applyBorder="1"/>
    <xf numFmtId="0" fontId="27" fillId="16" borderId="0" xfId="2" applyFont="1" applyFill="1" applyAlignment="1">
      <alignment horizontal="center"/>
    </xf>
    <xf numFmtId="0" fontId="36" fillId="16" borderId="0" xfId="2" applyFont="1" applyFill="1" applyAlignment="1">
      <alignment horizontal="center"/>
    </xf>
    <xf numFmtId="0" fontId="36" fillId="16" borderId="87" xfId="2" applyFont="1" applyFill="1" applyBorder="1"/>
    <xf numFmtId="0" fontId="36" fillId="16" borderId="88" xfId="2" applyFont="1" applyFill="1" applyBorder="1"/>
    <xf numFmtId="0" fontId="36" fillId="16" borderId="47" xfId="2" applyFont="1" applyFill="1" applyBorder="1"/>
    <xf numFmtId="0" fontId="36" fillId="16" borderId="89" xfId="2" applyFont="1" applyFill="1" applyBorder="1"/>
    <xf numFmtId="0" fontId="36" fillId="16" borderId="0" xfId="2" applyFont="1" applyFill="1" applyBorder="1" applyAlignment="1">
      <alignment horizontal="left" vertical="center"/>
    </xf>
    <xf numFmtId="0" fontId="36" fillId="16" borderId="0" xfId="2" applyFont="1" applyFill="1" applyBorder="1" applyAlignment="1">
      <alignment horizontal="center" vertical="center"/>
    </xf>
    <xf numFmtId="0" fontId="55" fillId="16" borderId="0" xfId="2" applyFont="1" applyFill="1" applyAlignment="1">
      <alignment horizontal="center"/>
    </xf>
    <xf numFmtId="0" fontId="36" fillId="16" borderId="0" xfId="2" applyFont="1" applyFill="1" applyBorder="1" applyAlignment="1">
      <alignment horizontal="right"/>
    </xf>
    <xf numFmtId="0" fontId="36" fillId="16" borderId="90" xfId="3" applyFont="1" applyFill="1" applyBorder="1"/>
    <xf numFmtId="0" fontId="36" fillId="16" borderId="93" xfId="3" applyFont="1" applyFill="1" applyBorder="1" applyAlignment="1">
      <alignment wrapText="1"/>
    </xf>
    <xf numFmtId="0" fontId="27" fillId="16" borderId="0" xfId="2" applyFont="1" applyFill="1" applyAlignment="1">
      <alignment horizontal="center" vertical="center"/>
    </xf>
    <xf numFmtId="0" fontId="36" fillId="16" borderId="47" xfId="2" applyFont="1" applyFill="1" applyBorder="1" applyAlignment="1">
      <alignment horizontal="center" vertical="center" wrapText="1"/>
    </xf>
    <xf numFmtId="0" fontId="36" fillId="16" borderId="49" xfId="3" applyFont="1" applyFill="1" applyBorder="1" applyAlignment="1">
      <alignment wrapText="1"/>
    </xf>
    <xf numFmtId="0" fontId="36" fillId="16" borderId="47" xfId="3" applyFont="1" applyFill="1" applyBorder="1" applyAlignment="1">
      <alignment horizontal="center" vertical="center" wrapText="1"/>
    </xf>
    <xf numFmtId="0" fontId="36" fillId="16" borderId="48" xfId="3" applyFont="1" applyFill="1" applyBorder="1" applyAlignment="1">
      <alignment wrapText="1"/>
    </xf>
    <xf numFmtId="0" fontId="39" fillId="16" borderId="73" xfId="2" applyFont="1" applyFill="1" applyBorder="1" applyAlignment="1">
      <alignment horizontal="center"/>
    </xf>
    <xf numFmtId="0" fontId="39" fillId="16" borderId="94" xfId="2" applyFont="1" applyFill="1" applyBorder="1" applyAlignment="1">
      <alignment horizontal="center"/>
    </xf>
    <xf numFmtId="0" fontId="36" fillId="16" borderId="95" xfId="2" applyFont="1" applyFill="1" applyBorder="1"/>
    <xf numFmtId="0" fontId="36" fillId="16" borderId="60" xfId="2" applyFont="1" applyFill="1" applyBorder="1"/>
    <xf numFmtId="0" fontId="36" fillId="16" borderId="87" xfId="2" applyFont="1" applyFill="1" applyBorder="1" applyAlignment="1">
      <alignment horizontal="left"/>
    </xf>
    <xf numFmtId="0" fontId="36" fillId="16" borderId="49" xfId="2" applyFont="1" applyFill="1" applyBorder="1" applyAlignment="1">
      <alignment horizontal="center"/>
    </xf>
    <xf numFmtId="0" fontId="36" fillId="16" borderId="96" xfId="2" applyFont="1" applyFill="1" applyBorder="1"/>
    <xf numFmtId="0" fontId="36" fillId="16" borderId="97" xfId="2" applyFont="1" applyFill="1" applyBorder="1"/>
    <xf numFmtId="0" fontId="36" fillId="16" borderId="98" xfId="2" applyFont="1" applyFill="1" applyBorder="1"/>
    <xf numFmtId="0" fontId="36" fillId="16" borderId="99" xfId="2" applyFont="1" applyFill="1" applyBorder="1"/>
    <xf numFmtId="0" fontId="27" fillId="16" borderId="99" xfId="2" applyFont="1" applyFill="1" applyBorder="1"/>
    <xf numFmtId="0" fontId="27" fillId="16" borderId="100" xfId="2" applyFont="1" applyFill="1" applyBorder="1"/>
    <xf numFmtId="0" fontId="27" fillId="16" borderId="98" xfId="2" applyFont="1" applyFill="1" applyBorder="1"/>
    <xf numFmtId="0" fontId="27" fillId="16" borderId="99" xfId="3" applyFont="1" applyFill="1" applyBorder="1"/>
    <xf numFmtId="0" fontId="27" fillId="16" borderId="0" xfId="2" applyFont="1" applyFill="1" applyBorder="1" applyAlignment="1">
      <alignment horizontal="left" vertical="center"/>
    </xf>
    <xf numFmtId="0" fontId="27" fillId="16" borderId="0" xfId="3" applyFont="1" applyFill="1" applyAlignment="1">
      <alignment wrapText="1"/>
    </xf>
    <xf numFmtId="2" fontId="58" fillId="4" borderId="69" xfId="0" applyNumberFormat="1" applyFont="1" applyFill="1" applyBorder="1" applyAlignment="1">
      <alignment horizontal="center" vertical="center"/>
    </xf>
    <xf numFmtId="2" fontId="58" fillId="4" borderId="74" xfId="0" applyNumberFormat="1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 wrapText="1"/>
    </xf>
    <xf numFmtId="0" fontId="66" fillId="19" borderId="81" xfId="0" applyFont="1" applyFill="1" applyBorder="1" applyAlignment="1">
      <alignment horizontal="center" vertical="center" wrapText="1"/>
    </xf>
    <xf numFmtId="0" fontId="3" fillId="19" borderId="81" xfId="0" applyFont="1" applyFill="1" applyBorder="1" applyAlignment="1">
      <alignment horizontal="center" vertical="center"/>
    </xf>
    <xf numFmtId="0" fontId="3" fillId="19" borderId="82" xfId="0" applyFont="1" applyFill="1" applyBorder="1" applyAlignment="1">
      <alignment horizontal="center" vertical="center"/>
    </xf>
    <xf numFmtId="0" fontId="62" fillId="19" borderId="105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 wrapText="1"/>
    </xf>
    <xf numFmtId="0" fontId="64" fillId="19" borderId="11" xfId="0" applyFont="1" applyFill="1" applyBorder="1" applyAlignment="1">
      <alignment horizontal="center" vertical="center" wrapText="1"/>
    </xf>
    <xf numFmtId="0" fontId="66" fillId="19" borderId="11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9" borderId="106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1" fontId="69" fillId="4" borderId="4" xfId="0" applyNumberFormat="1" applyFont="1" applyFill="1" applyBorder="1" applyAlignment="1">
      <alignment horizontal="center" vertical="center"/>
    </xf>
    <xf numFmtId="1" fontId="70" fillId="4" borderId="4" xfId="0" applyNumberFormat="1" applyFont="1" applyFill="1" applyBorder="1" applyAlignment="1">
      <alignment horizontal="center" vertical="center" wrapText="1"/>
    </xf>
    <xf numFmtId="2" fontId="68" fillId="4" borderId="4" xfId="0" applyNumberFormat="1" applyFon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" fontId="69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9" fillId="22" borderId="1" xfId="0" applyFont="1" applyFill="1" applyBorder="1" applyAlignment="1">
      <alignment horizontal="center" vertical="center"/>
    </xf>
    <xf numFmtId="0" fontId="0" fillId="4" borderId="0" xfId="0" applyFill="1"/>
    <xf numFmtId="0" fontId="4" fillId="21" borderId="1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4" fillId="4" borderId="0" xfId="0" applyFont="1" applyFill="1"/>
    <xf numFmtId="0" fontId="4" fillId="21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2" fillId="4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1" fontId="72" fillId="4" borderId="0" xfId="0" applyNumberFormat="1" applyFont="1" applyFill="1" applyAlignment="1">
      <alignment horizontal="center" vertical="center"/>
    </xf>
    <xf numFmtId="2" fontId="72" fillId="4" borderId="0" xfId="0" applyNumberFormat="1" applyFont="1" applyFill="1" applyAlignment="1">
      <alignment horizontal="center" vertical="center"/>
    </xf>
    <xf numFmtId="166" fontId="72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3" fillId="0" borderId="0" xfId="0" applyFont="1"/>
    <xf numFmtId="49" fontId="76" fillId="24" borderId="103" xfId="7" applyNumberFormat="1" applyFont="1" applyFill="1" applyBorder="1" applyAlignment="1">
      <alignment horizontal="center" vertical="center" wrapText="1"/>
    </xf>
    <xf numFmtId="49" fontId="65" fillId="4" borderId="75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 vertical="center"/>
    </xf>
    <xf numFmtId="0" fontId="3" fillId="0" borderId="71" xfId="0" quotePrefix="1" applyFont="1" applyBorder="1" applyAlignment="1">
      <alignment horizontal="center"/>
    </xf>
    <xf numFmtId="49" fontId="65" fillId="4" borderId="20" xfId="7" quotePrefix="1" applyNumberFormat="1" applyFont="1" applyFill="1" applyBorder="1" applyAlignment="1">
      <alignment horizontal="center" vertical="center"/>
    </xf>
    <xf numFmtId="0" fontId="3" fillId="0" borderId="72" xfId="0" quotePrefix="1" applyFont="1" applyBorder="1" applyAlignment="1">
      <alignment horizontal="center"/>
    </xf>
    <xf numFmtId="0" fontId="6" fillId="0" borderId="111" xfId="0" applyFont="1" applyBorder="1" applyAlignment="1">
      <alignment horizontal="center"/>
    </xf>
    <xf numFmtId="49" fontId="65" fillId="4" borderId="112" xfId="7" applyNumberFormat="1" applyFont="1" applyFill="1" applyBorder="1" applyAlignment="1">
      <alignment horizontal="center" vertical="center"/>
    </xf>
    <xf numFmtId="1" fontId="65" fillId="4" borderId="78" xfId="7" applyNumberFormat="1" applyFont="1" applyFill="1" applyBorder="1" applyAlignment="1">
      <alignment horizontal="center" vertical="center"/>
    </xf>
    <xf numFmtId="1" fontId="65" fillId="4" borderId="10" xfId="7" applyNumberFormat="1" applyFont="1" applyFill="1" applyBorder="1" applyAlignment="1">
      <alignment horizontal="center" vertical="center"/>
    </xf>
    <xf numFmtId="49" fontId="65" fillId="4" borderId="113" xfId="7" applyNumberFormat="1" applyFont="1" applyFill="1" applyBorder="1" applyAlignment="1">
      <alignment horizontal="center" vertical="center"/>
    </xf>
    <xf numFmtId="1" fontId="65" fillId="4" borderId="6" xfId="7" applyNumberFormat="1" applyFont="1" applyFill="1" applyBorder="1" applyAlignment="1">
      <alignment horizontal="center" vertical="center"/>
    </xf>
    <xf numFmtId="49" fontId="65" fillId="4" borderId="114" xfId="7" applyNumberFormat="1" applyFont="1" applyFill="1" applyBorder="1" applyAlignment="1">
      <alignment horizontal="center" vertical="center"/>
    </xf>
    <xf numFmtId="49" fontId="65" fillId="4" borderId="9" xfId="7" applyNumberFormat="1" applyFont="1" applyFill="1" applyBorder="1" applyAlignment="1">
      <alignment horizontal="center" vertical="center"/>
    </xf>
    <xf numFmtId="49" fontId="65" fillId="4" borderId="115" xfId="7" applyNumberFormat="1" applyFont="1" applyFill="1" applyBorder="1" applyAlignment="1">
      <alignment horizontal="center" vertical="center"/>
    </xf>
    <xf numFmtId="49" fontId="65" fillId="4" borderId="10" xfId="7" applyNumberFormat="1" applyFont="1" applyFill="1" applyBorder="1" applyAlignment="1">
      <alignment horizontal="center" vertical="center"/>
    </xf>
    <xf numFmtId="1" fontId="65" fillId="4" borderId="4" xfId="7" applyNumberFormat="1" applyFont="1" applyFill="1" applyBorder="1" applyAlignment="1">
      <alignment horizontal="center" vertical="center"/>
    </xf>
    <xf numFmtId="0" fontId="0" fillId="0" borderId="4" xfId="0" applyBorder="1"/>
    <xf numFmtId="1" fontId="65" fillId="4" borderId="1" xfId="7" applyNumberFormat="1" applyFont="1" applyFill="1" applyBorder="1" applyAlignment="1">
      <alignment horizontal="center" vertical="center"/>
    </xf>
    <xf numFmtId="1" fontId="63" fillId="4" borderId="1" xfId="0" applyNumberFormat="1" applyFont="1" applyFill="1" applyBorder="1" applyAlignment="1">
      <alignment horizontal="center" vertical="center"/>
    </xf>
    <xf numFmtId="1" fontId="65" fillId="4" borderId="1" xfId="0" applyNumberFormat="1" applyFont="1" applyFill="1" applyBorder="1" applyAlignment="1">
      <alignment horizontal="center" vertical="center"/>
    </xf>
    <xf numFmtId="1" fontId="65" fillId="6" borderId="1" xfId="7" applyNumberFormat="1" applyFont="1" applyFill="1" applyBorder="1" applyAlignment="1">
      <alignment horizontal="center" vertical="center"/>
    </xf>
    <xf numFmtId="49" fontId="65" fillId="25" borderId="5" xfId="7" applyNumberFormat="1" applyFont="1" applyFill="1" applyBorder="1" applyAlignment="1">
      <alignment horizontal="center" vertical="center"/>
    </xf>
    <xf numFmtId="49" fontId="65" fillId="26" borderId="1" xfId="7" applyNumberFormat="1" applyFont="1" applyFill="1" applyBorder="1" applyAlignment="1">
      <alignment horizontal="center" vertical="center" wrapText="1"/>
    </xf>
    <xf numFmtId="49" fontId="65" fillId="4" borderId="2" xfId="7" applyNumberFormat="1" applyFont="1" applyFill="1" applyBorder="1" applyAlignment="1">
      <alignment horizontal="center" vertical="center"/>
    </xf>
    <xf numFmtId="49" fontId="65" fillId="4" borderId="1" xfId="7" applyNumberFormat="1" applyFont="1" applyFill="1" applyBorder="1" applyAlignment="1">
      <alignment horizontal="center" vertical="center"/>
    </xf>
    <xf numFmtId="0" fontId="69" fillId="21" borderId="4" xfId="0" applyFont="1" applyFill="1" applyBorder="1" applyAlignment="1">
      <alignment horizontal="center" vertical="center"/>
    </xf>
    <xf numFmtId="0" fontId="69" fillId="22" borderId="4" xfId="0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/>
    </xf>
    <xf numFmtId="0" fontId="73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/>
    </xf>
    <xf numFmtId="0" fontId="79" fillId="17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80" fillId="17" borderId="0" xfId="0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/>
    </xf>
    <xf numFmtId="167" fontId="1" fillId="4" borderId="1" xfId="0" applyNumberFormat="1" applyFont="1" applyFill="1" applyBorder="1" applyAlignment="1">
      <alignment horizontal="center" vertical="center"/>
    </xf>
    <xf numFmtId="0" fontId="0" fillId="4" borderId="1" xfId="9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0" fontId="0" fillId="4" borderId="1" xfId="9" applyFont="1" applyFill="1" applyBorder="1" applyAlignment="1">
      <alignment vertical="center"/>
    </xf>
    <xf numFmtId="166" fontId="19" fillId="0" borderId="1" xfId="0" applyNumberFormat="1" applyFont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16" fontId="0" fillId="4" borderId="0" xfId="0" applyNumberFormat="1" applyFill="1" applyAlignment="1">
      <alignment vertical="center"/>
    </xf>
    <xf numFmtId="0" fontId="0" fillId="0" borderId="1" xfId="0" applyBorder="1" applyAlignment="1">
      <alignment wrapText="1"/>
    </xf>
    <xf numFmtId="0" fontId="1" fillId="4" borderId="1" xfId="9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6" fillId="0" borderId="118" xfId="0" applyFont="1" applyBorder="1" applyAlignment="1">
      <alignment horizontal="center" vertical="center"/>
    </xf>
    <xf numFmtId="22" fontId="85" fillId="0" borderId="82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 wrapText="1"/>
    </xf>
    <xf numFmtId="0" fontId="0" fillId="4" borderId="0" xfId="0" applyFill="1" applyAlignment="1">
      <alignment horizontal="right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67" fontId="0" fillId="0" borderId="76" xfId="0" applyNumberFormat="1" applyBorder="1" applyAlignment="1">
      <alignment horizontal="center"/>
    </xf>
    <xf numFmtId="2" fontId="0" fillId="0" borderId="76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76" xfId="6" applyFont="1" applyBorder="1" applyAlignment="1">
      <alignment horizontal="center" vertical="center"/>
    </xf>
    <xf numFmtId="0" fontId="3" fillId="0" borderId="76" xfId="0" applyFont="1" applyBorder="1" applyAlignment="1">
      <alignment vertical="center"/>
    </xf>
    <xf numFmtId="17" fontId="0" fillId="0" borderId="77" xfId="0" applyNumberFormat="1" applyBorder="1" applyAlignment="1">
      <alignment horizontal="center" vertical="center"/>
    </xf>
    <xf numFmtId="0" fontId="0" fillId="19" borderId="75" xfId="0" applyFill="1" applyBorder="1" applyAlignment="1">
      <alignment horizontal="center" vertical="center"/>
    </xf>
    <xf numFmtId="0" fontId="0" fillId="19" borderId="76" xfId="0" applyFill="1" applyBorder="1" applyAlignment="1">
      <alignment horizontal="center" vertical="center"/>
    </xf>
    <xf numFmtId="167" fontId="0" fillId="19" borderId="76" xfId="0" applyNumberFormat="1" applyFill="1" applyBorder="1" applyAlignment="1">
      <alignment horizontal="center"/>
    </xf>
    <xf numFmtId="2" fontId="0" fillId="19" borderId="76" xfId="0" applyNumberFormat="1" applyFill="1" applyBorder="1" applyAlignment="1">
      <alignment horizontal="center"/>
    </xf>
    <xf numFmtId="0" fontId="0" fillId="19" borderId="20" xfId="0" applyFill="1" applyBorder="1" applyAlignment="1">
      <alignment horizontal="center" vertical="center"/>
    </xf>
    <xf numFmtId="0" fontId="1" fillId="19" borderId="76" xfId="6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vertical="center"/>
    </xf>
    <xf numFmtId="17" fontId="0" fillId="19" borderId="121" xfId="0" applyNumberFormat="1" applyFill="1" applyBorder="1" applyAlignment="1">
      <alignment horizontal="center" vertical="center"/>
    </xf>
    <xf numFmtId="17" fontId="0" fillId="19" borderId="122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6" applyFont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167" fontId="0" fillId="28" borderId="11" xfId="0" applyNumberFormat="1" applyFill="1" applyBorder="1" applyAlignment="1">
      <alignment horizontal="center"/>
    </xf>
    <xf numFmtId="168" fontId="1" fillId="28" borderId="11" xfId="1" applyNumberFormat="1" applyFill="1" applyBorder="1" applyAlignment="1">
      <alignment horizontal="center" vertical="center"/>
    </xf>
    <xf numFmtId="2" fontId="0" fillId="28" borderId="20" xfId="0" applyNumberFormat="1" applyFill="1" applyBorder="1" applyAlignment="1">
      <alignment horizontal="center"/>
    </xf>
    <xf numFmtId="0" fontId="0" fillId="28" borderId="106" xfId="0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17" fontId="0" fillId="28" borderId="0" xfId="0" applyNumberFormat="1" applyFill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8" fontId="1" fillId="14" borderId="1" xfId="1" applyNumberFormat="1" applyFill="1" applyBorder="1" applyAlignment="1">
      <alignment horizontal="center" vertical="center"/>
    </xf>
    <xf numFmtId="0" fontId="0" fillId="4" borderId="3" xfId="6" applyFont="1" applyFill="1" applyBorder="1" applyAlignment="1">
      <alignment horizontal="center" vertical="center"/>
    </xf>
    <xf numFmtId="0" fontId="0" fillId="4" borderId="7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" xfId="6" applyFont="1" applyFill="1" applyBorder="1" applyAlignment="1">
      <alignment horizontal="center" vertical="center"/>
    </xf>
    <xf numFmtId="0" fontId="0" fillId="4" borderId="5" xfId="6" applyFont="1" applyFill="1" applyBorder="1" applyAlignment="1">
      <alignment horizontal="center" vertical="center"/>
    </xf>
    <xf numFmtId="0" fontId="86" fillId="0" borderId="0" xfId="6" applyFont="1" applyAlignment="1">
      <alignment horizontal="center" vertical="center"/>
    </xf>
    <xf numFmtId="15" fontId="85" fillId="12" borderId="79" xfId="6" applyNumberFormat="1" applyFont="1" applyFill="1" applyBorder="1" applyAlignment="1">
      <alignment horizontal="right" vertical="center" wrapText="1"/>
    </xf>
    <xf numFmtId="0" fontId="84" fillId="0" borderId="128" xfId="6" applyFont="1" applyBorder="1" applyAlignment="1">
      <alignment vertical="center"/>
    </xf>
    <xf numFmtId="0" fontId="84" fillId="0" borderId="5" xfId="6" applyFont="1" applyBorder="1" applyAlignment="1">
      <alignment horizontal="left" vertical="center"/>
    </xf>
    <xf numFmtId="0" fontId="84" fillId="0" borderId="2" xfId="6" applyFont="1" applyBorder="1" applyAlignment="1">
      <alignment horizontal="left" vertical="center"/>
    </xf>
    <xf numFmtId="0" fontId="84" fillId="0" borderId="6" xfId="6" applyFont="1" applyBorder="1" applyAlignment="1">
      <alignment vertical="center"/>
    </xf>
    <xf numFmtId="0" fontId="84" fillId="0" borderId="129" xfId="6" applyFont="1" applyBorder="1" applyAlignment="1">
      <alignment horizontal="left" vertical="center" wrapText="1"/>
    </xf>
    <xf numFmtId="0" fontId="87" fillId="4" borderId="0" xfId="6" applyFont="1" applyFill="1" applyAlignment="1">
      <alignment horizontal="center" vertical="center"/>
    </xf>
    <xf numFmtId="0" fontId="3" fillId="4" borderId="1" xfId="6" applyFont="1" applyFill="1" applyBorder="1" applyAlignment="1">
      <alignment horizontal="center" vertical="center" wrapText="1"/>
    </xf>
    <xf numFmtId="0" fontId="3" fillId="4" borderId="1" xfId="6" applyFont="1" applyFill="1" applyBorder="1" applyAlignment="1">
      <alignment horizontal="center" vertical="center"/>
    </xf>
    <xf numFmtId="0" fontId="88" fillId="4" borderId="0" xfId="6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86" fillId="0" borderId="0" xfId="6" applyFont="1" applyAlignment="1">
      <alignment horizontal="center" vertical="center" wrapText="1"/>
    </xf>
    <xf numFmtId="0" fontId="86" fillId="4" borderId="0" xfId="6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/>
    </xf>
    <xf numFmtId="167" fontId="2" fillId="20" borderId="2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167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5" xfId="0" applyFill="1" applyBorder="1" applyAlignment="1">
      <alignment horizontal="center" vertical="center" wrapText="1"/>
    </xf>
    <xf numFmtId="0" fontId="0" fillId="27" borderId="125" xfId="0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center"/>
    </xf>
    <xf numFmtId="0" fontId="19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center" vertical="center" wrapText="1"/>
    </xf>
    <xf numFmtId="0" fontId="88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71" fillId="9" borderId="1" xfId="0" applyFont="1" applyFill="1" applyBorder="1" applyAlignment="1">
      <alignment horizontal="center" vertical="center" wrapText="1"/>
    </xf>
    <xf numFmtId="0" fontId="93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94" fillId="29" borderId="1" xfId="0" applyFon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/>
    </xf>
    <xf numFmtId="0" fontId="0" fillId="29" borderId="1" xfId="0" applyFill="1" applyBorder="1"/>
    <xf numFmtId="0" fontId="95" fillId="27" borderId="1" xfId="10" applyFont="1" applyFill="1" applyBorder="1" applyAlignment="1">
      <alignment horizontal="center" vertical="center" wrapText="1"/>
    </xf>
    <xf numFmtId="0" fontId="0" fillId="27" borderId="1" xfId="0" applyFill="1" applyBorder="1"/>
    <xf numFmtId="0" fontId="7" fillId="4" borderId="0" xfId="0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left" vertical="center"/>
    </xf>
    <xf numFmtId="22" fontId="90" fillId="32" borderId="0" xfId="0" applyNumberFormat="1" applyFont="1" applyFill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35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170" fontId="0" fillId="4" borderId="76" xfId="6" applyNumberFormat="1" applyFont="1" applyFill="1" applyBorder="1" applyAlignment="1">
      <alignment horizontal="center" vertical="center"/>
    </xf>
    <xf numFmtId="0" fontId="0" fillId="0" borderId="20" xfId="6" applyFont="1" applyBorder="1" applyAlignment="1">
      <alignment horizontal="center" vertical="center"/>
    </xf>
    <xf numFmtId="17" fontId="0" fillId="0" borderId="7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70" fontId="0" fillId="4" borderId="1" xfId="6" applyNumberFormat="1" applyFont="1" applyFill="1" applyBorder="1" applyAlignment="1">
      <alignment horizontal="center" vertical="center"/>
    </xf>
    <xf numFmtId="0" fontId="0" fillId="0" borderId="1" xfId="6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12" borderId="7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 vertical="center"/>
    </xf>
    <xf numFmtId="170" fontId="45" fillId="12" borderId="1" xfId="0" applyNumberFormat="1" applyFont="1" applyFill="1" applyBorder="1" applyAlignment="1">
      <alignment horizontal="center" vertical="center"/>
    </xf>
    <xf numFmtId="170" fontId="0" fillId="12" borderId="1" xfId="6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49" fontId="0" fillId="12" borderId="1" xfId="6" applyNumberFormat="1" applyFont="1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49" fontId="0" fillId="0" borderId="1" xfId="6" applyNumberFormat="1" applyFont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 vertical="center"/>
    </xf>
    <xf numFmtId="49" fontId="0" fillId="6" borderId="1" xfId="6" applyNumberFormat="1" applyFont="1" applyFill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/>
    </xf>
    <xf numFmtId="49" fontId="0" fillId="33" borderId="1" xfId="6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70" fontId="45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7" fillId="0" borderId="1" xfId="0" applyFont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95" fillId="4" borderId="81" xfId="0" applyFont="1" applyFill="1" applyBorder="1" applyAlignment="1">
      <alignment horizontal="center" vertical="center"/>
    </xf>
    <xf numFmtId="170" fontId="0" fillId="4" borderId="81" xfId="6" applyNumberFormat="1" applyFont="1" applyFill="1" applyBorder="1" applyAlignment="1">
      <alignment horizontal="center" vertical="center"/>
    </xf>
    <xf numFmtId="49" fontId="0" fillId="0" borderId="81" xfId="6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2" fillId="4" borderId="0" xfId="2" applyFont="1" applyFill="1"/>
    <xf numFmtId="0" fontId="3" fillId="0" borderId="0" xfId="0" applyFont="1" applyAlignment="1">
      <alignment horizontal="center" vertical="center"/>
    </xf>
    <xf numFmtId="49" fontId="98" fillId="4" borderId="1" xfId="0" quotePrefix="1" applyNumberFormat="1" applyFont="1" applyFill="1" applyBorder="1" applyAlignment="1">
      <alignment horizontal="center" vertical="center"/>
    </xf>
    <xf numFmtId="49" fontId="58" fillId="4" borderId="1" xfId="0" quotePrefix="1" applyNumberFormat="1" applyFont="1" applyFill="1" applyBorder="1" applyAlignment="1">
      <alignment horizontal="center" vertical="center"/>
    </xf>
    <xf numFmtId="49" fontId="73" fillId="21" borderId="1" xfId="0" quotePrefix="1" applyNumberFormat="1" applyFont="1" applyFill="1" applyBorder="1" applyAlignment="1">
      <alignment horizontal="center" vertical="center"/>
    </xf>
    <xf numFmtId="17" fontId="3" fillId="27" borderId="12" xfId="0" applyNumberFormat="1" applyFont="1" applyFill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6" borderId="7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7" fontId="0" fillId="20" borderId="3" xfId="0" applyNumberForma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0" fillId="20" borderId="78" xfId="0" applyFill="1" applyBorder="1" applyAlignment="1">
      <alignment horizontal="center" vertical="center"/>
    </xf>
    <xf numFmtId="170" fontId="0" fillId="20" borderId="1" xfId="6" applyNumberFormat="1" applyFont="1" applyFill="1" applyBorder="1" applyAlignment="1">
      <alignment horizontal="center" vertical="center"/>
    </xf>
    <xf numFmtId="0" fontId="0" fillId="20" borderId="1" xfId="6" applyFont="1" applyFill="1" applyBorder="1" applyAlignment="1">
      <alignment horizontal="center" vertical="center"/>
    </xf>
    <xf numFmtId="17" fontId="0" fillId="20" borderId="1" xfId="0" applyNumberFormat="1" applyFill="1" applyBorder="1" applyAlignment="1">
      <alignment horizontal="center" vertical="center"/>
    </xf>
    <xf numFmtId="166" fontId="0" fillId="20" borderId="4" xfId="0" applyNumberFormat="1" applyFill="1" applyBorder="1" applyAlignment="1">
      <alignment horizontal="center" vertical="center"/>
    </xf>
    <xf numFmtId="167" fontId="0" fillId="20" borderId="4" xfId="0" applyNumberFormat="1" applyFill="1" applyBorder="1" applyAlignment="1">
      <alignment horizontal="center" vertical="center"/>
    </xf>
    <xf numFmtId="0" fontId="3" fillId="27" borderId="137" xfId="0" applyFont="1" applyFill="1" applyBorder="1" applyAlignment="1">
      <alignment horizontal="center" vertical="center" wrapText="1"/>
    </xf>
    <xf numFmtId="0" fontId="3" fillId="4" borderId="0" xfId="6" applyFont="1" applyFill="1" applyAlignment="1">
      <alignment horizontal="center" vertical="center" wrapText="1"/>
    </xf>
    <xf numFmtId="0" fontId="3" fillId="4" borderId="0" xfId="6" applyFont="1" applyFill="1" applyAlignment="1">
      <alignment horizontal="center" vertical="center"/>
    </xf>
    <xf numFmtId="168" fontId="1" fillId="20" borderId="3" xfId="1" applyNumberForma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125" xfId="0" applyFill="1" applyBorder="1" applyAlignment="1">
      <alignment horizontal="center" vertical="center"/>
    </xf>
    <xf numFmtId="0" fontId="0" fillId="27" borderId="70" xfId="0" applyFill="1" applyBorder="1" applyAlignment="1">
      <alignment horizontal="center" vertical="center" wrapText="1"/>
    </xf>
    <xf numFmtId="17" fontId="3" fillId="27" borderId="72" xfId="0" applyNumberFormat="1" applyFont="1" applyFill="1" applyBorder="1" applyAlignment="1">
      <alignment horizontal="center" vertical="center"/>
    </xf>
    <xf numFmtId="0" fontId="99" fillId="35" borderId="2" xfId="0" applyFont="1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1" fillId="4" borderId="1" xfId="10" applyFont="1" applyFill="1" applyBorder="1" applyAlignment="1">
      <alignment horizontal="center" vertical="center" wrapText="1"/>
    </xf>
    <xf numFmtId="0" fontId="86" fillId="0" borderId="1" xfId="10" applyFont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/>
    </xf>
    <xf numFmtId="169" fontId="89" fillId="4" borderId="1" xfId="0" applyNumberFormat="1" applyFont="1" applyFill="1" applyBorder="1" applyAlignment="1">
      <alignment horizontal="center" vertical="center"/>
    </xf>
    <xf numFmtId="170" fontId="0" fillId="4" borderId="1" xfId="10" applyNumberFormat="1" applyFont="1" applyFill="1" applyBorder="1" applyAlignment="1">
      <alignment horizontal="center" vertical="center"/>
    </xf>
    <xf numFmtId="14" fontId="87" fillId="0" borderId="1" xfId="10" applyNumberFormat="1" applyFont="1" applyBorder="1" applyAlignment="1">
      <alignment horizontal="center" vertical="center"/>
    </xf>
    <xf numFmtId="0" fontId="87" fillId="0" borderId="1" xfId="10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8" borderId="78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95" fillId="28" borderId="1" xfId="0" applyFont="1" applyFill="1" applyBorder="1" applyAlignment="1">
      <alignment horizontal="center" vertical="center"/>
    </xf>
    <xf numFmtId="170" fontId="0" fillId="28" borderId="1" xfId="6" applyNumberFormat="1" applyFont="1" applyFill="1" applyBorder="1" applyAlignment="1">
      <alignment horizontal="center" vertical="center"/>
    </xf>
    <xf numFmtId="0" fontId="0" fillId="28" borderId="1" xfId="6" applyFont="1" applyFill="1" applyBorder="1" applyAlignment="1">
      <alignment horizontal="center" vertical="center"/>
    </xf>
    <xf numFmtId="17" fontId="0" fillId="28" borderId="1" xfId="0" applyNumberFormat="1" applyFill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/>
    </xf>
    <xf numFmtId="2" fontId="89" fillId="4" borderId="4" xfId="0" applyNumberFormat="1" applyFont="1" applyFill="1" applyBorder="1" applyAlignment="1">
      <alignment horizontal="center" vertical="center" wrapText="1"/>
    </xf>
    <xf numFmtId="49" fontId="89" fillId="4" borderId="1" xfId="0" applyNumberFormat="1" applyFont="1" applyFill="1" applyBorder="1" applyAlignment="1">
      <alignment horizontal="center" vertical="center" wrapText="1"/>
    </xf>
    <xf numFmtId="0" fontId="100" fillId="4" borderId="1" xfId="0" applyFon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1" fontId="100" fillId="4" borderId="5" xfId="0" applyNumberFormat="1" applyFont="1" applyFill="1" applyBorder="1" applyAlignment="1">
      <alignment horizontal="center" vertical="center" wrapText="1"/>
    </xf>
    <xf numFmtId="0" fontId="100" fillId="0" borderId="1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4" borderId="1" xfId="0" applyFont="1" applyFill="1" applyBorder="1" applyAlignment="1">
      <alignment horizontal="center" vertical="center" wrapText="1"/>
    </xf>
    <xf numFmtId="2" fontId="100" fillId="0" borderId="1" xfId="0" applyNumberFormat="1" applyFont="1" applyBorder="1" applyAlignment="1">
      <alignment horizontal="center" vertical="center"/>
    </xf>
    <xf numFmtId="166" fontId="100" fillId="0" borderId="1" xfId="0" applyNumberFormat="1" applyFont="1" applyBorder="1" applyAlignment="1">
      <alignment horizontal="center" vertical="center"/>
    </xf>
    <xf numFmtId="1" fontId="100" fillId="0" borderId="1" xfId="0" applyNumberFormat="1" applyFont="1" applyBorder="1" applyAlignment="1">
      <alignment horizontal="center" vertical="center"/>
    </xf>
    <xf numFmtId="1" fontId="100" fillId="0" borderId="0" xfId="0" applyNumberFormat="1" applyFont="1" applyAlignment="1">
      <alignment horizontal="center"/>
    </xf>
    <xf numFmtId="0" fontId="100" fillId="0" borderId="1" xfId="0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2" fontId="100" fillId="4" borderId="1" xfId="0" applyNumberFormat="1" applyFont="1" applyFill="1" applyBorder="1" applyAlignment="1">
      <alignment horizontal="center" vertical="center"/>
    </xf>
    <xf numFmtId="0" fontId="102" fillId="4" borderId="1" xfId="0" applyFont="1" applyFill="1" applyBorder="1" applyAlignment="1">
      <alignment horizontal="center"/>
    </xf>
    <xf numFmtId="2" fontId="100" fillId="0" borderId="1" xfId="0" applyNumberFormat="1" applyFont="1" applyBorder="1" applyAlignment="1">
      <alignment horizontal="center"/>
    </xf>
    <xf numFmtId="0" fontId="102" fillId="0" borderId="1" xfId="0" applyFont="1" applyBorder="1" applyAlignment="1">
      <alignment horizontal="center"/>
    </xf>
    <xf numFmtId="0" fontId="100" fillId="4" borderId="5" xfId="0" applyFont="1" applyFill="1" applyBorder="1" applyAlignment="1">
      <alignment horizontal="center" vertical="center" wrapText="1"/>
    </xf>
    <xf numFmtId="0" fontId="100" fillId="0" borderId="108" xfId="0" applyFont="1" applyBorder="1"/>
    <xf numFmtId="0" fontId="100" fillId="0" borderId="79" xfId="0" applyFont="1" applyBorder="1" applyAlignment="1">
      <alignment horizontal="center" vertical="center" wrapText="1"/>
    </xf>
    <xf numFmtId="0" fontId="100" fillId="32" borderId="1" xfId="0" applyFont="1" applyFill="1" applyBorder="1" applyAlignment="1">
      <alignment horizontal="center" vertical="center"/>
    </xf>
    <xf numFmtId="0" fontId="100" fillId="0" borderId="79" xfId="0" applyFont="1" applyBorder="1" applyAlignment="1">
      <alignment horizontal="center" vertical="center"/>
    </xf>
    <xf numFmtId="165" fontId="100" fillId="0" borderId="1" xfId="0" applyNumberFormat="1" applyFont="1" applyBorder="1" applyAlignment="1">
      <alignment horizontal="center" vertical="center"/>
    </xf>
    <xf numFmtId="0" fontId="100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100" fillId="4" borderId="1" xfId="11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 vertical="center"/>
    </xf>
    <xf numFmtId="1" fontId="103" fillId="4" borderId="1" xfId="0" applyNumberFormat="1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 wrapText="1"/>
    </xf>
    <xf numFmtId="166" fontId="103" fillId="4" borderId="1" xfId="0" applyNumberFormat="1" applyFont="1" applyFill="1" applyBorder="1" applyAlignment="1">
      <alignment horizontal="center" vertical="center"/>
    </xf>
    <xf numFmtId="0" fontId="103" fillId="4" borderId="4" xfId="0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/>
    </xf>
    <xf numFmtId="49" fontId="103" fillId="4" borderId="1" xfId="0" applyNumberFormat="1" applyFont="1" applyFill="1" applyBorder="1" applyAlignment="1">
      <alignment horizontal="center" vertical="center"/>
    </xf>
    <xf numFmtId="2" fontId="103" fillId="4" borderId="1" xfId="0" applyNumberFormat="1" applyFont="1" applyFill="1" applyBorder="1" applyAlignment="1">
      <alignment horizontal="center" vertical="center"/>
    </xf>
    <xf numFmtId="49" fontId="103" fillId="6" borderId="1" xfId="0" applyNumberFormat="1" applyFont="1" applyFill="1" applyBorder="1" applyAlignment="1">
      <alignment horizontal="center" vertical="center"/>
    </xf>
    <xf numFmtId="0" fontId="103" fillId="6" borderId="1" xfId="0" applyFont="1" applyFill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2" fontId="103" fillId="0" borderId="1" xfId="0" applyNumberFormat="1" applyFont="1" applyBorder="1" applyAlignment="1">
      <alignment horizontal="center" vertical="center"/>
    </xf>
    <xf numFmtId="166" fontId="103" fillId="0" borderId="1" xfId="0" applyNumberFormat="1" applyFont="1" applyBorder="1" applyAlignment="1">
      <alignment horizontal="center" vertical="center"/>
    </xf>
    <xf numFmtId="0" fontId="103" fillId="4" borderId="1" xfId="0" applyFont="1" applyFill="1" applyBorder="1"/>
    <xf numFmtId="0" fontId="103" fillId="0" borderId="1" xfId="0" applyFont="1" applyBorder="1" applyAlignment="1">
      <alignment horizontal="center" vertical="center" wrapText="1"/>
    </xf>
    <xf numFmtId="0" fontId="89" fillId="4" borderId="79" xfId="0" applyFont="1" applyFill="1" applyBorder="1" applyAlignment="1">
      <alignment horizontal="center" vertical="center"/>
    </xf>
    <xf numFmtId="0" fontId="89" fillId="4" borderId="79" xfId="0" applyFont="1" applyFill="1" applyBorder="1" applyAlignment="1">
      <alignment horizontal="center" vertical="center" wrapText="1"/>
    </xf>
    <xf numFmtId="1" fontId="100" fillId="4" borderId="1" xfId="0" applyNumberFormat="1" applyFont="1" applyFill="1" applyBorder="1" applyAlignment="1">
      <alignment horizontal="center" vertical="center"/>
    </xf>
    <xf numFmtId="1" fontId="100" fillId="21" borderId="1" xfId="0" applyNumberFormat="1" applyFont="1" applyFill="1" applyBorder="1" applyAlignment="1">
      <alignment horizontal="center" vertical="center"/>
    </xf>
    <xf numFmtId="1" fontId="100" fillId="4" borderId="5" xfId="0" applyNumberFormat="1" applyFont="1" applyFill="1" applyBorder="1" applyAlignment="1">
      <alignment horizontal="center" vertical="center"/>
    </xf>
    <xf numFmtId="1" fontId="102" fillId="4" borderId="1" xfId="0" applyNumberFormat="1" applyFont="1" applyFill="1" applyBorder="1" applyAlignment="1">
      <alignment horizontal="center" vertical="center" wrapText="1"/>
    </xf>
    <xf numFmtId="1" fontId="102" fillId="4" borderId="5" xfId="0" applyNumberFormat="1" applyFont="1" applyFill="1" applyBorder="1" applyAlignment="1">
      <alignment horizontal="center" vertical="center"/>
    </xf>
    <xf numFmtId="1" fontId="102" fillId="4" borderId="5" xfId="0" applyNumberFormat="1" applyFont="1" applyFill="1" applyBorder="1" applyAlignment="1">
      <alignment horizontal="center" vertical="center" wrapText="1"/>
    </xf>
    <xf numFmtId="0" fontId="89" fillId="22" borderId="1" xfId="0" applyFont="1" applyFill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166" fontId="104" fillId="0" borderId="1" xfId="0" applyNumberFormat="1" applyFont="1" applyBorder="1" applyAlignment="1">
      <alignment horizontal="center" vertical="center"/>
    </xf>
    <xf numFmtId="0" fontId="102" fillId="4" borderId="5" xfId="0" applyFont="1" applyFill="1" applyBorder="1" applyAlignment="1">
      <alignment horizontal="center" vertical="center" wrapText="1"/>
    </xf>
    <xf numFmtId="0" fontId="100" fillId="4" borderId="5" xfId="0" applyFont="1" applyFill="1" applyBorder="1" applyAlignment="1">
      <alignment horizontal="center" vertical="center"/>
    </xf>
    <xf numFmtId="0" fontId="102" fillId="4" borderId="5" xfId="0" applyFont="1" applyFill="1" applyBorder="1" applyAlignment="1">
      <alignment horizontal="center" vertical="center"/>
    </xf>
    <xf numFmtId="0" fontId="100" fillId="21" borderId="1" xfId="0" applyFont="1" applyFill="1" applyBorder="1" applyAlignment="1">
      <alignment horizontal="center" vertical="center"/>
    </xf>
    <xf numFmtId="0" fontId="104" fillId="21" borderId="1" xfId="0" applyFont="1" applyFill="1" applyBorder="1" applyAlignment="1">
      <alignment horizontal="center" vertical="center" wrapText="1"/>
    </xf>
    <xf numFmtId="0" fontId="104" fillId="4" borderId="1" xfId="0" applyFont="1" applyFill="1" applyBorder="1" applyAlignment="1">
      <alignment horizontal="center" vertical="center"/>
    </xf>
    <xf numFmtId="2" fontId="100" fillId="4" borderId="1" xfId="0" applyNumberFormat="1" applyFont="1" applyFill="1" applyBorder="1" applyAlignment="1">
      <alignment horizontal="center" vertical="center" wrapText="1"/>
    </xf>
    <xf numFmtId="166" fontId="100" fillId="4" borderId="1" xfId="0" applyNumberFormat="1" applyFont="1" applyFill="1" applyBorder="1" applyAlignment="1">
      <alignment horizontal="center" vertical="center"/>
    </xf>
    <xf numFmtId="0" fontId="103" fillId="22" borderId="1" xfId="0" applyFont="1" applyFill="1" applyBorder="1" applyAlignment="1">
      <alignment horizontal="center" vertical="center"/>
    </xf>
    <xf numFmtId="0" fontId="100" fillId="0" borderId="5" xfId="0" applyFont="1" applyBorder="1" applyAlignment="1">
      <alignment horizontal="center" vertical="center"/>
    </xf>
    <xf numFmtId="0" fontId="100" fillId="0" borderId="5" xfId="0" applyFont="1" applyBorder="1" applyAlignment="1">
      <alignment horizontal="center" vertical="center" wrapText="1"/>
    </xf>
    <xf numFmtId="0" fontId="89" fillId="4" borderId="0" xfId="0" applyFont="1" applyFill="1"/>
    <xf numFmtId="0" fontId="104" fillId="0" borderId="1" xfId="7" applyFont="1" applyBorder="1" applyAlignment="1">
      <alignment horizontal="center" vertical="center"/>
    </xf>
    <xf numFmtId="1" fontId="100" fillId="4" borderId="1" xfId="0" applyNumberFormat="1" applyFont="1" applyFill="1" applyBorder="1" applyAlignment="1">
      <alignment horizontal="center"/>
    </xf>
    <xf numFmtId="2" fontId="100" fillId="4" borderId="1" xfId="0" applyNumberFormat="1" applyFont="1" applyFill="1" applyBorder="1" applyAlignment="1">
      <alignment horizontal="center"/>
    </xf>
    <xf numFmtId="0" fontId="104" fillId="4" borderId="5" xfId="0" applyFont="1" applyFill="1" applyBorder="1" applyAlignment="1">
      <alignment horizontal="center" vertical="center"/>
    </xf>
    <xf numFmtId="0" fontId="104" fillId="4" borderId="5" xfId="0" applyFont="1" applyFill="1" applyBorder="1" applyAlignment="1">
      <alignment horizontal="center" vertical="center" wrapText="1"/>
    </xf>
    <xf numFmtId="0" fontId="100" fillId="21" borderId="1" xfId="0" applyFont="1" applyFill="1" applyBorder="1" applyAlignment="1">
      <alignment horizontal="center" vertical="center" wrapText="1"/>
    </xf>
    <xf numFmtId="0" fontId="104" fillId="4" borderId="3" xfId="0" applyFont="1" applyFill="1" applyBorder="1" applyAlignment="1">
      <alignment horizontal="center" vertical="center"/>
    </xf>
    <xf numFmtId="0" fontId="100" fillId="4" borderId="3" xfId="0" applyFont="1" applyFill="1" applyBorder="1" applyAlignment="1">
      <alignment horizontal="center" vertical="center"/>
    </xf>
    <xf numFmtId="1" fontId="100" fillId="4" borderId="3" xfId="0" applyNumberFormat="1" applyFont="1" applyFill="1" applyBorder="1" applyAlignment="1">
      <alignment horizontal="center" vertical="center"/>
    </xf>
    <xf numFmtId="0" fontId="89" fillId="4" borderId="3" xfId="0" applyFont="1" applyFill="1" applyBorder="1" applyAlignment="1">
      <alignment horizontal="center" vertical="center"/>
    </xf>
    <xf numFmtId="2" fontId="100" fillId="4" borderId="3" xfId="0" applyNumberFormat="1" applyFont="1" applyFill="1" applyBorder="1" applyAlignment="1">
      <alignment horizontal="center" vertical="center"/>
    </xf>
    <xf numFmtId="0" fontId="104" fillId="4" borderId="4" xfId="0" applyFont="1" applyFill="1" applyBorder="1" applyAlignment="1">
      <alignment horizontal="center" vertical="center"/>
    </xf>
    <xf numFmtId="0" fontId="100" fillId="4" borderId="4" xfId="0" applyFont="1" applyFill="1" applyBorder="1" applyAlignment="1">
      <alignment horizontal="center" vertical="center"/>
    </xf>
    <xf numFmtId="1" fontId="100" fillId="4" borderId="4" xfId="0" applyNumberFormat="1" applyFont="1" applyFill="1" applyBorder="1" applyAlignment="1">
      <alignment horizontal="center" vertical="center"/>
    </xf>
    <xf numFmtId="2" fontId="100" fillId="4" borderId="4" xfId="0" applyNumberFormat="1" applyFont="1" applyFill="1" applyBorder="1" applyAlignment="1">
      <alignment horizontal="center" vertical="center"/>
    </xf>
    <xf numFmtId="1" fontId="100" fillId="4" borderId="4" xfId="0" applyNumberFormat="1" applyFont="1" applyFill="1" applyBorder="1" applyAlignment="1">
      <alignment horizontal="center"/>
    </xf>
    <xf numFmtId="2" fontId="100" fillId="4" borderId="4" xfId="0" applyNumberFormat="1" applyFont="1" applyFill="1" applyBorder="1" applyAlignment="1">
      <alignment horizontal="center"/>
    </xf>
    <xf numFmtId="166" fontId="104" fillId="4" borderId="4" xfId="0" applyNumberFormat="1" applyFont="1" applyFill="1" applyBorder="1" applyAlignment="1">
      <alignment horizontal="center" vertical="center"/>
    </xf>
    <xf numFmtId="0" fontId="100" fillId="4" borderId="9" xfId="0" applyFont="1" applyFill="1" applyBorder="1" applyAlignment="1">
      <alignment horizontal="center" vertical="center" wrapText="1"/>
    </xf>
    <xf numFmtId="166" fontId="104" fillId="4" borderId="1" xfId="0" applyNumberFormat="1" applyFont="1" applyFill="1" applyBorder="1" applyAlignment="1">
      <alignment horizontal="center" vertical="center"/>
    </xf>
    <xf numFmtId="0" fontId="102" fillId="4" borderId="5" xfId="0" applyFont="1" applyFill="1" applyBorder="1" applyAlignment="1">
      <alignment vertical="center" wrapText="1"/>
    </xf>
    <xf numFmtId="165" fontId="100" fillId="4" borderId="1" xfId="0" applyNumberFormat="1" applyFont="1" applyFill="1" applyBorder="1" applyAlignment="1">
      <alignment horizontal="center" vertical="center"/>
    </xf>
    <xf numFmtId="165" fontId="100" fillId="4" borderId="1" xfId="0" applyNumberFormat="1" applyFont="1" applyFill="1" applyBorder="1" applyAlignment="1">
      <alignment horizontal="center" vertical="center" wrapText="1"/>
    </xf>
    <xf numFmtId="0" fontId="102" fillId="0" borderId="79" xfId="0" applyFont="1" applyBorder="1" applyAlignment="1">
      <alignment vertical="center"/>
    </xf>
    <xf numFmtId="0" fontId="106" fillId="4" borderId="5" xfId="0" applyFont="1" applyFill="1" applyBorder="1" applyAlignment="1">
      <alignment horizontal="center" vertical="center" wrapText="1"/>
    </xf>
    <xf numFmtId="0" fontId="100" fillId="0" borderId="1" xfId="11" applyFont="1" applyBorder="1" applyAlignment="1">
      <alignment horizontal="center" vertical="center"/>
    </xf>
    <xf numFmtId="166" fontId="100" fillId="0" borderId="1" xfId="11" applyNumberFormat="1" applyFont="1" applyBorder="1" applyAlignment="1">
      <alignment horizontal="center" vertical="center"/>
    </xf>
    <xf numFmtId="0" fontId="100" fillId="0" borderId="5" xfId="11" applyFont="1" applyBorder="1" applyAlignment="1">
      <alignment horizontal="center" vertical="center"/>
    </xf>
    <xf numFmtId="0" fontId="100" fillId="0" borderId="5" xfId="11" applyFont="1" applyBorder="1" applyAlignment="1">
      <alignment horizontal="center" vertical="center" wrapText="1"/>
    </xf>
    <xf numFmtId="0" fontId="104" fillId="0" borderId="5" xfId="0" applyFont="1" applyBorder="1" applyAlignment="1">
      <alignment horizontal="center" vertical="center"/>
    </xf>
    <xf numFmtId="0" fontId="104" fillId="0" borderId="5" xfId="0" applyFont="1" applyBorder="1" applyAlignment="1">
      <alignment horizontal="center" vertical="center" wrapText="1"/>
    </xf>
    <xf numFmtId="0" fontId="104" fillId="21" borderId="1" xfId="0" applyFont="1" applyFill="1" applyBorder="1" applyAlignment="1">
      <alignment horizontal="center" vertical="center"/>
    </xf>
    <xf numFmtId="2" fontId="104" fillId="0" borderId="1" xfId="0" applyNumberFormat="1" applyFont="1" applyBorder="1" applyAlignment="1">
      <alignment horizontal="center" vertical="center"/>
    </xf>
    <xf numFmtId="0" fontId="102" fillId="4" borderId="5" xfId="11" applyFont="1" applyFill="1" applyBorder="1" applyAlignment="1">
      <alignment horizontal="center" vertical="center"/>
    </xf>
    <xf numFmtId="0" fontId="100" fillId="4" borderId="1" xfId="0" applyFont="1" applyFill="1" applyBorder="1"/>
    <xf numFmtId="0" fontId="100" fillId="0" borderId="2" xfId="0" applyFont="1" applyBorder="1" applyAlignment="1">
      <alignment horizontal="center" vertical="center" wrapText="1"/>
    </xf>
    <xf numFmtId="0" fontId="27" fillId="36" borderId="0" xfId="3" applyFont="1" applyFill="1"/>
    <xf numFmtId="0" fontId="27" fillId="5" borderId="0" xfId="2" applyFont="1" applyFill="1" applyBorder="1"/>
    <xf numFmtId="0" fontId="43" fillId="9" borderId="54" xfId="2" applyFont="1" applyFill="1" applyBorder="1" applyAlignment="1">
      <alignment horizontal="center" vertical="center"/>
    </xf>
    <xf numFmtId="0" fontId="43" fillId="9" borderId="55" xfId="2" applyFont="1" applyFill="1" applyBorder="1" applyAlignment="1">
      <alignment horizontal="center" vertical="center"/>
    </xf>
    <xf numFmtId="0" fontId="43" fillId="9" borderId="56" xfId="2" applyFont="1" applyFill="1" applyBorder="1" applyAlignment="1">
      <alignment horizontal="center" vertical="center"/>
    </xf>
    <xf numFmtId="0" fontId="43" fillId="9" borderId="57" xfId="2" applyFont="1" applyFill="1" applyBorder="1" applyAlignment="1">
      <alignment horizontal="center" vertical="center"/>
    </xf>
    <xf numFmtId="0" fontId="27" fillId="9" borderId="48" xfId="2" applyFont="1" applyFill="1" applyBorder="1" applyAlignment="1">
      <alignment horizontal="center" vertical="center"/>
    </xf>
    <xf numFmtId="0" fontId="27" fillId="9" borderId="47" xfId="2" applyFont="1" applyFill="1" applyBorder="1"/>
    <xf numFmtId="0" fontId="108" fillId="2" borderId="0" xfId="0" applyFont="1" applyFill="1" applyAlignment="1">
      <alignment vertical="center"/>
    </xf>
    <xf numFmtId="14" fontId="109" fillId="0" borderId="0" xfId="0" applyNumberFormat="1" applyFont="1" applyAlignment="1">
      <alignment wrapText="1"/>
    </xf>
    <xf numFmtId="0" fontId="109" fillId="0" borderId="0" xfId="0" applyFont="1" applyAlignment="1">
      <alignment wrapText="1"/>
    </xf>
    <xf numFmtId="0" fontId="108" fillId="0" borderId="0" xfId="0" applyFont="1" applyAlignment="1">
      <alignment wrapText="1"/>
    </xf>
    <xf numFmtId="0" fontId="108" fillId="0" borderId="4" xfId="0" applyFont="1" applyBorder="1" applyAlignment="1">
      <alignment horizontal="center" vertical="center" wrapText="1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vertical="center" wrapText="1"/>
    </xf>
    <xf numFmtId="0" fontId="109" fillId="0" borderId="1" xfId="0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109" fillId="0" borderId="1" xfId="0" applyFont="1" applyBorder="1" applyAlignment="1">
      <alignment vertical="center" wrapText="1"/>
    </xf>
    <xf numFmtId="0" fontId="109" fillId="0" borderId="0" xfId="0" applyFont="1" applyAlignment="1">
      <alignment vertical="center" wrapText="1"/>
    </xf>
    <xf numFmtId="0" fontId="109" fillId="4" borderId="1" xfId="0" applyFont="1" applyFill="1" applyBorder="1" applyAlignment="1">
      <alignment horizontal="center" vertical="center" wrapText="1"/>
    </xf>
    <xf numFmtId="0" fontId="109" fillId="4" borderId="3" xfId="0" applyFont="1" applyFill="1" applyBorder="1" applyAlignment="1">
      <alignment horizontal="center" vertical="center" wrapText="1"/>
    </xf>
    <xf numFmtId="173" fontId="108" fillId="0" borderId="1" xfId="19" applyNumberFormat="1" applyFont="1" applyBorder="1" applyAlignment="1">
      <alignment vertical="center" wrapText="1"/>
    </xf>
    <xf numFmtId="173" fontId="108" fillId="0" borderId="1" xfId="19" applyNumberFormat="1" applyFont="1" applyBorder="1" applyAlignment="1">
      <alignment horizontal="right" vertical="center" wrapText="1"/>
    </xf>
    <xf numFmtId="173" fontId="108" fillId="15" borderId="1" xfId="19" applyNumberFormat="1" applyFont="1" applyFill="1" applyBorder="1" applyAlignment="1">
      <alignment vertical="center" wrapText="1"/>
    </xf>
    <xf numFmtId="0" fontId="108" fillId="0" borderId="1" xfId="0" applyFont="1" applyBorder="1" applyAlignment="1">
      <alignment vertical="center" wrapText="1"/>
    </xf>
    <xf numFmtId="173" fontId="108" fillId="0" borderId="4" xfId="19" applyNumberFormat="1" applyFont="1" applyBorder="1" applyAlignment="1">
      <alignment vertical="center" wrapText="1"/>
    </xf>
    <xf numFmtId="0" fontId="109" fillId="0" borderId="0" xfId="0" applyFont="1" applyAlignment="1">
      <alignment horizontal="center" wrapText="1"/>
    </xf>
    <xf numFmtId="43" fontId="109" fillId="0" borderId="0" xfId="0" applyNumberFormat="1" applyFont="1" applyAlignment="1">
      <alignment wrapText="1"/>
    </xf>
    <xf numFmtId="0" fontId="0" fillId="0" borderId="3" xfId="0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58" fillId="27" borderId="3" xfId="0" applyFont="1" applyFill="1" applyBorder="1" applyAlignment="1">
      <alignment horizontal="center"/>
    </xf>
    <xf numFmtId="167" fontId="0" fillId="27" borderId="3" xfId="0" applyNumberFormat="1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7" xfId="0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center"/>
    </xf>
    <xf numFmtId="17" fontId="3" fillId="18" borderId="11" xfId="0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 wrapText="1"/>
    </xf>
    <xf numFmtId="0" fontId="4" fillId="17" borderId="1" xfId="0" quotePrefix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/>
    </xf>
    <xf numFmtId="0" fontId="1" fillId="4" borderId="1" xfId="6" applyFont="1" applyFill="1" applyBorder="1" applyAlignment="1">
      <alignment horizontal="center" vertical="center" wrapText="1"/>
    </xf>
    <xf numFmtId="0" fontId="1" fillId="4" borderId="1" xfId="6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" fontId="0" fillId="0" borderId="0" xfId="0" applyNumberFormat="1"/>
    <xf numFmtId="168" fontId="0" fillId="4" borderId="1" xfId="1" applyNumberFormat="1" applyFont="1" applyFill="1" applyBorder="1" applyAlignment="1">
      <alignment horizontal="center" vertical="center" wrapText="1"/>
    </xf>
    <xf numFmtId="0" fontId="0" fillId="0" borderId="125" xfId="0" applyBorder="1" applyAlignment="1">
      <alignment vertical="center" wrapText="1"/>
    </xf>
    <xf numFmtId="0" fontId="0" fillId="0" borderId="104" xfId="0" applyBorder="1" applyAlignment="1">
      <alignment vertical="center" wrapText="1"/>
    </xf>
    <xf numFmtId="17" fontId="3" fillId="0" borderId="125" xfId="0" applyNumberFormat="1" applyFont="1" applyBorder="1" applyAlignment="1">
      <alignment vertical="center"/>
    </xf>
    <xf numFmtId="17" fontId="3" fillId="0" borderId="104" xfId="0" applyNumberFormat="1" applyFont="1" applyBorder="1" applyAlignment="1">
      <alignment vertical="center"/>
    </xf>
    <xf numFmtId="0" fontId="0" fillId="4" borderId="1" xfId="6" applyFont="1" applyFill="1" applyBorder="1" applyAlignment="1">
      <alignment horizontal="center" vertical="center" wrapText="1"/>
    </xf>
    <xf numFmtId="0" fontId="0" fillId="27" borderId="11" xfId="0" applyFill="1" applyBorder="1" applyAlignment="1">
      <alignment horizontal="center"/>
    </xf>
    <xf numFmtId="0" fontId="0" fillId="39" borderId="0" xfId="0" applyFill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0" fontId="1" fillId="39" borderId="0" xfId="1" applyFill="1" applyAlignment="1">
      <alignment horizontal="center" vertical="center"/>
    </xf>
    <xf numFmtId="14" fontId="0" fillId="39" borderId="0" xfId="0" applyNumberFormat="1" applyFill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0" fontId="0" fillId="39" borderId="7" xfId="0" applyFill="1" applyBorder="1" applyAlignment="1">
      <alignment horizontal="center" vertical="center"/>
    </xf>
    <xf numFmtId="0" fontId="0" fillId="24" borderId="78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70" fontId="0" fillId="24" borderId="1" xfId="6" applyNumberFormat="1" applyFont="1" applyFill="1" applyBorder="1" applyAlignment="1">
      <alignment horizontal="center" vertical="center"/>
    </xf>
    <xf numFmtId="17" fontId="0" fillId="24" borderId="1" xfId="0" applyNumberFormat="1" applyFill="1" applyBorder="1" applyAlignment="1">
      <alignment horizontal="center" vertical="center"/>
    </xf>
    <xf numFmtId="166" fontId="0" fillId="24" borderId="1" xfId="0" applyNumberFormat="1" applyFill="1" applyBorder="1" applyAlignment="1">
      <alignment horizontal="center" vertical="center"/>
    </xf>
    <xf numFmtId="167" fontId="0" fillId="24" borderId="4" xfId="0" applyNumberFormat="1" applyFill="1" applyBorder="1" applyAlignment="1">
      <alignment horizontal="center" vertical="center"/>
    </xf>
    <xf numFmtId="14" fontId="1" fillId="4" borderId="1" xfId="6" applyNumberFormat="1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71" fillId="10" borderId="3" xfId="0" applyFont="1" applyFill="1" applyBorder="1" applyAlignment="1">
      <alignment horizontal="center" vertical="center" wrapText="1"/>
    </xf>
    <xf numFmtId="0" fontId="71" fillId="10" borderId="4" xfId="0" applyFont="1" applyFill="1" applyBorder="1" applyAlignment="1">
      <alignment horizontal="center" vertical="center" wrapText="1"/>
    </xf>
    <xf numFmtId="0" fontId="0" fillId="10" borderId="78" xfId="0" applyFill="1" applyBorder="1" applyAlignment="1">
      <alignment horizontal="center" vertical="center" wrapText="1"/>
    </xf>
    <xf numFmtId="0" fontId="0" fillId="10" borderId="79" xfId="0" applyFill="1" applyBorder="1" applyAlignment="1">
      <alignment horizontal="center"/>
    </xf>
    <xf numFmtId="14" fontId="0" fillId="10" borderId="79" xfId="0" applyNumberFormat="1" applyFill="1" applyBorder="1" applyAlignment="1">
      <alignment horizontal="center"/>
    </xf>
    <xf numFmtId="14" fontId="0" fillId="10" borderId="138" xfId="0" applyNumberFormat="1" applyFill="1" applyBorder="1" applyAlignment="1">
      <alignment horizontal="center" vertical="center"/>
    </xf>
    <xf numFmtId="14" fontId="0" fillId="10" borderId="139" xfId="0" applyNumberFormat="1" applyFill="1" applyBorder="1" applyAlignment="1">
      <alignment horizontal="center"/>
    </xf>
    <xf numFmtId="0" fontId="0" fillId="9" borderId="78" xfId="0" applyFill="1" applyBorder="1" applyAlignment="1">
      <alignment horizontal="center" vertical="center" wrapText="1"/>
    </xf>
    <xf numFmtId="14" fontId="0" fillId="9" borderId="79" xfId="0" applyNumberFormat="1" applyFill="1" applyBorder="1" applyAlignment="1">
      <alignment horizontal="center"/>
    </xf>
    <xf numFmtId="0" fontId="0" fillId="9" borderId="79" xfId="0" applyFill="1" applyBorder="1" applyAlignment="1">
      <alignment horizontal="center"/>
    </xf>
    <xf numFmtId="0" fontId="0" fillId="29" borderId="78" xfId="0" applyFill="1" applyBorder="1" applyAlignment="1">
      <alignment horizontal="center" vertical="center"/>
    </xf>
    <xf numFmtId="0" fontId="94" fillId="29" borderId="79" xfId="0" applyFont="1" applyFill="1" applyBorder="1" applyAlignment="1">
      <alignment horizontal="center" vertical="center" wrapText="1"/>
    </xf>
    <xf numFmtId="14" fontId="0" fillId="29" borderId="79" xfId="0" applyNumberFormat="1" applyFill="1" applyBorder="1" applyAlignment="1">
      <alignment horizontal="center"/>
    </xf>
    <xf numFmtId="0" fontId="0" fillId="27" borderId="78" xfId="0" applyFill="1" applyBorder="1" applyAlignment="1">
      <alignment horizontal="center" vertical="center"/>
    </xf>
    <xf numFmtId="14" fontId="0" fillId="27" borderId="79" xfId="0" applyNumberForma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8" xfId="0" applyBorder="1"/>
    <xf numFmtId="0" fontId="0" fillId="31" borderId="80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 wrapText="1"/>
    </xf>
    <xf numFmtId="0" fontId="95" fillId="31" borderId="81" xfId="10" applyFont="1" applyFill="1" applyBorder="1" applyAlignment="1">
      <alignment horizontal="center" vertical="center" wrapText="1"/>
    </xf>
    <xf numFmtId="0" fontId="0" fillId="31" borderId="81" xfId="0" applyFill="1" applyBorder="1" applyAlignment="1">
      <alignment horizontal="center"/>
    </xf>
    <xf numFmtId="0" fontId="0" fillId="31" borderId="81" xfId="0" applyFill="1" applyBorder="1"/>
    <xf numFmtId="0" fontId="0" fillId="31" borderId="8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6" fillId="4" borderId="79" xfId="0" applyFont="1" applyFill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/>
    </xf>
    <xf numFmtId="2" fontId="16" fillId="0" borderId="79" xfId="0" applyNumberFormat="1" applyFont="1" applyBorder="1" applyAlignment="1">
      <alignment horizontal="center" vertical="center"/>
    </xf>
    <xf numFmtId="1" fontId="12" fillId="0" borderId="81" xfId="0" applyNumberFormat="1" applyFont="1" applyBorder="1" applyAlignment="1">
      <alignment horizontal="center" vertical="center"/>
    </xf>
    <xf numFmtId="0" fontId="12" fillId="5" borderId="81" xfId="0" applyFont="1" applyFill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8" fillId="6" borderId="81" xfId="0" applyFont="1" applyFill="1" applyBorder="1" applyAlignment="1">
      <alignment horizontal="center" vertical="center"/>
    </xf>
    <xf numFmtId="0" fontId="12" fillId="6" borderId="81" xfId="0" applyFont="1" applyFill="1" applyBorder="1" applyAlignment="1">
      <alignment horizontal="center" vertical="center"/>
    </xf>
    <xf numFmtId="1" fontId="14" fillId="7" borderId="81" xfId="0" applyNumberFormat="1" applyFont="1" applyFill="1" applyBorder="1" applyAlignment="1">
      <alignment horizontal="center" vertical="center" wrapText="1"/>
    </xf>
    <xf numFmtId="1" fontId="15" fillId="8" borderId="81" xfId="0" applyNumberFormat="1" applyFont="1" applyFill="1" applyBorder="1" applyAlignment="1">
      <alignment horizontal="center" vertical="center" wrapText="1"/>
    </xf>
    <xf numFmtId="1" fontId="12" fillId="4" borderId="81" xfId="0" applyNumberFormat="1" applyFont="1" applyFill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 wrapText="1"/>
    </xf>
    <xf numFmtId="174" fontId="108" fillId="15" borderId="1" xfId="19" applyNumberFormat="1" applyFont="1" applyFill="1" applyBorder="1" applyAlignment="1">
      <alignment vertical="center" wrapText="1"/>
    </xf>
    <xf numFmtId="0" fontId="27" fillId="6" borderId="59" xfId="2" applyFont="1" applyFill="1" applyBorder="1" applyAlignment="1">
      <alignment horizontal="center" vertical="center"/>
    </xf>
    <xf numFmtId="168" fontId="0" fillId="4" borderId="0" xfId="1" applyNumberFormat="1" applyFont="1" applyFill="1" applyAlignment="1">
      <alignment horizontal="center" vertical="center" wrapText="1"/>
    </xf>
    <xf numFmtId="2" fontId="15" fillId="8" borderId="1" xfId="0" applyNumberFormat="1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14" fillId="7" borderId="1" xfId="0" applyNumberFormat="1" applyFont="1" applyFill="1" applyBorder="1" applyAlignment="1">
      <alignment horizontal="center" vertical="center" wrapText="1"/>
    </xf>
    <xf numFmtId="165" fontId="15" fillId="8" borderId="1" xfId="0" applyNumberFormat="1" applyFont="1" applyFill="1" applyBorder="1" applyAlignment="1">
      <alignment horizontal="center" vertical="center" wrapText="1"/>
    </xf>
    <xf numFmtId="165" fontId="16" fillId="4" borderId="1" xfId="0" applyNumberFormat="1" applyFont="1" applyFill="1" applyBorder="1" applyAlignment="1">
      <alignment horizontal="center" vertical="center" wrapText="1"/>
    </xf>
    <xf numFmtId="0" fontId="3" fillId="27" borderId="13" xfId="0" applyFont="1" applyFill="1" applyBorder="1" applyAlignment="1">
      <alignment horizontal="center" vertical="center" wrapText="1"/>
    </xf>
    <xf numFmtId="0" fontId="3" fillId="27" borderId="18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 wrapText="1"/>
    </xf>
    <xf numFmtId="0" fontId="3" fillId="27" borderId="14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/>
    </xf>
    <xf numFmtId="167" fontId="3" fillId="27" borderId="17" xfId="0" applyNumberFormat="1" applyFont="1" applyFill="1" applyBorder="1" applyAlignment="1">
      <alignment horizontal="center" vertical="center"/>
    </xf>
    <xf numFmtId="167" fontId="3" fillId="27" borderId="14" xfId="0" applyNumberFormat="1" applyFont="1" applyFill="1" applyBorder="1" applyAlignment="1">
      <alignment horizontal="center" vertical="center"/>
    </xf>
    <xf numFmtId="167" fontId="3" fillId="27" borderId="14" xfId="0" applyNumberFormat="1" applyFont="1" applyFill="1" applyBorder="1" applyAlignment="1">
      <alignment horizontal="center" vertical="center" wrapText="1"/>
    </xf>
    <xf numFmtId="170" fontId="0" fillId="4" borderId="3" xfId="10" applyNumberFormat="1" applyFont="1" applyFill="1" applyBorder="1" applyAlignment="1">
      <alignment horizontal="center" vertical="center"/>
    </xf>
    <xf numFmtId="0" fontId="0" fillId="0" borderId="144" xfId="0" applyBorder="1" applyAlignment="1">
      <alignment horizontal="center" vertical="center"/>
    </xf>
    <xf numFmtId="0" fontId="0" fillId="0" borderId="140" xfId="0" applyBorder="1" applyAlignment="1">
      <alignment horizontal="center" vertical="center"/>
    </xf>
    <xf numFmtId="0" fontId="86" fillId="6" borderId="0" xfId="6" applyFont="1" applyFill="1" applyAlignment="1">
      <alignment horizontal="center" vertical="center"/>
    </xf>
    <xf numFmtId="0" fontId="108" fillId="0" borderId="0" xfId="0" applyFont="1" applyAlignment="1">
      <alignment horizontal="center" vertical="center" wrapText="1"/>
    </xf>
    <xf numFmtId="175" fontId="109" fillId="0" borderId="1" xfId="0" applyNumberFormat="1" applyFont="1" applyBorder="1" applyAlignment="1">
      <alignment horizontal="center" vertical="center" wrapText="1"/>
    </xf>
    <xf numFmtId="0" fontId="86" fillId="4" borderId="1" xfId="10" applyFon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0" fontId="86" fillId="0" borderId="126" xfId="6" applyFont="1" applyBorder="1" applyAlignment="1">
      <alignment vertical="center"/>
    </xf>
    <xf numFmtId="0" fontId="86" fillId="0" borderId="22" xfId="6" applyFont="1" applyBorder="1" applyAlignment="1">
      <alignment vertical="center"/>
    </xf>
    <xf numFmtId="0" fontId="86" fillId="0" borderId="127" xfId="6" applyFont="1" applyBorder="1" applyAlignment="1">
      <alignment vertical="center"/>
    </xf>
    <xf numFmtId="0" fontId="86" fillId="12" borderId="128" xfId="6" applyFont="1" applyFill="1" applyBorder="1" applyAlignment="1">
      <alignment horizontal="center" vertical="center"/>
    </xf>
    <xf numFmtId="0" fontId="86" fillId="12" borderId="2" xfId="6" applyFont="1" applyFill="1" applyBorder="1" applyAlignment="1">
      <alignment horizontal="center" vertical="center"/>
    </xf>
    <xf numFmtId="0" fontId="86" fillId="12" borderId="6" xfId="6" applyFont="1" applyFill="1" applyBorder="1" applyAlignment="1">
      <alignment horizontal="center" vertical="center"/>
    </xf>
    <xf numFmtId="0" fontId="84" fillId="0" borderId="128" xfId="6" applyFont="1" applyBorder="1" applyAlignment="1">
      <alignment horizontal="center" vertical="center"/>
    </xf>
    <xf numFmtId="0" fontId="84" fillId="0" borderId="2" xfId="6" applyFont="1" applyBorder="1" applyAlignment="1">
      <alignment horizontal="center" vertical="center"/>
    </xf>
    <xf numFmtId="0" fontId="84" fillId="0" borderId="129" xfId="6" applyFont="1" applyBorder="1" applyAlignment="1">
      <alignment horizontal="center" vertical="center"/>
    </xf>
    <xf numFmtId="0" fontId="6" fillId="29" borderId="1" xfId="6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41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42" xfId="0" applyBorder="1" applyAlignment="1">
      <alignment horizontal="center"/>
    </xf>
    <xf numFmtId="0" fontId="6" fillId="2" borderId="7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8" fillId="3" borderId="128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79" xfId="0" applyNumberFormat="1" applyFont="1" applyBorder="1" applyAlignment="1">
      <alignment horizontal="left" vertical="center"/>
    </xf>
    <xf numFmtId="0" fontId="11" fillId="11" borderId="128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4" fillId="9" borderId="7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12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79" xfId="0" applyFont="1" applyFill="1" applyBorder="1" applyAlignment="1">
      <alignment horizontal="center" vertical="center" wrapText="1"/>
    </xf>
    <xf numFmtId="0" fontId="11" fillId="9" borderId="7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4" borderId="7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2" fontId="16" fillId="4" borderId="5" xfId="0" applyNumberFormat="1" applyFont="1" applyFill="1" applyBorder="1" applyAlignment="1">
      <alignment horizontal="left" vertical="center" wrapText="1"/>
    </xf>
    <xf numFmtId="2" fontId="16" fillId="4" borderId="129" xfId="0" applyNumberFormat="1" applyFont="1" applyFill="1" applyBorder="1" applyAlignment="1">
      <alignment horizontal="left" vertical="center" wrapText="1"/>
    </xf>
    <xf numFmtId="0" fontId="12" fillId="0" borderId="1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4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9" borderId="128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49" fontId="18" fillId="0" borderId="21" xfId="0" quotePrefix="1" applyNumberFormat="1" applyFont="1" applyBorder="1" applyAlignment="1">
      <alignment horizontal="center" vertical="center" wrapText="1"/>
    </xf>
    <xf numFmtId="49" fontId="18" fillId="0" borderId="22" xfId="0" quotePrefix="1" applyNumberFormat="1" applyFont="1" applyBorder="1" applyAlignment="1">
      <alignment horizontal="center" vertical="center" wrapText="1"/>
    </xf>
    <xf numFmtId="49" fontId="18" fillId="0" borderId="23" xfId="0" quotePrefix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49" fontId="25" fillId="0" borderId="7" xfId="0" quotePrefix="1" applyNumberFormat="1" applyFont="1" applyBorder="1" applyAlignment="1">
      <alignment horizontal="center" vertical="center" wrapText="1"/>
    </xf>
    <xf numFmtId="49" fontId="25" fillId="0" borderId="24" xfId="0" quotePrefix="1" applyNumberFormat="1" applyFont="1" applyBorder="1" applyAlignment="1">
      <alignment horizontal="center" vertical="center" wrapText="1"/>
    </xf>
    <xf numFmtId="49" fontId="25" fillId="0" borderId="25" xfId="0" quotePrefix="1" applyNumberFormat="1" applyFont="1" applyBorder="1" applyAlignment="1">
      <alignment horizontal="center" vertical="center" wrapText="1"/>
    </xf>
    <xf numFmtId="49" fontId="18" fillId="0" borderId="5" xfId="0" quotePrefix="1" applyNumberFormat="1" applyFont="1" applyBorder="1" applyAlignment="1">
      <alignment horizontal="center" vertical="center" wrapText="1"/>
    </xf>
    <xf numFmtId="49" fontId="18" fillId="0" borderId="2" xfId="0" quotePrefix="1" applyNumberFormat="1" applyFont="1" applyBorder="1" applyAlignment="1">
      <alignment horizontal="center" vertical="center" wrapText="1"/>
    </xf>
    <xf numFmtId="49" fontId="18" fillId="0" borderId="6" xfId="0" quotePrefix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49" fontId="25" fillId="0" borderId="1" xfId="0" quotePrefix="1" applyNumberFormat="1" applyFont="1" applyBorder="1" applyAlignment="1">
      <alignment horizontal="center" vertical="center" wrapText="1"/>
    </xf>
    <xf numFmtId="0" fontId="11" fillId="9" borderId="80" xfId="0" applyFont="1" applyFill="1" applyBorder="1" applyAlignment="1">
      <alignment horizontal="center" vertical="center"/>
    </xf>
    <xf numFmtId="0" fontId="11" fillId="9" borderId="81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16" xfId="0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2" fillId="13" borderId="1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49" fontId="25" fillId="0" borderId="5" xfId="0" quotePrefix="1" applyNumberFormat="1" applyFont="1" applyBorder="1" applyAlignment="1">
      <alignment horizontal="center" vertical="center" wrapText="1"/>
    </xf>
    <xf numFmtId="49" fontId="25" fillId="0" borderId="2" xfId="0" quotePrefix="1" applyNumberFormat="1" applyFont="1" applyBorder="1" applyAlignment="1">
      <alignment horizontal="center" vertical="center" wrapText="1"/>
    </xf>
    <xf numFmtId="49" fontId="25" fillId="0" borderId="6" xfId="0" quotePrefix="1" applyNumberFormat="1" applyFont="1" applyBorder="1" applyAlignment="1">
      <alignment horizontal="center" vertical="center" wrapText="1"/>
    </xf>
    <xf numFmtId="0" fontId="109" fillId="0" borderId="3" xfId="0" applyFont="1" applyBorder="1" applyAlignment="1">
      <alignment horizontal="center" vertical="center" wrapText="1"/>
    </xf>
    <xf numFmtId="0" fontId="109" fillId="0" borderId="4" xfId="0" applyFont="1" applyBorder="1" applyAlignment="1">
      <alignment horizontal="center" vertical="center" wrapText="1"/>
    </xf>
    <xf numFmtId="0" fontId="107" fillId="0" borderId="115" xfId="0" applyFont="1" applyBorder="1" applyAlignment="1">
      <alignment horizontal="center" vertical="center" wrapText="1"/>
    </xf>
    <xf numFmtId="0" fontId="110" fillId="0" borderId="5" xfId="0" applyFont="1" applyBorder="1" applyAlignment="1">
      <alignment horizontal="left" vertical="center" wrapText="1"/>
    </xf>
    <xf numFmtId="0" fontId="110" fillId="0" borderId="2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5" xfId="0" applyFont="1" applyBorder="1" applyAlignment="1">
      <alignment horizontal="center" vertical="center" wrapText="1"/>
    </xf>
    <xf numFmtId="0" fontId="110" fillId="0" borderId="2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 wrapText="1"/>
    </xf>
    <xf numFmtId="0" fontId="108" fillId="0" borderId="4" xfId="0" applyFont="1" applyBorder="1" applyAlignment="1">
      <alignment horizontal="center" vertical="center" wrapText="1"/>
    </xf>
    <xf numFmtId="0" fontId="108" fillId="2" borderId="5" xfId="0" applyFont="1" applyFill="1" applyBorder="1" applyAlignment="1">
      <alignment horizontal="center" vertical="center" wrapText="1"/>
    </xf>
    <xf numFmtId="0" fontId="108" fillId="2" borderId="2" xfId="0" applyFont="1" applyFill="1" applyBorder="1" applyAlignment="1">
      <alignment horizontal="center" vertical="center" wrapText="1"/>
    </xf>
    <xf numFmtId="0" fontId="108" fillId="2" borderId="6" xfId="0" applyFont="1" applyFill="1" applyBorder="1" applyAlignment="1">
      <alignment horizontal="center" vertical="center" wrapText="1"/>
    </xf>
    <xf numFmtId="0" fontId="108" fillId="22" borderId="5" xfId="0" applyFont="1" applyFill="1" applyBorder="1" applyAlignment="1">
      <alignment horizontal="center" vertical="center" wrapText="1"/>
    </xf>
    <xf numFmtId="0" fontId="108" fillId="22" borderId="2" xfId="0" applyFont="1" applyFill="1" applyBorder="1" applyAlignment="1">
      <alignment horizontal="center" vertical="center" wrapText="1"/>
    </xf>
    <xf numFmtId="0" fontId="108" fillId="22" borderId="6" xfId="0" applyFont="1" applyFill="1" applyBorder="1" applyAlignment="1">
      <alignment horizontal="center" vertical="center" wrapText="1"/>
    </xf>
    <xf numFmtId="0" fontId="84" fillId="4" borderId="75" xfId="0" applyFont="1" applyFill="1" applyBorder="1" applyAlignment="1">
      <alignment horizontal="center"/>
    </xf>
    <xf numFmtId="0" fontId="84" fillId="4" borderId="76" xfId="0" applyFont="1" applyFill="1" applyBorder="1" applyAlignment="1">
      <alignment horizontal="center"/>
    </xf>
    <xf numFmtId="0" fontId="84" fillId="4" borderId="21" xfId="0" applyFont="1" applyFill="1" applyBorder="1" applyAlignment="1">
      <alignment horizontal="center"/>
    </xf>
    <xf numFmtId="0" fontId="84" fillId="4" borderId="77" xfId="0" applyFont="1" applyFill="1" applyBorder="1" applyAlignment="1">
      <alignment horizontal="center"/>
    </xf>
    <xf numFmtId="0" fontId="84" fillId="4" borderId="78" xfId="0" applyFont="1" applyFill="1" applyBorder="1" applyAlignment="1">
      <alignment horizontal="center"/>
    </xf>
    <xf numFmtId="0" fontId="84" fillId="4" borderId="1" xfId="0" applyFont="1" applyFill="1" applyBorder="1" applyAlignment="1">
      <alignment horizontal="center"/>
    </xf>
    <xf numFmtId="0" fontId="84" fillId="4" borderId="5" xfId="0" applyFont="1" applyFill="1" applyBorder="1" applyAlignment="1">
      <alignment horizontal="center"/>
    </xf>
    <xf numFmtId="0" fontId="84" fillId="4" borderId="79" xfId="0" applyFont="1" applyFill="1" applyBorder="1" applyAlignment="1">
      <alignment horizontal="center"/>
    </xf>
    <xf numFmtId="0" fontId="6" fillId="0" borderId="117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17" fontId="0" fillId="0" borderId="121" xfId="0" applyNumberFormat="1" applyBorder="1" applyAlignment="1">
      <alignment horizontal="center" vertical="center"/>
    </xf>
    <xf numFmtId="17" fontId="0" fillId="0" borderId="122" xfId="0" applyNumberFormat="1" applyBorder="1" applyAlignment="1">
      <alignment horizontal="center" vertical="center"/>
    </xf>
    <xf numFmtId="17" fontId="0" fillId="0" borderId="124" xfId="0" applyNumberFormat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17" fontId="0" fillId="0" borderId="112" xfId="0" applyNumberFormat="1" applyBorder="1" applyAlignment="1">
      <alignment horizontal="center" vertical="center"/>
    </xf>
    <xf numFmtId="17" fontId="0" fillId="0" borderId="113" xfId="0" applyNumberFormat="1" applyBorder="1" applyAlignment="1">
      <alignment horizontal="center" vertical="center"/>
    </xf>
    <xf numFmtId="17" fontId="0" fillId="0" borderId="114" xfId="0" applyNumberFormat="1" applyBorder="1" applyAlignment="1">
      <alignment horizontal="center" vertical="center"/>
    </xf>
    <xf numFmtId="0" fontId="84" fillId="4" borderId="75" xfId="0" applyFont="1" applyFill="1" applyBorder="1" applyAlignment="1">
      <alignment horizontal="center" vertical="center"/>
    </xf>
    <xf numFmtId="0" fontId="84" fillId="4" borderId="76" xfId="0" applyFont="1" applyFill="1" applyBorder="1" applyAlignment="1">
      <alignment horizontal="center" vertical="center"/>
    </xf>
    <xf numFmtId="0" fontId="84" fillId="4" borderId="77" xfId="0" applyFont="1" applyFill="1" applyBorder="1" applyAlignment="1">
      <alignment horizontal="center" vertical="center"/>
    </xf>
    <xf numFmtId="0" fontId="84" fillId="4" borderId="78" xfId="0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/>
    </xf>
    <xf numFmtId="0" fontId="84" fillId="4" borderId="79" xfId="0" applyFont="1" applyFill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22" fontId="85" fillId="0" borderId="107" xfId="0" applyNumberFormat="1" applyFont="1" applyBorder="1" applyAlignment="1">
      <alignment horizontal="center" vertical="center"/>
    </xf>
    <xf numFmtId="0" fontId="85" fillId="0" borderId="118" xfId="0" applyFont="1" applyBorder="1" applyAlignment="1">
      <alignment horizontal="center" vertical="center"/>
    </xf>
    <xf numFmtId="0" fontId="85" fillId="0" borderId="136" xfId="0" applyFont="1" applyBorder="1" applyAlignment="1">
      <alignment horizontal="center" vertical="center"/>
    </xf>
    <xf numFmtId="0" fontId="27" fillId="16" borderId="0" xfId="2" applyFont="1" applyFill="1" applyBorder="1" applyAlignment="1">
      <alignment horizontal="center"/>
    </xf>
    <xf numFmtId="0" fontId="27" fillId="16" borderId="0" xfId="2" applyFont="1" applyFill="1" applyBorder="1" applyAlignment="1">
      <alignment horizontal="right"/>
    </xf>
    <xf numFmtId="0" fontId="27" fillId="16" borderId="0" xfId="3" applyFont="1" applyFill="1"/>
    <xf numFmtId="0" fontId="36" fillId="16" borderId="0" xfId="2" applyFont="1" applyFill="1" applyBorder="1" applyAlignment="1">
      <alignment horizontal="center" vertical="center" wrapText="1"/>
    </xf>
    <xf numFmtId="0" fontId="36" fillId="16" borderId="0" xfId="3" applyFont="1" applyFill="1" applyAlignment="1">
      <alignment horizontal="center" vertical="center" wrapText="1"/>
    </xf>
    <xf numFmtId="0" fontId="36" fillId="16" borderId="73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 vertical="center"/>
    </xf>
    <xf numFmtId="0" fontId="36" fillId="16" borderId="91" xfId="2" applyFont="1" applyFill="1" applyBorder="1" applyAlignment="1">
      <alignment horizontal="center" vertical="center" wrapText="1"/>
    </xf>
    <xf numFmtId="0" fontId="36" fillId="16" borderId="92" xfId="2" applyFont="1" applyFill="1" applyBorder="1" applyAlignment="1">
      <alignment horizontal="center" vertical="center" wrapText="1"/>
    </xf>
    <xf numFmtId="0" fontId="36" fillId="16" borderId="91" xfId="3" applyFont="1" applyFill="1" applyBorder="1" applyAlignment="1">
      <alignment horizontal="center" vertical="center" wrapText="1"/>
    </xf>
    <xf numFmtId="0" fontId="36" fillId="16" borderId="92" xfId="3" applyFont="1" applyFill="1" applyBorder="1" applyAlignment="1">
      <alignment horizontal="center" vertical="center" wrapText="1"/>
    </xf>
    <xf numFmtId="0" fontId="57" fillId="16" borderId="78" xfId="3" applyFont="1" applyFill="1" applyBorder="1" applyAlignment="1">
      <alignment horizontal="center" vertical="center"/>
    </xf>
    <xf numFmtId="0" fontId="57" fillId="16" borderId="1" xfId="3" applyFont="1" applyFill="1" applyBorder="1" applyAlignment="1">
      <alignment horizontal="center" vertical="center"/>
    </xf>
    <xf numFmtId="0" fontId="57" fillId="16" borderId="79" xfId="3" applyFont="1" applyFill="1" applyBorder="1" applyAlignment="1">
      <alignment horizontal="center" vertical="center"/>
    </xf>
    <xf numFmtId="0" fontId="57" fillId="16" borderId="80" xfId="3" applyFont="1" applyFill="1" applyBorder="1" applyAlignment="1">
      <alignment horizontal="center" vertical="center"/>
    </xf>
    <xf numFmtId="0" fontId="57" fillId="16" borderId="81" xfId="3" applyFont="1" applyFill="1" applyBorder="1" applyAlignment="1">
      <alignment horizontal="center" vertical="center"/>
    </xf>
    <xf numFmtId="0" fontId="57" fillId="16" borderId="82" xfId="3" applyFont="1" applyFill="1" applyBorder="1" applyAlignment="1">
      <alignment horizontal="center" vertical="center"/>
    </xf>
    <xf numFmtId="1" fontId="57" fillId="16" borderId="1" xfId="3" applyNumberFormat="1" applyFont="1" applyFill="1" applyBorder="1" applyAlignment="1">
      <alignment horizontal="center" vertical="center"/>
    </xf>
    <xf numFmtId="1" fontId="57" fillId="16" borderId="79" xfId="3" applyNumberFormat="1" applyFont="1" applyFill="1" applyBorder="1" applyAlignment="1">
      <alignment horizontal="center" vertical="center"/>
    </xf>
    <xf numFmtId="0" fontId="57" fillId="16" borderId="75" xfId="3" applyFont="1" applyFill="1" applyBorder="1" applyAlignment="1">
      <alignment horizontal="center" vertical="center"/>
    </xf>
    <xf numFmtId="0" fontId="57" fillId="16" borderId="76" xfId="3" applyFont="1" applyFill="1" applyBorder="1" applyAlignment="1">
      <alignment horizontal="center" vertical="center"/>
    </xf>
    <xf numFmtId="0" fontId="57" fillId="16" borderId="77" xfId="3" applyFont="1" applyFill="1" applyBorder="1" applyAlignment="1">
      <alignment horizontal="center" vertical="center"/>
    </xf>
    <xf numFmtId="16" fontId="36" fillId="16" borderId="0" xfId="2" applyNumberFormat="1" applyFont="1" applyFill="1" applyBorder="1" applyAlignment="1">
      <alignment horizontal="center"/>
    </xf>
    <xf numFmtId="0" fontId="38" fillId="16" borderId="27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38" fillId="16" borderId="62" xfId="2" applyFont="1" applyFill="1" applyBorder="1" applyAlignment="1">
      <alignment horizontal="center"/>
    </xf>
    <xf numFmtId="0" fontId="38" fillId="16" borderId="63" xfId="2" applyFont="1" applyFill="1" applyBorder="1" applyAlignment="1">
      <alignment horizontal="center"/>
    </xf>
    <xf numFmtId="0" fontId="36" fillId="16" borderId="70" xfId="2" applyFont="1" applyFill="1" applyBorder="1" applyAlignment="1">
      <alignment horizontal="center"/>
    </xf>
    <xf numFmtId="0" fontId="36" fillId="16" borderId="71" xfId="2" applyFont="1" applyFill="1" applyBorder="1" applyAlignment="1">
      <alignment horizontal="center"/>
    </xf>
    <xf numFmtId="0" fontId="36" fillId="16" borderId="72" xfId="2" applyFont="1" applyFill="1" applyBorder="1" applyAlignment="1">
      <alignment horizontal="center"/>
    </xf>
    <xf numFmtId="0" fontId="27" fillId="16" borderId="38" xfId="3" applyFont="1" applyFill="1" applyBorder="1"/>
    <xf numFmtId="0" fontId="27" fillId="16" borderId="36" xfId="3" applyFont="1" applyFill="1" applyBorder="1" applyAlignment="1">
      <alignment horizontal="center" vertical="center"/>
    </xf>
    <xf numFmtId="0" fontId="27" fillId="16" borderId="44" xfId="3" applyFont="1" applyFill="1" applyBorder="1"/>
    <xf numFmtId="0" fontId="38" fillId="9" borderId="27" xfId="2" applyFont="1" applyFill="1" applyBorder="1" applyAlignment="1">
      <alignment horizontal="center"/>
    </xf>
    <xf numFmtId="0" fontId="38" fillId="9" borderId="0" xfId="2" applyFont="1" applyFill="1" applyBorder="1" applyAlignment="1">
      <alignment horizontal="center"/>
    </xf>
    <xf numFmtId="0" fontId="27" fillId="4" borderId="47" xfId="3" applyFont="1" applyFill="1" applyBorder="1"/>
    <xf numFmtId="0" fontId="27" fillId="4" borderId="44" xfId="3" applyFont="1" applyFill="1" applyBorder="1"/>
    <xf numFmtId="0" fontId="27" fillId="4" borderId="43" xfId="3" applyFont="1" applyFill="1" applyBorder="1" applyAlignment="1">
      <alignment horizontal="center"/>
    </xf>
    <xf numFmtId="0" fontId="27" fillId="4" borderId="46" xfId="3" applyFont="1" applyFill="1" applyBorder="1" applyAlignment="1">
      <alignment horizontal="center"/>
    </xf>
    <xf numFmtId="0" fontId="27" fillId="4" borderId="51" xfId="3" applyFont="1" applyFill="1" applyBorder="1" applyAlignment="1">
      <alignment horizontal="center"/>
    </xf>
    <xf numFmtId="0" fontId="27" fillId="4" borderId="41" xfId="3" applyFont="1" applyFill="1" applyBorder="1" applyAlignment="1">
      <alignment horizontal="center"/>
    </xf>
    <xf numFmtId="0" fontId="27" fillId="4" borderId="42" xfId="3" applyFont="1" applyFill="1" applyBorder="1" applyAlignment="1">
      <alignment horizontal="center"/>
    </xf>
    <xf numFmtId="0" fontId="27" fillId="4" borderId="50" xfId="3" applyFont="1" applyFill="1" applyBorder="1" applyAlignment="1">
      <alignment horizontal="center"/>
    </xf>
    <xf numFmtId="0" fontId="27" fillId="4" borderId="36" xfId="3" applyFont="1" applyFill="1" applyBorder="1" applyAlignment="1">
      <alignment horizontal="center" vertical="center"/>
    </xf>
    <xf numFmtId="0" fontId="27" fillId="4" borderId="38" xfId="3" applyFont="1" applyFill="1" applyBorder="1"/>
    <xf numFmtId="0" fontId="56" fillId="3" borderId="0" xfId="2" applyFont="1" applyFill="1" applyBorder="1" applyAlignment="1">
      <alignment horizontal="center"/>
    </xf>
    <xf numFmtId="0" fontId="27" fillId="6" borderId="44" xfId="3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 applyAlignment="1">
      <alignment horizontal="center"/>
    </xf>
    <xf numFmtId="0" fontId="27" fillId="16" borderId="43" xfId="3" applyFont="1" applyFill="1" applyBorder="1" applyAlignment="1">
      <alignment horizontal="center"/>
    </xf>
    <xf numFmtId="0" fontId="27" fillId="16" borderId="46" xfId="3" applyFont="1" applyFill="1" applyBorder="1" applyAlignment="1">
      <alignment horizontal="center"/>
    </xf>
    <xf numFmtId="0" fontId="27" fillId="16" borderId="51" xfId="3" applyFont="1" applyFill="1" applyBorder="1" applyAlignment="1">
      <alignment horizontal="center"/>
    </xf>
    <xf numFmtId="0" fontId="27" fillId="16" borderId="47" xfId="3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 applyAlignment="1">
      <alignment horizontal="center"/>
    </xf>
    <xf numFmtId="0" fontId="27" fillId="16" borderId="50" xfId="3" applyFont="1" applyFill="1" applyBorder="1" applyAlignment="1">
      <alignment horizontal="center"/>
    </xf>
    <xf numFmtId="16" fontId="36" fillId="16" borderId="58" xfId="2" applyNumberFormat="1" applyFont="1" applyFill="1" applyBorder="1" applyAlignment="1">
      <alignment horizontal="center"/>
    </xf>
    <xf numFmtId="0" fontId="38" fillId="38" borderId="27" xfId="2" applyFont="1" applyFill="1" applyBorder="1" applyAlignment="1">
      <alignment horizontal="center"/>
    </xf>
    <xf numFmtId="0" fontId="38" fillId="38" borderId="0" xfId="2" applyFont="1" applyFill="1" applyBorder="1" applyAlignment="1">
      <alignment horizontal="center"/>
    </xf>
    <xf numFmtId="0" fontId="38" fillId="10" borderId="27" xfId="2" applyFont="1" applyFill="1" applyBorder="1" applyAlignment="1">
      <alignment horizontal="center"/>
    </xf>
    <xf numFmtId="0" fontId="38" fillId="10" borderId="0" xfId="2" applyFont="1" applyFill="1" applyBorder="1" applyAlignment="1">
      <alignment horizontal="center"/>
    </xf>
    <xf numFmtId="0" fontId="47" fillId="4" borderId="44" xfId="3" applyFont="1" applyFill="1" applyBorder="1"/>
    <xf numFmtId="0" fontId="47" fillId="16" borderId="44" xfId="3" applyFont="1" applyFill="1" applyBorder="1"/>
    <xf numFmtId="0" fontId="27" fillId="16" borderId="52" xfId="3" applyFont="1" applyFill="1" applyBorder="1"/>
    <xf numFmtId="0" fontId="27" fillId="16" borderId="45" xfId="3" applyFont="1" applyFill="1" applyBorder="1"/>
    <xf numFmtId="0" fontId="48" fillId="16" borderId="0" xfId="2" applyFont="1" applyFill="1" applyBorder="1" applyAlignment="1">
      <alignment horizontal="center"/>
    </xf>
    <xf numFmtId="0" fontId="27" fillId="16" borderId="41" xfId="3" applyFont="1" applyFill="1" applyBorder="1" applyAlignment="1">
      <alignment horizontal="center" vertical="center"/>
    </xf>
    <xf numFmtId="0" fontId="27" fillId="16" borderId="42" xfId="3" applyFont="1" applyFill="1" applyBorder="1" applyAlignment="1">
      <alignment horizontal="center" vertical="center"/>
    </xf>
    <xf numFmtId="0" fontId="27" fillId="16" borderId="50" xfId="3" applyFont="1" applyFill="1" applyBorder="1" applyAlignment="1">
      <alignment horizontal="center" vertical="center"/>
    </xf>
    <xf numFmtId="0" fontId="39" fillId="16" borderId="0" xfId="2" applyFont="1" applyFill="1" applyBorder="1" applyAlignment="1">
      <alignment horizontal="center" wrapText="1"/>
    </xf>
    <xf numFmtId="0" fontId="43" fillId="10" borderId="101" xfId="2" applyFont="1" applyFill="1" applyBorder="1" applyAlignment="1">
      <alignment horizontal="center"/>
    </xf>
    <xf numFmtId="0" fontId="43" fillId="10" borderId="16" xfId="2" applyFont="1" applyFill="1" applyBorder="1" applyAlignment="1">
      <alignment horizontal="center"/>
    </xf>
    <xf numFmtId="0" fontId="43" fillId="10" borderId="102" xfId="2" applyFont="1" applyFill="1" applyBorder="1" applyAlignment="1">
      <alignment horizontal="center"/>
    </xf>
    <xf numFmtId="0" fontId="38" fillId="9" borderId="12" xfId="2" applyFont="1" applyFill="1" applyBorder="1" applyAlignment="1">
      <alignment horizontal="center"/>
    </xf>
    <xf numFmtId="0" fontId="27" fillId="16" borderId="53" xfId="3" applyFont="1" applyFill="1" applyBorder="1"/>
    <xf numFmtId="0" fontId="36" fillId="10" borderId="101" xfId="3" applyFont="1" applyFill="1" applyBorder="1" applyAlignment="1">
      <alignment horizontal="center"/>
    </xf>
    <xf numFmtId="0" fontId="36" fillId="10" borderId="16" xfId="3" applyFont="1" applyFill="1" applyBorder="1" applyAlignment="1">
      <alignment horizontal="center"/>
    </xf>
    <xf numFmtId="0" fontId="36" fillId="10" borderId="102" xfId="3" applyFont="1" applyFill="1" applyBorder="1" applyAlignment="1">
      <alignment horizontal="center"/>
    </xf>
    <xf numFmtId="0" fontId="36" fillId="10" borderId="27" xfId="3" applyFont="1" applyFill="1" applyBorder="1" applyAlignment="1">
      <alignment horizontal="center"/>
    </xf>
    <xf numFmtId="0" fontId="36" fillId="10" borderId="0" xfId="3" applyFont="1" applyFill="1" applyAlignment="1">
      <alignment horizontal="center"/>
    </xf>
    <xf numFmtId="0" fontId="36" fillId="10" borderId="108" xfId="3" applyFont="1" applyFill="1" applyBorder="1" applyAlignment="1">
      <alignment horizontal="center"/>
    </xf>
    <xf numFmtId="0" fontId="27" fillId="10" borderId="101" xfId="3" applyFont="1" applyFill="1" applyBorder="1" applyAlignment="1">
      <alignment horizontal="center"/>
    </xf>
    <xf numFmtId="0" fontId="27" fillId="10" borderId="16" xfId="3" applyFont="1" applyFill="1" applyBorder="1" applyAlignment="1">
      <alignment horizontal="center"/>
    </xf>
    <xf numFmtId="0" fontId="27" fillId="10" borderId="102" xfId="3" applyFont="1" applyFill="1" applyBorder="1" applyAlignment="1">
      <alignment horizontal="center"/>
    </xf>
    <xf numFmtId="0" fontId="36" fillId="31" borderId="12" xfId="3" applyFont="1" applyFill="1" applyBorder="1" applyAlignment="1">
      <alignment horizontal="center"/>
    </xf>
    <xf numFmtId="0" fontId="36" fillId="31" borderId="0" xfId="3" applyFont="1" applyFill="1" applyAlignment="1">
      <alignment horizontal="center"/>
    </xf>
    <xf numFmtId="0" fontId="36" fillId="37" borderId="101" xfId="3" applyFont="1" applyFill="1" applyBorder="1" applyAlignment="1">
      <alignment horizontal="center"/>
    </xf>
    <xf numFmtId="0" fontId="36" fillId="37" borderId="16" xfId="3" applyFont="1" applyFill="1" applyBorder="1" applyAlignment="1">
      <alignment horizontal="center"/>
    </xf>
    <xf numFmtId="0" fontId="36" fillId="37" borderId="102" xfId="3" applyFont="1" applyFill="1" applyBorder="1" applyAlignment="1">
      <alignment horizontal="center"/>
    </xf>
    <xf numFmtId="0" fontId="50" fillId="16" borderId="52" xfId="3" applyFont="1" applyFill="1" applyBorder="1" applyAlignment="1">
      <alignment horizontal="center"/>
    </xf>
    <xf numFmtId="0" fontId="50" fillId="16" borderId="45" xfId="3" applyFont="1" applyFill="1" applyBorder="1" applyAlignment="1">
      <alignment horizontal="center"/>
    </xf>
    <xf numFmtId="0" fontId="36" fillId="5" borderId="27" xfId="2" applyFont="1" applyFill="1" applyBorder="1" applyAlignment="1">
      <alignment horizontal="center"/>
    </xf>
    <xf numFmtId="0" fontId="36" fillId="5" borderId="0" xfId="2" applyFont="1" applyFill="1" applyBorder="1" applyAlignment="1">
      <alignment horizontal="center"/>
    </xf>
    <xf numFmtId="0" fontId="27" fillId="36" borderId="0" xfId="2" applyFont="1" applyFill="1" applyBorder="1" applyAlignment="1">
      <alignment horizontal="center"/>
    </xf>
    <xf numFmtId="0" fontId="36" fillId="16" borderId="36" xfId="3" applyFont="1" applyFill="1" applyBorder="1" applyAlignment="1">
      <alignment horizontal="center" vertical="center" wrapText="1"/>
    </xf>
    <xf numFmtId="0" fontId="36" fillId="16" borderId="38" xfId="3" applyFont="1" applyFill="1" applyBorder="1" applyAlignment="1">
      <alignment horizontal="center" vertical="center" wrapText="1"/>
    </xf>
    <xf numFmtId="0" fontId="27" fillId="5" borderId="101" xfId="2" applyFont="1" applyFill="1" applyBorder="1" applyAlignment="1">
      <alignment horizontal="center" vertical="center"/>
    </xf>
    <xf numFmtId="0" fontId="27" fillId="5" borderId="16" xfId="2" applyFont="1" applyFill="1" applyBorder="1" applyAlignment="1">
      <alignment horizontal="center" vertical="center"/>
    </xf>
    <xf numFmtId="0" fontId="27" fillId="5" borderId="102" xfId="2" applyFont="1" applyFill="1" applyBorder="1" applyAlignment="1">
      <alignment horizontal="center" vertical="center"/>
    </xf>
    <xf numFmtId="0" fontId="27" fillId="36" borderId="12" xfId="2" applyFont="1" applyFill="1" applyBorder="1" applyAlignment="1">
      <alignment horizontal="center" vertical="center"/>
    </xf>
    <xf numFmtId="0" fontId="27" fillId="36" borderId="0" xfId="2" applyFont="1" applyFill="1" applyBorder="1" applyAlignment="1">
      <alignment horizontal="center" vertical="center"/>
    </xf>
    <xf numFmtId="0" fontId="27" fillId="36" borderId="108" xfId="2" applyFont="1" applyFill="1" applyBorder="1" applyAlignment="1">
      <alignment horizontal="center" vertical="center"/>
    </xf>
    <xf numFmtId="0" fontId="36" fillId="5" borderId="101" xfId="2" applyFont="1" applyFill="1" applyBorder="1" applyAlignment="1">
      <alignment horizontal="center" vertical="center"/>
    </xf>
    <xf numFmtId="0" fontId="36" fillId="5" borderId="16" xfId="2" applyFont="1" applyFill="1" applyBorder="1" applyAlignment="1">
      <alignment horizontal="center" vertical="center"/>
    </xf>
    <xf numFmtId="0" fontId="36" fillId="5" borderId="102" xfId="2" applyFont="1" applyFill="1" applyBorder="1" applyAlignment="1">
      <alignment horizontal="center" vertical="center"/>
    </xf>
    <xf numFmtId="0" fontId="36" fillId="5" borderId="101" xfId="3" applyFont="1" applyFill="1" applyBorder="1" applyAlignment="1">
      <alignment horizontal="center"/>
    </xf>
    <xf numFmtId="0" fontId="36" fillId="5" borderId="16" xfId="3" applyFont="1" applyFill="1" applyBorder="1" applyAlignment="1">
      <alignment horizontal="center"/>
    </xf>
    <xf numFmtId="0" fontId="36" fillId="5" borderId="102" xfId="3" applyFont="1" applyFill="1" applyBorder="1" applyAlignment="1">
      <alignment horizontal="center"/>
    </xf>
    <xf numFmtId="0" fontId="28" fillId="17" borderId="26" xfId="2" applyFont="1" applyFill="1" applyBorder="1" applyAlignment="1">
      <alignment horizontal="center" vertical="center"/>
    </xf>
    <xf numFmtId="0" fontId="37" fillId="18" borderId="29" xfId="2" applyFont="1" applyFill="1" applyBorder="1" applyAlignment="1">
      <alignment horizontal="center" vertical="center"/>
    </xf>
    <xf numFmtId="0" fontId="38" fillId="16" borderId="30" xfId="2" applyFont="1" applyFill="1" applyBorder="1" applyAlignment="1">
      <alignment horizontal="center" vertical="center"/>
    </xf>
    <xf numFmtId="168" fontId="38" fillId="16" borderId="31" xfId="2" applyNumberFormat="1" applyFont="1" applyFill="1" applyBorder="1" applyAlignment="1">
      <alignment horizontal="center" vertical="center"/>
    </xf>
    <xf numFmtId="168" fontId="38" fillId="16" borderId="32" xfId="2" applyNumberFormat="1" applyFont="1" applyFill="1" applyBorder="1" applyAlignment="1">
      <alignment horizontal="center" vertical="center"/>
    </xf>
    <xf numFmtId="0" fontId="27" fillId="16" borderId="26" xfId="2" applyFont="1" applyFill="1" applyBorder="1" applyAlignment="1">
      <alignment horizontal="center"/>
    </xf>
    <xf numFmtId="0" fontId="27" fillId="16" borderId="39" xfId="2" applyFont="1" applyFill="1" applyBorder="1" applyAlignment="1">
      <alignment horizontal="center"/>
    </xf>
    <xf numFmtId="0" fontId="27" fillId="16" borderId="27" xfId="2" applyFont="1" applyFill="1" applyBorder="1" applyAlignment="1">
      <alignment horizontal="center"/>
    </xf>
    <xf numFmtId="0" fontId="27" fillId="16" borderId="61" xfId="2" applyFont="1" applyFill="1" applyBorder="1" applyAlignment="1">
      <alignment horizontal="center"/>
    </xf>
    <xf numFmtId="0" fontId="39" fillId="16" borderId="35" xfId="2" applyFont="1" applyFill="1" applyBorder="1" applyAlignment="1">
      <alignment horizontal="center"/>
    </xf>
    <xf numFmtId="0" fontId="39" fillId="16" borderId="27" xfId="2" applyFont="1" applyFill="1" applyBorder="1" applyAlignment="1">
      <alignment horizontal="center"/>
    </xf>
    <xf numFmtId="0" fontId="39" fillId="16" borderId="62" xfId="2" applyFont="1" applyFill="1" applyBorder="1" applyAlignment="1">
      <alignment horizontal="center"/>
    </xf>
    <xf numFmtId="0" fontId="36" fillId="16" borderId="37" xfId="3" applyFont="1" applyFill="1" applyBorder="1" applyAlignment="1">
      <alignment horizontal="center" vertical="center" wrapText="1"/>
    </xf>
    <xf numFmtId="0" fontId="79" fillId="17" borderId="116" xfId="0" quotePrefix="1" applyFont="1" applyFill="1" applyBorder="1" applyAlignment="1">
      <alignment horizontal="center" vertical="center"/>
    </xf>
    <xf numFmtId="0" fontId="79" fillId="17" borderId="116" xfId="0" applyFont="1" applyFill="1" applyBorder="1" applyAlignment="1">
      <alignment horizontal="center" vertical="center"/>
    </xf>
    <xf numFmtId="0" fontId="80" fillId="17" borderId="116" xfId="0" applyFont="1" applyFill="1" applyBorder="1" applyAlignment="1">
      <alignment horizontal="center" vertical="center"/>
    </xf>
    <xf numFmtId="0" fontId="81" fillId="27" borderId="116" xfId="0" applyFont="1" applyFill="1" applyBorder="1" applyAlignment="1">
      <alignment horizontal="center" vertical="center"/>
    </xf>
    <xf numFmtId="22" fontId="82" fillId="3" borderId="116" xfId="0" applyNumberFormat="1" applyFont="1" applyFill="1" applyBorder="1" applyAlignment="1">
      <alignment horizontal="center" vertical="center"/>
    </xf>
    <xf numFmtId="0" fontId="82" fillId="3" borderId="1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8" fontId="0" fillId="4" borderId="3" xfId="0" applyNumberFormat="1" applyFill="1" applyBorder="1" applyAlignment="1">
      <alignment horizontal="center" vertical="center"/>
    </xf>
    <xf numFmtId="168" fontId="0" fillId="4" borderId="4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9" applyFont="1" applyFill="1" applyBorder="1" applyAlignment="1">
      <alignment horizontal="center" vertical="center"/>
    </xf>
    <xf numFmtId="0" fontId="0" fillId="4" borderId="4" xfId="9" applyFont="1" applyFill="1" applyBorder="1" applyAlignment="1">
      <alignment horizontal="center" vertical="center"/>
    </xf>
    <xf numFmtId="0" fontId="83" fillId="27" borderId="116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63" fillId="19" borderId="76" xfId="0" applyFont="1" applyFill="1" applyBorder="1" applyAlignment="1">
      <alignment horizontal="center" vertical="center" wrapText="1"/>
    </xf>
    <xf numFmtId="0" fontId="63" fillId="19" borderId="81" xfId="0" applyFont="1" applyFill="1" applyBorder="1" applyAlignment="1">
      <alignment horizontal="center" vertical="center" wrapText="1"/>
    </xf>
    <xf numFmtId="0" fontId="64" fillId="19" borderId="76" xfId="0" applyFont="1" applyFill="1" applyBorder="1" applyAlignment="1">
      <alignment horizontal="center" vertical="center" wrapText="1"/>
    </xf>
    <xf numFmtId="0" fontId="64" fillId="19" borderId="81" xfId="0" applyFont="1" applyFill="1" applyBorder="1" applyAlignment="1">
      <alignment horizontal="center" vertical="center" wrapText="1"/>
    </xf>
    <xf numFmtId="0" fontId="59" fillId="3" borderId="101" xfId="6" applyFont="1" applyFill="1" applyBorder="1" applyAlignment="1">
      <alignment horizontal="center" vertical="center"/>
    </xf>
    <xf numFmtId="0" fontId="59" fillId="3" borderId="16" xfId="6" applyFont="1" applyFill="1" applyBorder="1" applyAlignment="1">
      <alignment horizontal="center" vertical="center"/>
    </xf>
    <xf numFmtId="0" fontId="59" fillId="3" borderId="102" xfId="6" applyFont="1" applyFill="1" applyBorder="1" applyAlignment="1">
      <alignment horizontal="center" vertical="center"/>
    </xf>
    <xf numFmtId="0" fontId="60" fillId="17" borderId="73" xfId="7" applyFont="1" applyFill="1" applyBorder="1" applyAlignment="1">
      <alignment horizontal="center" vertical="center" wrapText="1"/>
    </xf>
    <xf numFmtId="0" fontId="60" fillId="17" borderId="0" xfId="7" applyFont="1" applyFill="1" applyAlignment="1">
      <alignment horizontal="center" vertical="center" wrapText="1"/>
    </xf>
    <xf numFmtId="0" fontId="60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 wrapText="1"/>
    </xf>
    <xf numFmtId="0" fontId="61" fillId="17" borderId="0" xfId="7" applyFont="1" applyFill="1" applyAlignment="1">
      <alignment horizontal="center" vertical="center" wrapText="1"/>
    </xf>
    <xf numFmtId="0" fontId="61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/>
    </xf>
    <xf numFmtId="0" fontId="61" fillId="17" borderId="0" xfId="7" applyFont="1" applyFill="1" applyAlignment="1">
      <alignment horizontal="center" vertical="center"/>
    </xf>
    <xf numFmtId="0" fontId="61" fillId="17" borderId="74" xfId="7" applyFont="1" applyFill="1" applyBorder="1" applyAlignment="1">
      <alignment horizontal="center" vertical="center"/>
    </xf>
    <xf numFmtId="0" fontId="62" fillId="19" borderId="75" xfId="0" applyFont="1" applyFill="1" applyBorder="1" applyAlignment="1">
      <alignment horizontal="center" vertical="center" wrapText="1"/>
    </xf>
    <xf numFmtId="0" fontId="62" fillId="19" borderId="80" xfId="0" applyFont="1" applyFill="1" applyBorder="1" applyAlignment="1">
      <alignment horizontal="center" vertical="center" wrapText="1"/>
    </xf>
    <xf numFmtId="0" fontId="77" fillId="25" borderId="101" xfId="0" applyFont="1" applyFill="1" applyBorder="1" applyAlignment="1">
      <alignment horizontal="center"/>
    </xf>
    <xf numFmtId="0" fontId="77" fillId="25" borderId="16" xfId="0" applyFont="1" applyFill="1" applyBorder="1" applyAlignment="1">
      <alignment horizontal="center"/>
    </xf>
    <xf numFmtId="0" fontId="77" fillId="25" borderId="102" xfId="0" applyFont="1" applyFill="1" applyBorder="1" applyAlignment="1">
      <alignment horizontal="center"/>
    </xf>
    <xf numFmtId="0" fontId="63" fillId="19" borderId="76" xfId="0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/>
    </xf>
    <xf numFmtId="0" fontId="3" fillId="19" borderId="76" xfId="0" applyFont="1" applyFill="1" applyBorder="1" applyAlignment="1">
      <alignment horizontal="center" vertical="center"/>
    </xf>
    <xf numFmtId="0" fontId="3" fillId="19" borderId="77" xfId="0" applyFont="1" applyFill="1" applyBorder="1" applyAlignment="1">
      <alignment horizontal="center" vertical="center"/>
    </xf>
    <xf numFmtId="0" fontId="6" fillId="20" borderId="103" xfId="0" applyFont="1" applyFill="1" applyBorder="1" applyAlignment="1">
      <alignment horizontal="center" vertical="center"/>
    </xf>
    <xf numFmtId="0" fontId="6" fillId="20" borderId="104" xfId="0" applyFont="1" applyFill="1" applyBorder="1" applyAlignment="1">
      <alignment horizontal="center" vertical="center"/>
    </xf>
    <xf numFmtId="49" fontId="74" fillId="23" borderId="109" xfId="7" applyNumberFormat="1" applyFont="1" applyFill="1" applyBorder="1" applyAlignment="1">
      <alignment horizontal="center" vertical="center"/>
    </xf>
    <xf numFmtId="49" fontId="74" fillId="23" borderId="110" xfId="7" applyNumberFormat="1" applyFont="1" applyFill="1" applyBorder="1" applyAlignment="1">
      <alignment horizontal="center" vertical="center"/>
    </xf>
    <xf numFmtId="49" fontId="65" fillId="24" borderId="103" xfId="7" applyNumberFormat="1" applyFont="1" applyFill="1" applyBorder="1" applyAlignment="1">
      <alignment horizontal="center" vertical="center" wrapText="1"/>
    </xf>
    <xf numFmtId="49" fontId="65" fillId="24" borderId="104" xfId="7" applyNumberFormat="1" applyFont="1" applyFill="1" applyBorder="1" applyAlignment="1">
      <alignment horizontal="center" vertical="center" wrapText="1"/>
    </xf>
    <xf numFmtId="49" fontId="75" fillId="24" borderId="70" xfId="7" applyNumberFormat="1" applyFont="1" applyFill="1" applyBorder="1" applyAlignment="1">
      <alignment horizontal="center" vertical="center"/>
    </xf>
    <xf numFmtId="49" fontId="75" fillId="24" borderId="71" xfId="7" applyNumberFormat="1" applyFont="1" applyFill="1" applyBorder="1" applyAlignment="1">
      <alignment horizontal="center" vertical="center"/>
    </xf>
    <xf numFmtId="49" fontId="75" fillId="24" borderId="72" xfId="7" applyNumberFormat="1" applyFont="1" applyFill="1" applyBorder="1" applyAlignment="1">
      <alignment horizontal="center" vertical="center"/>
    </xf>
    <xf numFmtId="0" fontId="65" fillId="19" borderId="76" xfId="0" applyFont="1" applyFill="1" applyBorder="1" applyAlignment="1">
      <alignment horizontal="center" vertical="center"/>
    </xf>
    <xf numFmtId="0" fontId="0" fillId="0" borderId="112" xfId="0" applyBorder="1" applyAlignment="1">
      <alignment horizontal="center" vertical="center" wrapText="1"/>
    </xf>
    <xf numFmtId="0" fontId="0" fillId="0" borderId="113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17" fontId="3" fillId="0" borderId="126" xfId="0" applyNumberFormat="1" applyFont="1" applyBorder="1" applyAlignment="1">
      <alignment horizontal="center" vertical="center"/>
    </xf>
    <xf numFmtId="17" fontId="3" fillId="0" borderId="128" xfId="0" applyNumberFormat="1" applyFont="1" applyBorder="1" applyAlignment="1">
      <alignment horizontal="center" vertical="center"/>
    </xf>
    <xf numFmtId="17" fontId="3" fillId="0" borderId="117" xfId="0" applyNumberFormat="1" applyFont="1" applyBorder="1" applyAlignment="1">
      <alignment horizontal="center" vertical="center"/>
    </xf>
    <xf numFmtId="0" fontId="80" fillId="17" borderId="1" xfId="0" applyFont="1" applyFill="1" applyBorder="1" applyAlignment="1">
      <alignment horizontal="center"/>
    </xf>
    <xf numFmtId="0" fontId="6" fillId="30" borderId="107" xfId="0" applyFont="1" applyFill="1" applyBorder="1" applyAlignment="1">
      <alignment horizontal="center" vertical="center"/>
    </xf>
    <xf numFmtId="0" fontId="6" fillId="30" borderId="118" xfId="0" applyFont="1" applyFill="1" applyBorder="1" applyAlignment="1">
      <alignment horizontal="center" vertical="center"/>
    </xf>
    <xf numFmtId="22" fontId="90" fillId="3" borderId="118" xfId="0" applyNumberFormat="1" applyFont="1" applyFill="1" applyBorder="1" applyAlignment="1">
      <alignment horizontal="center" vertical="center"/>
    </xf>
    <xf numFmtId="22" fontId="90" fillId="3" borderId="119" xfId="0" applyNumberFormat="1" applyFont="1" applyFill="1" applyBorder="1" applyAlignment="1">
      <alignment horizontal="center" vertical="center"/>
    </xf>
    <xf numFmtId="0" fontId="0" fillId="0" borderId="103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17" fontId="3" fillId="0" borderId="103" xfId="0" applyNumberFormat="1" applyFont="1" applyBorder="1" applyAlignment="1">
      <alignment horizontal="center" vertical="center"/>
    </xf>
    <xf numFmtId="17" fontId="3" fillId="0" borderId="125" xfId="0" applyNumberFormat="1" applyFont="1" applyBorder="1" applyAlignment="1">
      <alignment horizontal="center" vertical="center"/>
    </xf>
    <xf numFmtId="17" fontId="3" fillId="0" borderId="104" xfId="0" applyNumberFormat="1" applyFont="1" applyBorder="1" applyAlignment="1">
      <alignment horizontal="center" vertical="center"/>
    </xf>
    <xf numFmtId="17" fontId="3" fillId="0" borderId="112" xfId="0" applyNumberFormat="1" applyFont="1" applyBorder="1" applyAlignment="1">
      <alignment horizontal="center" vertical="center"/>
    </xf>
    <xf numFmtId="17" fontId="3" fillId="0" borderId="113" xfId="0" applyNumberFormat="1" applyFont="1" applyBorder="1" applyAlignment="1">
      <alignment horizontal="center" vertical="center"/>
    </xf>
    <xf numFmtId="17" fontId="3" fillId="0" borderId="114" xfId="0" applyNumberFormat="1" applyFont="1" applyBorder="1" applyAlignment="1">
      <alignment horizontal="center" vertical="center"/>
    </xf>
    <xf numFmtId="0" fontId="80" fillId="17" borderId="70" xfId="0" applyFont="1" applyFill="1" applyBorder="1" applyAlignment="1">
      <alignment horizontal="center" vertical="center"/>
    </xf>
    <xf numFmtId="0" fontId="80" fillId="17" borderId="71" xfId="0" applyFont="1" applyFill="1" applyBorder="1" applyAlignment="1">
      <alignment horizontal="center" vertical="center"/>
    </xf>
    <xf numFmtId="0" fontId="80" fillId="17" borderId="72" xfId="0" applyFont="1" applyFill="1" applyBorder="1" applyAlignment="1">
      <alignment horizontal="center" vertical="center"/>
    </xf>
    <xf numFmtId="0" fontId="80" fillId="17" borderId="12" xfId="0" applyFont="1" applyFill="1" applyBorder="1" applyAlignment="1">
      <alignment horizontal="center" vertical="center"/>
    </xf>
    <xf numFmtId="0" fontId="80" fillId="17" borderId="0" xfId="0" applyFont="1" applyFill="1" applyAlignment="1">
      <alignment horizontal="center" vertical="center"/>
    </xf>
    <xf numFmtId="0" fontId="80" fillId="17" borderId="108" xfId="0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30" borderId="108" xfId="0" applyFont="1" applyFill="1" applyBorder="1" applyAlignment="1">
      <alignment horizontal="center" vertical="center"/>
    </xf>
    <xf numFmtId="0" fontId="92" fillId="20" borderId="121" xfId="0" applyFont="1" applyFill="1" applyBorder="1" applyAlignment="1">
      <alignment horizontal="center" vertical="center" wrapText="1"/>
    </xf>
    <xf numFmtId="0" fontId="92" fillId="20" borderId="124" xfId="0" applyFont="1" applyFill="1" applyBorder="1" applyAlignment="1">
      <alignment horizontal="center" vertical="center" wrapText="1"/>
    </xf>
    <xf numFmtId="0" fontId="92" fillId="20" borderId="19" xfId="0" applyFont="1" applyFill="1" applyBorder="1" applyAlignment="1">
      <alignment horizontal="center" vertical="center" wrapText="1"/>
    </xf>
    <xf numFmtId="0" fontId="92" fillId="20" borderId="140" xfId="0" applyFont="1" applyFill="1" applyBorder="1" applyAlignment="1">
      <alignment horizontal="center" vertical="center" wrapText="1"/>
    </xf>
    <xf numFmtId="0" fontId="92" fillId="20" borderId="20" xfId="0" applyFont="1" applyFill="1" applyBorder="1" applyAlignment="1">
      <alignment horizontal="center" vertical="center" wrapText="1"/>
    </xf>
    <xf numFmtId="0" fontId="92" fillId="20" borderId="4" xfId="0" applyFont="1" applyFill="1" applyBorder="1" applyAlignment="1">
      <alignment horizontal="center" vertical="center" wrapText="1"/>
    </xf>
    <xf numFmtId="0" fontId="92" fillId="20" borderId="123" xfId="0" applyFont="1" applyFill="1" applyBorder="1" applyAlignment="1">
      <alignment horizontal="center" vertical="center" wrapText="1"/>
    </xf>
    <xf numFmtId="0" fontId="96" fillId="17" borderId="130" xfId="0" quotePrefix="1" applyFont="1" applyFill="1" applyBorder="1" applyAlignment="1">
      <alignment horizontal="center" vertical="center"/>
    </xf>
    <xf numFmtId="0" fontId="96" fillId="17" borderId="131" xfId="0" applyFont="1" applyFill="1" applyBorder="1" applyAlignment="1">
      <alignment horizontal="center" vertical="center"/>
    </xf>
    <xf numFmtId="0" fontId="96" fillId="17" borderId="132" xfId="0" applyFont="1" applyFill="1" applyBorder="1" applyAlignment="1">
      <alignment horizontal="center" vertical="center"/>
    </xf>
    <xf numFmtId="0" fontId="80" fillId="17" borderId="130" xfId="0" applyFont="1" applyFill="1" applyBorder="1" applyAlignment="1">
      <alignment horizontal="center" vertical="center"/>
    </xf>
    <xf numFmtId="0" fontId="80" fillId="17" borderId="131" xfId="0" applyFont="1" applyFill="1" applyBorder="1" applyAlignment="1">
      <alignment horizontal="center" vertical="center"/>
    </xf>
    <xf numFmtId="0" fontId="80" fillId="17" borderId="132" xfId="0" applyFont="1" applyFill="1" applyBorder="1" applyAlignment="1">
      <alignment horizontal="center" vertical="center"/>
    </xf>
    <xf numFmtId="0" fontId="80" fillId="17" borderId="133" xfId="0" applyFont="1" applyFill="1" applyBorder="1" applyAlignment="1">
      <alignment horizontal="center" vertical="center"/>
    </xf>
    <xf numFmtId="0" fontId="5" fillId="6" borderId="134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4" borderId="5" xfId="10" applyFont="1" applyFill="1" applyBorder="1" applyAlignment="1">
      <alignment horizontal="center" vertical="center"/>
    </xf>
    <xf numFmtId="168" fontId="1" fillId="4" borderId="1" xfId="1" applyNumberFormat="1" applyFont="1" applyFill="1" applyBorder="1" applyAlignment="1">
      <alignment horizontal="center" vertical="center"/>
    </xf>
  </cellXfs>
  <cellStyles count="20">
    <cellStyle name="Comma 2" xfId="13" xr:uid="{FADFFA85-FB97-4AB0-8B76-CB9F958CDD8E}"/>
    <cellStyle name="Comma 2 2" xfId="19" xr:uid="{FFB7E9F7-EEE8-47E0-8486-C3BA9F029BE3}"/>
    <cellStyle name="Comma 3 2" xfId="14" xr:uid="{A1B6A5EA-EE0E-41E3-BA71-24BE9726E5A0}"/>
    <cellStyle name="Normal" xfId="0" builtinId="0"/>
    <cellStyle name="Normal 10 2 2" xfId="5" xr:uid="{55E46363-9099-42AC-ACAE-915791A279E4}"/>
    <cellStyle name="Normal 12" xfId="8" xr:uid="{5216E3F4-2E72-4367-889F-3AE39169CE33}"/>
    <cellStyle name="Normal 12 2" xfId="15" xr:uid="{E20A04D6-3430-460B-9C48-99E62A461E08}"/>
    <cellStyle name="Normal 12 3" xfId="16" xr:uid="{EC4AF78B-5377-4278-83D4-FCDD530CBD7F}"/>
    <cellStyle name="Normal 2" xfId="7" xr:uid="{471FF931-A94D-449B-A020-97BA8C962CC5}"/>
    <cellStyle name="Normal 2 2" xfId="6" xr:uid="{A6785DD6-AA06-4F9D-B475-8DC1E0F9CB82}"/>
    <cellStyle name="Normal 2 2 2" xfId="10" xr:uid="{28743D3C-6B7C-4B1A-AC20-97125433A56F}"/>
    <cellStyle name="Normal 2 3" xfId="17" xr:uid="{2ACAF019-F15D-464C-A132-0CE089088D89}"/>
    <cellStyle name="Normal 3" xfId="12" xr:uid="{2D88400E-24E9-46DF-AD0C-98CC64167B90}"/>
    <cellStyle name="Normal 4" xfId="11" xr:uid="{9C3CFDE0-34F8-45FF-AD96-A91C5D1B7656}"/>
    <cellStyle name="Normal 4 2 2" xfId="4" xr:uid="{633E8271-11A7-4249-8AF7-A09DFAB478A1}"/>
    <cellStyle name="Normal 48 6" xfId="1" xr:uid="{0A2E7522-D8ED-4FF3-A1DF-7FFF60D4310C}"/>
    <cellStyle name="Normal 5" xfId="3" xr:uid="{9EE27206-6295-4A45-AB51-D88B8A9B458E}"/>
    <cellStyle name="Normal 7 2" xfId="9" xr:uid="{A4B2588B-F1E1-4D37-B23D-AFBFB6AD69B5}"/>
    <cellStyle name="Normal 8" xfId="18" xr:uid="{A93F4B7E-3E87-48B2-A9E6-61DA3165CEA7}"/>
    <cellStyle name="Normal_New Microsoft Office Excel Worksheet 2 2" xfId="2" xr:uid="{9567CE34-1EA9-4820-B021-6113EC3F0CF3}"/>
  </cellStyles>
  <dxfs count="834"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\-"/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9359FB06-B807-4F8F-90B3-A7A249C597D9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CB1A2729-C00D-4A6D-B240-B41824045D5A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6CF189F3-6D55-409F-8181-9D1073787E0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D4C4921A-A5D3-456C-8472-F68FECDBD227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666192EC-2A6E-4A52-9B68-AD2ACB90A5B5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E0D94D7C-CF1C-4712-896A-0902AE93E491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F433DF-BC64-4B14-866A-A60F2525602F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C3F5CBB3-DC1A-4C34-89D7-327195F3155C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FBF2A3FE-A61E-FB48-E183-E0272DF2B73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36AEF58D-BEB8-8B16-64FE-C2081BE2439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ED58A7B9-BF77-D763-852E-5DC63B433C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C6A3D63C-F14F-5E07-1B1D-18EDA81143D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998DEB7B-7C2A-AD98-83CC-41F35C5EAC9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EC57E601-AA9D-4F3D-912A-F96850998E58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4BB4039D-0DA1-4C66-A123-1F17DE2F2336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0FE53030-B096-D12F-48C9-A5CAFC8106D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FF938BFA-C59B-F3BA-512F-3A37ED1CCEF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B30218B9-231A-711D-12BE-7EE69C8FA05F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EE71D121-BA4D-1FA5-13A6-257C743EC5ED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ED09FD1B-BA7B-401F-8E2B-493945C21CB1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D640F6B5-0C75-43C5-8F78-1878EEB1563E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73354A1A-5897-ECA3-FD0C-EAA9A5C7B775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70BA2C60-57FB-3BF5-9C8D-F49A93423FDB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4C2C9EFA-B961-B523-DDCD-D370EB681599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668964F7-F57D-046A-5994-91F2807483C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4DBE99CB-E906-60FD-B638-4E3C6C91C574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5BEC0338-96B2-4951-9C19-433A33EB300C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4B702965-4F98-4CB0-BD31-22DF255604C8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09840294-321C-4C0F-B580-FCDBA76AEF57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EC595B0F-0D84-4134-86CC-171514DFF075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1D9DE830-D76C-44C1-AB47-312C16F7B447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79C4E452-A827-4811-83F6-FF901E0DA14B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DA3B760B-548D-4C05-8F71-25C9E08D394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C043B44C-72A3-4BD2-A3FB-364CA9D81E54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CA9D6FC2-2276-4B9C-AF29-73C92C622AB9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AD5A7515-23C9-4541-8961-A65673E40841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D777D8B-C3E1-4DF3-9747-24FCA64D7985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414324C0-CBE5-46FA-9F46-315341791C1C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9B9A4E07-EBFC-4DFF-ABDD-FEE7CFF8DD2F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D7C53200-BC52-46C9-AED6-B699AA2E4A9D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26F6489F-2A22-4626-9E86-DA5DAE7B368B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F67E4874-2A89-482E-81E9-D60035D75893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32812D78-A33D-4A53-80D2-CB0611FA3003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0F6515-7321-4B03-A9E1-FC1DFFB478B4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ED99FD1B-5DCE-4BA0-BC8F-E163B2C7027A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32F6B1EC-7F4C-4B94-8BA1-F4354A7955E2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049C8ACF-56C7-49A0-B92D-FD44DED7BAA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9FAF69FC-2186-4717-843E-6BA5D6D6EE53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285ADA81-CBEF-4CE0-8851-D926BDAE2C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50A1140B-E353-431F-8BFF-A16AFB9264F4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1E7C489E-67C4-4763-A621-49C893B1D82A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C8E5A77C-2CE2-4EEB-8983-8E89285B06C3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ABB26577-1118-4CB7-A457-92FD84A2BD0D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7EE71C75-1A88-4BEB-A531-8173B6179BC9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6B8B0653-21A5-437E-BDC8-178899A1AC73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34A52FAF-C916-44C0-8005-AC4B6635168E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267A7068-54E3-4342-A5C5-457F51C06F3E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01BD85D2-FA1E-42E8-917C-5828F06DCC77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9611E76B-83DE-4E4A-86ED-52D36EEE3524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CDC905B2-1492-4118-B55D-7ED34E27362E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2B45A94-4954-47FA-B22B-46B5C5A57CF4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A863A536-4B20-4093-B2E1-C8FEEC99CBE5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3DD11CB0-9B34-4C2E-ABBB-EE92D4C1B943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FB0373AA-B3CF-4BEB-B6D8-57BA88546228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D2EE49FD-41AF-405C-A72C-99B136B657F5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C9354259-6299-4ED0-ABFE-5AB058D81791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064DD1-A513-4CA9-A9C1-CF5EE85190AB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A7AA2AAF-67CB-4A33-A639-9C24A755C09A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5B45BBC3-5FD1-4437-B19F-78A8F25E559B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59F8BBA9-20A2-4314-BEA3-5518F1593C58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5F02D5C2-4F12-4480-9CB4-600B2624A2F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82661406-6740-42FD-8C76-7550DB9B4BB2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1B6B82B6-B2CD-4577-A7A2-C8A59D74A70A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55823BDF-ADC6-43F0-A1EE-74028CBA4319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16D10084-E43F-4392-8451-B2AB81A7889B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3A19DA29-637C-4ED8-A14C-0823F2F6B79B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A40FEDB4-3390-44B0-BDB7-EE71C3BFCFF4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1EAC517-CF4D-4730-B1D7-033744D22D17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31410F-A383-4385-B776-8D6B36069BD0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FA453036-1180-4EFF-A2E5-B767122E2AAA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8AC55135-344D-4352-A158-F51C7B5A7E2F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82B8DCF5-4CAE-4694-B54D-E31E2CA836CC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63588723-66A1-4E7B-9CAF-2DBB5419CB9B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6D363D45-67F0-4F1B-BEAA-21B6308DE0D4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60E34E1C-007C-41D0-AE8E-5D2CC1EB901B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05D18E02-BB9D-44DA-B84D-67BCACF67DEC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D54EB15C-C44B-431E-A584-611747EC9469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B456DB79-6AB4-4026-A599-246652D1BFED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7F79807E-42C2-4B4E-8881-1ECFD364FA76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A045401D-71D4-4F6D-815C-D0C8AAD07BF1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4C4224C4-A43F-4D14-ACC0-CB37EC128CA5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4B3A9F86-C901-49D9-A34D-ADDF9E44EA93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46C89C3E-74B4-42F9-84C6-82E00647E0D8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D3C57AE8-39DB-416A-98D0-7EC337539D79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31739015-AA34-442A-BE07-8ACE4C358C57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1B18DFE0-09A0-4269-8796-3617EF9A7EA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BE73E879-EF05-4CFB-BAC4-9CE9551A0C30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5F498B79-CC5E-4AB5-B84B-CD5B3A042FE1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A0A7AB4A-B918-4432-848F-0939C5DADF71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386C091-39B2-4E63-8F22-4289AC265755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B2C05D37-1A40-43A4-919B-89C733620DD4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861AC26B-FCED-478F-BE76-9B208F277B12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68E001EE-9111-42EA-B97E-DC2B2B7001DB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C63DBD63-AA6A-4F7E-8674-DC7B422013C9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23940899-4FE1-40E0-AADA-AACF2A7CC3D3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10CB4A78-579A-46DA-A04F-C554AB4881B4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47A0CC25-D9FC-4BCB-A983-3478CAFC99E2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BF757656-C197-4D20-B74E-99E6BFE7E718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D887DC74-A521-4FA9-B6DF-EBC786812FC6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86ED7BC3-4DF3-4A8E-9855-A43C05F9E6B8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E7ECF1F8-62AF-49CE-A9D6-9E31F26EFD0B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7CAB00FE-4C83-4541-BDDB-503032AAF1CC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E094F93B-2CB0-4CD7-BD44-21F7CF4321BA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4AB40E01-5E5E-4C97-9866-EAF3D5351A8B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611388F1-6BB2-4661-AE83-D672522C6B32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B3254300-DC49-463C-85D7-F4858BAA64A7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C8700BA6-0767-490F-A44C-8CC32BC15E8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B1E25252-E5BB-42C7-96E6-912052CC479F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C445A027-AD67-4F77-9AA9-E1A984FA699B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CC73E703-2F1F-408B-9E4B-E912686019D8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EEEF87BA-3BFA-4219-81A6-4B19AC824DED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BAE20EB1-EE75-4DC5-B772-2C1B3F12DF69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F678F050-CD09-4291-8A38-1A4A81A7CB28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32D02ADC-A29E-4A4D-85FA-8EA189C20EBC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03029A58-2FA5-4259-980C-B6B822051E11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B0A5E99E-4C08-4055-AB0A-6E6133AE5F41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F5C1FBE3-7B50-45E0-9BF5-B6CB921A1665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54DFB9AD-389C-452F-BD4B-E243F04BF2E5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3E8E54F0-9D10-4F7A-ACF5-7B4F6A21FB73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59B47359-0168-42AB-A7B7-BBA7E6A918D5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8A69443-55D1-48BA-A14B-F39216D0293C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18316F7B-4389-4C73-B41A-D1FDF8226027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1D7F9819-8F6A-41AC-93D2-D98809CFD251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25373683-537F-4F92-AC93-CA95CB099B42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7F4FF693-C3E7-4B20-A9B5-BA445FC9111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8C8A2136-3316-432D-AE2B-7358B7CF6EEF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A0D97C7-5EC4-4715-A354-BDEBCAB38C08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BF58E4DC-AAD3-49F3-A7C3-8DF79D5F294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97842B98-1F34-4E71-9DDA-EEC6E1E1E57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923AA2D3-D63B-443B-BC47-9794E9D2AD79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C3A5FBB4-909E-409A-8FAB-89970D02D8FF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60A07756-F2E8-4FC3-908D-7EFDE081B4F0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7C683AB5-746F-4B2F-A810-139C9BA5C278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8989880B-3D47-41CD-97E5-A25E43C44855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257C414B-6627-46AE-8F93-36A1EF0F7622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08609F88-3FE3-469F-8848-81AF740730C1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DA512CA6-8BB2-4DE6-9637-86F097F15B67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A667951E-C8DA-468C-AF8D-6ACCF4A6A302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8BBF2672-2BB3-401D-8C9D-45B739539A58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BB33200B-65E0-4810-9C73-5FAC89DF4D34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6A7A89A8-BDF1-4786-B023-48108B902F0D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632ECF1E-C673-4724-9532-81234ECDC5D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37537C63-30C6-4B10-BAD2-1177D69469F4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8460D0B4-BC34-483D-8E83-A4C441CB9758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2FBB2DD8-74AA-40B1-8B7E-7E220932FAE9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15F3079E-9E1F-4DD5-A897-8FCDFDDD88E1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10FEDE08-4FD3-46E3-A7A6-62C938827BE3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BDD5EA40-5394-4483-875B-B1C4C1AB3878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C4C974C7-70C8-4414-81FF-8D57B222018F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0AFCDE81-4DE3-4AAA-98CB-ED743FC6F314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8474190-796C-40D3-A4A4-9F59FBFC302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CCB00AB7-6A0B-4639-BCBE-4E934AFCBF90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9DB78158-D26F-446A-A06C-7B3C0F884246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D891B2EB-4D34-4F2D-919F-6B6FED93DAF6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AA743A61-4FF1-498A-BCF8-0A7D7F4778A7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176270B8-2F2B-44D9-AAF0-86563D0CD4F2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B15B08D6-9EE0-449E-B88E-0E465BBF6CBF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0A275AA7-285C-45A3-BE65-1F5543A34ACB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CFE861A0-9BD8-442D-8E4C-C176DE088A10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505E631C-C228-4FFF-BA12-EFB78E0CF8A7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B2A4F539-2F55-4AD0-85CA-9F7E5A6D1650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E536E70E-517F-498C-AAC7-4FB0062ADEDA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E56F5185-2415-4CBD-BD1B-6B8021B560BC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8E64A75D-7E54-423F-88FD-69FB973203D3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AAA76EF4-BC1A-4ED1-80D1-83E685F8D172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EE0487ED-4D2D-4FDD-92C4-4129F23FF654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0B9124B8-E4D9-45A0-A0D2-830F7CFAF601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5935A081-4B64-48EC-87F7-9D00B8C1F043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CF3D5C51-A6D7-422A-AA09-93F8594FCB1B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DB1411D6-909C-4D93-AE56-094C6768961F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B85904B2-8C4A-4581-BA2E-E9BCBFF84888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7ACFBDD-14FE-40B0-AFC4-65ED477AF4B0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1E7A4E2C-456B-4E44-973C-300C8C24D6D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85E39697-3EF4-465A-B893-B7E94DA76342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FE5D4648-3FAC-482A-99FE-D65D3A91708C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2D601CFB-D62F-45DB-BBD3-B29B7F8EA499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1B91BAD5-5E73-4822-8D65-E2AE7790850A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360198A4-45D6-48F7-A945-36655323FD8B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BB90682-A154-4987-A0CE-17BE02B0E55A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1958411D-4455-48C2-B54C-6750FC512123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60F6F2BF-7A97-4D77-AABA-6E6F36EB8DFF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36DDD1A8-6CE3-4637-8254-91B83D258641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659D3F9B-4307-47E6-8C20-5D2A1917213C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4F6A5332-32FF-460E-9B4C-ED0B168040D4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337D5E78-17AF-4303-91FB-0240A672E0C0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26024285-3DC2-40D3-8F94-00136F7BEE3E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3E77BA47-2317-43FE-8417-C0A3CCF50071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9387B105-A1C1-4D56-885E-CEC8A3914242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6C0C59BF-1113-4571-92FD-05D1FB87E20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3595FD58-A524-4836-A5CD-DCE386041C9C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501F4767-1D78-410B-B31B-D51196B35104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4A521A3C-26A4-4758-9B9B-4424311D084E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CC8094E-B93F-440B-9583-0E453F4A7C68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AD50D111-4140-409F-A316-8618AD545199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4F2210C7-B408-4E36-AD07-D595CE693E6D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8D73BFDA-A854-43DF-AE07-0177F93585C3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4D72A7C7-85A3-459A-A719-6C282FB4FB80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29EB11E5-9FE0-4DC8-A113-420508398089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E13A070F-02EE-4673-A3F8-41D617207457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0EE83107-59E5-4567-9715-617593018326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9C1E9972-6133-46BC-BFCF-51DD7F0F1ACE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313EC10-C2E8-4390-991A-4F6976B3A12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3C5E862F-3633-4C9E-91AF-409FFF668B4B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431C8A93-B7A4-490B-B13E-517B7138BD1B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7E729978-0CAF-4260-B248-5BA9F83101F9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CBECB280-8AC8-4C1A-8E7F-C3B4346D7A7A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C1CA881E-1272-4D0A-A016-FD1D4E3DD97D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5E2B72D4-94A9-4712-A6DF-55DFA31BC41E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A64847B5-E7B9-420C-AB7F-04A4F898E69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782D7CC0-282A-4274-B422-35309CBB658D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853377CB-7D17-465C-9B70-2F0C9113B6F0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753BFEEC-95FB-4534-90DA-D6E2C163ED7B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4A320A95-4529-4566-9DE8-8246C6AE2A25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99A7C6DA-F39B-46A6-AFBA-C4CB09DF2699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F94A160A-7078-45B8-910E-C8B2DD2B978C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794CDAA7-7C4B-415A-A7EF-E9E677679EC5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0869C433-4558-4B31-827A-0682ED5201F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84BFDEC7-70C7-4ED3-9FFD-827335F04C26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38F2080B-1104-4C65-A6AF-5956969AAC4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64E35FC1-5A9E-4B29-86BA-7BB5765510A4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FFE39861-B78C-4067-AB22-C9CA56B41B88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1A624D7B-BB4B-471F-AE46-ACA60D0296DB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05601117-023F-4204-89C2-A3B51631CE27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B87E33D3-A937-439D-9BF2-8E57B7AFF98E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918FD2E5-FEEE-4718-8855-30868588AD2A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8291B045-281B-4892-9576-4CF192ED786C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C5A6EA50-CC50-47B4-BA69-4110F6239118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68219E12-0256-4230-B329-2CC8EB32D741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5CB890E-381F-484C-8E6A-11E231EAF57E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95AE1D79-0336-451E-BCA0-B875C09194BD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129DFB5B-DD53-4EAB-A623-886340200380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6C40F699-D60F-44B5-9B62-1B9CC2807C27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EC7286D8-23C0-4AC2-A294-7246F16F171D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49D5A3-CE44-451A-83E9-3C4DCC5F2C5F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B6A13964-2533-4549-8DB1-9752119E03DF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254DAA7D-51FE-46A9-9006-5BB16202C471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A752A53B-8AC6-4A78-B15B-D7FACE73EE65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6FDBCD01-34B2-4000-8520-27DA989B7E41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E9D7FBDD-4EC1-469E-873B-996C3583D9E2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A1AEA3CE-F734-4A13-995C-72907138D90C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3D056507-2A3F-41D0-88A3-5E9CB85D42E9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74E40BE8-10A0-4BBF-BC10-D09A9B9A69F5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E81998A4-3237-4DBF-831B-F24CA4B52170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E823E4CA-0C87-4681-8985-AB722B11080A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F0C1EE86-DCDA-4D38-BE9C-EE2F67D9134E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CB605FDD-BEFA-4EA4-8627-D5951E427A7B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405D6951-DD78-4645-ACE8-F48E8419F968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E43D111B-85C5-4CAE-AF3E-9A69220B24E6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619A243F-2436-4993-85BF-4DA9655EBED9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0D2AF31-B5A4-4B4C-97D1-37EDD0A23F12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3952CB92-F7B0-47A5-A71C-E19A1BDBB225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DDD7278-93CF-40EB-A26A-89C4EECF9DA0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C7790E73-9964-47AF-996A-31D13020CB45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F638F2AD-6A97-4496-896D-CCABBBB670DF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56C4EC69-1040-4214-9575-D4CD66C4E7DC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A07C0635-48E7-4A10-A918-5FBEE1FC9CF2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2BEE9BF1-5EA1-4AA9-9F84-E4BAAAAA1E48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95C8B70E-C69C-4C4F-8F4A-36918AEE4A5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858CE6A2-A77F-42D9-9ABD-6B071EC8D8E6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7283787B-B780-41B5-AE9A-39941F6536A2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A686BE8F-E6A2-4679-BC30-758FE25852F2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8B2CEAC6-1EB6-4FFF-810B-1D16691E0DC3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84C994D7-07C5-412C-8D2E-AD468D9BD4DD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190BCE47-531A-4725-80D1-2CDDA7C0F801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A41A1EA5-D146-472E-9A52-6EB8B75ED14D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94F4337C-1D55-4CB9-ADE8-BB6177449E1F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5A7FF647-15BA-4814-AF9B-47A6A1346ED1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269AB30F-0DA4-4F4D-8915-54C68172E1BF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DBEA0B2-A1DD-4EE5-BA2A-3D0AB0146F1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C8C03A0D-6C40-410C-B882-4172A0E5812A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C9F04DDC-33E8-4A93-9482-94E75CD0D3B0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06E3BA4F-BDAC-4C16-A8B4-9183E3118F76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10451ED3-3139-4E28-922C-B517BE8C8C4F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EF5AE670-ECEA-4550-A4BC-1EB4271D922B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D4730CFA-A429-4F87-B620-8354F80576B9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2BA63579-1F34-4FC2-B545-FD1FC446FCD4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9958A719-A2C6-4BCE-AFFC-7774424C333A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9F6053E6-58B6-4C7F-B1FD-74564C62AC3D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BA301EB9-A4CA-402C-ADF6-3CAA22E4FD7A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D296CE34-285E-4CC8-89E2-96F5C015BA0E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290F8B1A-789C-4376-BCD8-7839403F591E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06A7133B-4825-488A-AB46-3177FB1D09C2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0CA1784F-5019-4782-8FE8-489C955F0EBD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B8C77F4-687D-4FBC-85E1-0A475ACF1931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7BF1CB7C-A7A8-40EA-A5BE-8B842C3A7D86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E869AE3C-30B8-4835-B528-F053FC6142D8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2B30AD52-ED9D-4595-B631-382737FBE102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65E81E7F-4CA3-4ADA-9CF4-E894CF8FFAF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A3F4F75A-B5C9-4BA5-8494-2CB72C32EB0C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18FCEC8D-F984-41A2-9525-E565B73BD7DB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825135B1-D419-4574-93EC-BA833AF49AA6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1CCF436B-A9BB-4386-99E4-7319F15B5A54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522CFAC4-039F-4848-9566-45BD163B1C29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7F749F77-9215-4C94-AACF-779DEF798A18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D2982B19-1168-4ACF-9996-DF2A5229179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71BD7403-E573-4D23-87D8-0B5633CD88CD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7D9169B0-2A3A-4B7D-A63F-D760EAFD7F3C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30DE9477-085A-404C-B3BE-91C21A26A1C1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FBD128AD-095C-4472-8DA4-36C46D24ED3E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34D71516-D103-46E0-9C65-457E903BB87D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489A3463-994F-4AE3-B0E8-EE4BCB16FA3C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AC063DD9-2140-4EEF-AA63-F7C4137911C3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EED59792-1062-4F78-8C68-C99BAEC5BF45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01D4CDFB-F336-4175-8524-1BA4A07C5884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CDCA765E-5F4D-48A2-BC57-65ED9354D8A2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ECD6E64A-33B3-44C6-A578-DA13B3E571F0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B23D1C2A-C321-470C-A285-B18375C28F04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17CB6AC2-051E-41CB-9AFA-19958090561E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50ED17BD-385B-43F4-83E4-DB1BA9753949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080B039E-7C49-4522-A027-704E9B905FD6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6010A8CA-24C7-4005-AA3F-81DF66465B48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B472938C-40CB-451E-98A2-91FBF7A5F207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B55BD5E1-CB77-4E2E-80A5-7DFEF10CE197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EB30B39B-1BF8-4F8A-97EB-0AB5E56163D0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E2BC22D3-1C85-4047-9B5C-92D0E560D22D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F3F50F06-2399-4A04-8921-723FD02B7C16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0570896E-99D5-47E9-A3E5-48108BD5002A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446F433-A88D-426A-B1F5-30B30CC64A2F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4409E2C1-2D22-4FDB-86B4-80B6B0B90226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EC184C81-EF2F-4098-B2BE-398AA8309AE6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B0500091-064A-4110-A6B2-02FF7E833136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E75D3CEF-21B1-43E9-B748-379EC9641706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38E328D5-B3EE-4CB4-AA7E-1A4BADC3F4F6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2716024E-3AFF-4ADD-91E8-7F30BAD85DA8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15D946DC-0018-460B-A212-2BFD900C008E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138B7FE7-5D98-46D1-9B76-E38CE9A319F4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4CCE57EF-DB57-4A6A-B5F9-46307BBD4014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1DF7F521-3433-42FF-8E8D-3BAFF1363212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6CC6F2A7-6C18-4F06-AE0E-DF168B2530E5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77115970-F1BB-4E53-84E8-F4A306DE9DCB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6EF674C-1948-47DE-B2BA-DAFB7D57F961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6F8B24B-A428-4F0F-8C3B-9DA48B32F314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CAC0A8C5-F752-46C5-A60C-36D20F1E7A4E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3439C92D-27D9-4D11-AD8F-C959AE7F9F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85099AD0-678D-428A-A058-273835BCA408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463E9669-CC79-4877-914F-3B4E2CFDD930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2A7EE0E7-C3A5-4A61-81DA-9FEB18F811F8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7F993F7F-B6D4-4741-8927-DBB035042083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B28C3449-42FF-47B0-83C8-03B6CC0089DB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8B1DCD1A-EB37-49D5-89EC-B76CB8F0C2A6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B61995E4-D4F6-461C-A237-EDADE61A5561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FEC46AFC-86B6-4120-B00D-C7A69CA192FF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A2B80448-3B51-444D-8B18-5B5D00F12F53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B2F8C942-B22B-47A7-BE22-ECFACA9D2069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B32E9F4F-4523-4445-B0FB-A8C63A866CF8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CD718F83-EB26-4906-A405-8FF9B33F4C09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A2F1C333-B44E-444A-8C59-59089EC78C06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30626C45-EC50-4929-B032-92D9B40AE0C4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195467DD-41BF-4FC4-83BC-E382B16B99CD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8BD80487-21F6-4906-AB82-11ED09FE440A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25AB13D2-8C3E-48B0-AA52-5CFFBDFB3FAC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34E667FB-590D-48DA-8FC2-F87111A27D6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118BE5EE-E6AC-4484-95E2-51D0922C1351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01203396-E129-40DD-AE73-0431B7DB32CF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732EA5BF-6CBB-417A-AE86-A4D9FDBE27E3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41E59607-446E-4F6D-BE0E-B92B392B0F48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A3C2AD36-5D31-49EA-A066-42BC47E04AB7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415A29CA-5968-4599-B8B7-2D527B0A761D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D7579751-DF1B-4E4F-97DA-09597BB23020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31D0AF9D-2547-46A4-8F64-581136FFE047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DAF6790-1999-4FD7-A32E-270B03096E03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C729F3A5-6F10-445B-9DD1-9A393C95E857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C9554B26-84D4-40E6-BDFE-F51BF91D2E73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F90AB1A6-BA81-473B-AF0D-CA98A8ED267A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69B765A8-8D9E-4349-B870-0472654D580B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36D885CA-94D5-4FD8-BA18-027B0EFFA113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E849E7DD-F316-47E5-BA34-8EAF5BE8037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83940FEA-1A1B-41FF-BFFA-8C3DBD571A38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C2D7AD8A-9D30-4BB1-9BF6-642DA065CF39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4A5B142D-0742-4AE5-B323-D721DA61FF7B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91898309-0083-4AD5-BEF0-92B5BB264777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B4521402-8DDB-4116-A9FD-764B4734E1B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B0E86A36-6F47-42EB-A8E0-AA52DDBDAD4D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013DA332-BB07-4F27-B2B0-10C59FFAB768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2359CE99-B853-4C2A-9F54-88B4799A6C57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FD2919AD-3E93-44AA-83AB-DBA5402C6DD0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B779F9BA-5A67-4F04-94E2-FD43C21313AB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BB14FAD6-4355-4CCA-9723-B96F5A52D881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183B6710-4390-49AE-A7B8-417996250C6D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8B0129E0-AC6F-4ABE-99FA-9EC1A111A73E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92EADDC3-7802-4C1B-A007-C5BFC1864F77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1FC21390-20C2-4352-AA07-7A7587F81CC5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18454494-1727-4520-9D21-032493B37EB7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0805A00E-990C-42D3-A781-434AD96FE3C7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35D029CA-9B8B-4F85-96C6-F9ADD87EBD3C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C39969FE-353D-4B66-B495-6C67ADCCC486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03A5D2B5-3FF7-436E-B4FC-7EAD8DF44344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511350BE-E1FE-44CF-AC52-404904BF59F0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5B5F98DC-D5F7-48D7-B9EE-88CF0B0D6F30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97CD1D03-9020-470A-A4A2-C4A007451DDC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BA6BECD9-6CB0-49AF-9B7F-9CE76A1BE00B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A171BE6C-C7AB-4670-B730-5D84D107351E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61149BD5-95A9-4ED2-92BE-048A867EE23C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D0314240-DE9A-4BF9-BF02-3C54B1384DAF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F2186028-C7CB-437F-BDA6-4F49CC082113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BC48E574-0F84-468A-BA8D-DD5178B068D2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009E59AC-F5C5-4488-A196-5067FC65883D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4C9861C6-AEEF-44FD-876D-F24FA1591FA1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8319F43C-0EF2-49E0-A5CF-77FD8B681576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2B2CCC08-FED1-4538-A57D-3449D3DDB126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8C0F79AF-9A0E-44F7-9576-C6FFE5279413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8D33A8E1-987E-4734-8B89-DB9C34ABC28D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1A0D78FE-EF7E-4093-A18B-6C68E5D411B1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075F03C1-174B-4912-82BB-2C7C1536A084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F7C8FB6E-CBBE-46F0-9BCD-252D787F78E9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B84E211D-F21B-4FF7-B820-AB9F2D7EAA9A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A56F20F0-A20D-4B46-B54E-9C8FC9DFE784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8441CF3A-0963-4A28-9373-967656102A65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158F2593-E1E2-44B1-A423-1D67B58AE0F4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8E91C3BA-D33B-47A7-BB1A-B1A2CAC41BE2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7F5478A2-EA95-445F-B053-FD767717A4A6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D8926296-D26A-4738-BC9F-0E93901F5E08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2C14FE2B-D3E7-4DDD-AA25-403E80F4B7E3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97857E13-D27E-4D88-AF89-E4D4A8D5BB84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D58333D-757C-412E-A91E-D4245A3F89F0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4F4EABCD-42B0-4C7F-B1CD-6784DF4DACC9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B53D7BB6-B1C0-4264-811A-ABE11938FCE4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0C4A46D3-0C52-45B8-BC95-5249D5F85223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A2775DE3-DC65-4275-AAB2-67419AE871C4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80C37E15-DACF-4D8E-8C21-C98C99C2ACCB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1A591089-FE86-4B05-A45E-D092BE4A727B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8154F6D-1268-49AE-AE76-1198CBACF573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82BEBBD5-934E-4909-9986-6370EBE9FFDB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219B195D-FC07-4571-A20B-6771C606A0E3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95F33308-C3A4-4B8E-A480-F81743F1093B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A9AA94DA-120A-41CC-988C-11BC3835C6CD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DD96AD62-7F9C-4D49-BACB-8CD3D87B7AA9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A071BC21-6E38-447A-A158-C1A9C806E477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77FCFB12-37A1-46EF-B31E-41BBBDE9176E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CCD999C-031D-4E51-AEF7-822BDB70ADD7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62C0D892-611D-44FC-AA69-8F9C95D76E25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58C2B4C8-E1CC-432E-A4EB-FCE743082A6D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1455E4B4-0EDA-4CCD-8129-A8229C851CE4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0D5305BB-457E-4208-8886-0AEC5A1E3F03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F98C9E42-8D30-4441-AFB9-BCB1E264F477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7B56348D-8BFF-4C05-8259-8E1F3B4EB35E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D6569854-B817-45B6-A001-2E8221D61263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99425887-AC0B-4E9E-A2D7-8D893479470D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0ED7639D-C9DF-428E-BB84-D0FBADA03CEA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37C11F65-DF9C-472E-93EC-D5E41EA0E4B6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3754C8CC-60B8-4C9A-B7F7-A2A599E969FB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685A7C18-85CA-4CF2-9D84-201D24E24614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21BAC312-4F02-4392-BEFE-06AB7389F6F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EFA9EA70-9932-49B4-AE8B-AB23CF82AD86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7AE1E420-BCE4-4207-B752-21BF85CA335F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A7D3316-6C03-4067-A64C-3A608606AB41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4DBEB24F-2E2B-4DF6-BF74-F59E76B8CA72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B3C586F1-A112-422C-9118-B05DA1EAD2CA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8B06EB64-9C06-42F2-BD3A-EFFB1817009D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732499" y="75112562"/>
          <a:ext cx="1282046" cy="353122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01B2D03E-2256-4E12-8CB2-942B6137DCB6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0393B6DA-B2B7-4A91-ABF1-2C01515904BD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35BEBD8D-CA36-42C1-955B-3B7B6E6B4BA7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68CE71A7-73EB-47E0-BD51-6CBEC9F9983D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9FE9EF59-CF81-4694-A4D5-399404383DC4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E449B7A9-D9DE-44A4-B631-DF28B1AB238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DDF08062-C650-4CD9-89EB-227490F8873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C4B60914-3932-4E28-8EDD-937D0A0973C2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282BA4AE-89CB-4EF4-A4D1-9502E87C5D8D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0429B885-6BB7-4E2F-BB8B-3C509CC724C3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D9649A99-105C-455E-80E0-F8858C496967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536F39A4-4E5E-408F-91BF-CC54194AE5F0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11F76D99-85A7-466C-95F6-58C5DAFFB139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C0B2C55D-7D29-46C2-8B64-152FDF8BA505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AE257EEC-C730-4BEE-974A-80EA27E20563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7FA74A00-B446-4122-97D9-6D1FECF6FD45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E9439CD1-7636-423A-9778-B6BB2FDAA781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56095996-FE79-4118-B428-AC3B60C6F380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0B942B49-6C93-41B8-BD3F-4E87946C2AE9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C627E217-C210-4298-A4C9-DE442459B02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85CFC420-69F8-4BF2-995A-2AA2EDCAAF17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65B356C4-C3AD-420A-A4B6-1B1C0BE9B25A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79EE686D-A3E6-4D9C-941D-905E9C8CC1CC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A343D02B-6ADD-4C70-B363-F65D4E41121C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FED06675-6343-4DF2-9942-0116A2E6C27B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90BE0BC8-A4E5-433E-90E4-9A8C8E25788A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E5B4025A-69E7-4930-A98D-5848230AA6D8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E5828E64-F398-4E5D-A0B5-87B06A6A931F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50B73701-BD3E-43AB-9A7B-B595BE28F84A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427F0C2A-B74F-42E3-8774-D1B0969DAC77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87DC8281-1389-49CA-9323-3ECE451FDD1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F09204CF-C708-4B03-BFD6-E513CCBA717A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22380AA8-2CB9-438D-9E1A-9530DE08956D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F3599A0A-4798-4542-B3A8-8C30DA726F19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82E1E21E-57B0-418D-B883-78A7D5FBB3FE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3F4722FA-466D-44E2-A862-3169A268CB05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6CF0900E-7BDA-4290-A748-CF79DC206564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8B3AAA0A-F3EE-446B-A1B8-0C7E236EE00A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84D3210A-4310-4F5A-8FDF-4997DDBFCD3D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36C04237-7A5D-4542-AA97-287CDAA00FC2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76040FCC-AB49-4A51-96F7-64EFE0071717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31DFA5B6-0FFF-42D9-9DBF-D38B0CD62F38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CB5FF2B8-56BF-432F-A06A-51E0D6F2AA7B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014B679-20E8-46C0-A738-B7919BD92935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00698DCB-0FFE-47A0-A489-4C7606EBB639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79C41D3C-077E-4CA1-9278-0A4375F8490B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35B72576-3E7C-48EB-8A1A-C2BFB6EFFCFC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68FF8A2-2198-4947-9843-4E205D525649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BE65F542-ABF5-4E97-8059-906BF5767FA0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13B0487E-D4A8-4A4D-AA02-045E73CAB45F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2F7359B6-9F85-40D5-B605-91D39618BB6F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C384A62B-8303-4600-9D5A-F258CEEE0446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2C739886-EFB6-4319-9FB0-0B35F75B3D83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5EDE914C-311D-40C7-AFDF-C95C610A624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74DD8F98-3393-427E-A336-81615ABE54B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33D397DB-DD0F-41A6-9A8F-4F07B85F6DC3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117B79C7-8C4C-4165-A08B-117A43C7031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19767FED-F15C-48AC-BA67-FAE82ACB379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4FBB9BB0-ED6A-4067-BE24-ECEE26546009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461BED4F-21E5-4777-83F4-7B882BD8E8D5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6A7F3F4E-EE2C-4A57-AB8B-12A3DE6EB6B8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6914405D-02B7-4B45-935D-6C433864DDCD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3602FE79-329A-4381-9CA8-D2A4C637EC0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B7B3EFBC-4A7D-46B3-B763-1BB00ED411DC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32EAE493-ED56-4545-8A4B-5C6AC07E79A6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B5FC8518-5DCC-468A-8DE2-19B5D5360165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6097DCB1-44E5-4AF8-8E32-5366FEE6373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F2F6B32F-B3BF-4C8E-8D60-41D657BF0167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B238BA7E-73BD-28BF-785F-40401C1549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AAD6C67E-1846-70B3-7C05-1E95491469C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2063383B-B188-CD1B-3ECB-173E38D200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0BDBC940-CA6B-E6D9-B50D-0F5FFFB0FCB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E762A15E-9599-088F-45E8-6DDC6CB13D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DB70598E-4751-433C-B375-6FC2EA5B1BF3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C26334A8-F9D4-35AF-0613-522FDC2E9F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132E483D-8B0C-707C-7FE1-C6FE65D9CA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724D20F9-B8F0-2DA3-19B8-56C289C2661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067A9B79-F6E5-FC77-BB02-52EAA5F13E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8DFB1031-3EDC-5050-ACCD-F91E9E33628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FE893122-34B7-4D51-9116-90F4CFDD4A5F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A3778601-085B-FC04-075F-F61B35C32E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75E9E4A-69C3-3469-D053-B68643A2F14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BEF03FFD-FEA5-EAA1-DDF6-7960D16D44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D2F3FA8D-8CB8-769D-F3F1-A3098FCDE9E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E1E703FA-CDFD-C18B-8D1D-502E272579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D5932D5A-93BA-4C4B-8F83-D59EED4C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8BB98E27-2F11-4D96-9A0B-7DFC2E665D16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9C7A90F8-3814-4CFE-B530-398FC2B0B9C7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E5CBCA8B-F26F-2A99-CF4D-679C180CB55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D3F8C179-D9CD-3C64-EB76-6F39EBD9EB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67DC14A7-53C0-6E7F-58B1-86187896A9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740A15E6-EBCC-EB78-23E3-6897C4BF23A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1483AAF3-AD7C-DAF7-25FB-53CA1E1585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45B336A0-6A65-48F5-9949-6035238C90F1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43D2AF5B-8440-D41D-0B71-3E603585A6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FA11288-118F-5E72-35DB-9A4789F880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D28EBCAE-84E6-500C-C500-5B2514B411A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7255EAAC-F3BC-0D85-2CC4-83F626F9457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773C5997-3D6B-2E5B-2152-719C45D971F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6494A5BB-237C-4E8F-94C1-2209A0E224D1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46E82AA1-F1E7-5049-CFCF-BE60259EE2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00F3254A-02C1-CE5E-4728-BAC9B91D423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D8EDEF3C-8AC9-E887-899B-1B865E1D392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61FD88AE-FA5B-F93F-4E39-775CEB70556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CC5118-1ACA-339D-9E39-6D2DA5FE59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FC8E6ECE-FEFE-4ECC-9BB6-621DA0FB81B7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2808D080-F47A-69A2-5EEB-9D87AE0121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BD84530E-109C-7728-5382-4C7FE55E31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3615F570-EE26-D139-F8D7-B12BB3819A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A6E23D7-C2B6-23C8-6069-B7191897C7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688EB2C1-D19B-EA82-1CDD-768963DC9B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C79D437-46F0-40F8-8D03-A67940752DE7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7F01CFD-02E4-2306-B9CF-694484434C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B159C55D-FDC7-AA6A-4D15-6D67DE9F4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19FC58A0-0C0C-E0FF-BAC4-31F6341873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FCCEC95-E0B7-043F-D0EF-C08B0D9412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2CA731CC-5C1F-9A6F-3CB9-FF36319645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42B449C1-4D06-4656-A8AC-628011722918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7A024139-F3DB-5A51-B150-C2CAAEF176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1BC03F3D-029B-6257-6DF2-FA887060A5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52CA27B7-A5F4-DC60-D9B4-A0D5E9250DA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C69FE555-2000-1785-904C-039419A36E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5DF3990A-9F3C-2226-AC8F-F1C6D0EC3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1167B14B-69B1-4BA6-8F48-E6B5E2339946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F53FEAA0-8AB2-0023-F00C-AE8F623CFA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C970A770-BF47-B074-B976-74B9532CD22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BF275880-1786-AF9B-2DFA-6690BF3CDC9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25E1194B-CDE1-463D-BE59-B72AD61075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5F3523D6-3FBE-B92B-C46A-2F151D887CD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18F76C98-4D3F-468B-8EE8-F8E530A7C11E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93D3756D-8610-173C-F315-42988B26DF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23B5FBB2-1236-FB6F-61E0-B3A226161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A8D5299-0084-861F-1575-A7420D1725E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43CB7D89-E63F-0306-56C2-A7F442B6A5F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0D948F8F-7517-BA68-DF96-6EB871F6A4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16673A62-DAD6-439A-AA46-6708403A229D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A9D3BA56-B081-6ECB-4F9F-FB4F9F81087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BFFDDAAC-4B7F-3CEF-6BF2-FE58FAA964D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402B29CB-7086-5165-B9FD-6344C0EE44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84801266-A2D6-79B1-102E-D33AA2DF7BD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2AFE508D-9AAF-D033-16B2-37DB3CE50C5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1B62A93B-4792-4274-8685-025D403339DE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2A6C3FCA-2EA1-3BED-842E-372AF14E6C1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4046C7CC-1F38-0E24-99D9-E799D93556A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EE151747-A385-F943-33A3-0A482C45227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1955794C-449D-790D-3E37-5DCA6C2FD2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85DD3E72-E897-B10D-807C-5720E8C10D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520573F6-E7CF-47BA-B201-3BF58AF559D9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6C8AB15E-FFD7-EC87-BC54-1E85B3773E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7DB11EFE-E154-3E08-77B6-2FCCE4B8482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450EF5AD-8C9E-2082-DD15-63665E509D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304A1863-E1F7-BF54-DE88-5CE3EF0B215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3FF2FB06-6789-93EB-4DCB-E890D29C90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0748426A-69B7-4430-80D4-3E41CB56F305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FFE55BB6-5709-4C4B-9930-984E2748633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D810B34-E0CC-9A76-4FDC-31BBA96F7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C76DF06B-9783-63A2-A3A8-1472E0461D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35AABDA8-E94C-85DA-B3BC-ED9B888E75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1E952BEC-82BB-6DC1-3F95-C9BC3B3231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50B64826-0709-479D-971E-DAC49BA0E5CC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6BDFC0D6-1483-289E-984F-620E6D73A6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A4EC8256-D126-22DB-4923-ADF4D30249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DAAA292-66B0-F39A-838F-56BCD9A4C2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D31AA447-9596-0013-BA93-3462A3341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AD619A0F-BC75-F256-98F1-7E36B34A9F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ECAC3BDE-3C36-47E5-8AC2-11FD6C3F99E5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865165AB-F1D1-F4B2-2383-33BC3E1997D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83E9156-F130-AE4C-17F1-04CB059A5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6B85D54F-B027-E564-5BF1-89C2F2E8A0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66FCB20E-7207-B527-9DB6-3A54186EFC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4A80E237-D7B0-A9D0-A355-CFB17CBF23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3F9B05DE-8136-4288-A8E5-1724C9456E1D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5310BD33-D7ED-4A26-31CE-C22A8D1863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7E5BA9C3-BBD4-34BC-89A5-2B9CA5A003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D36FFF8E-DEBB-E7BF-37D3-B73FCD1069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68CD55AB-B649-0A6C-F500-D72CC34188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84014BBB-3130-A614-10F7-2D551A1ABF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FE798DFB-EA9B-4A6E-9489-9E92DED9F3E5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7A6A065-13EA-FCD2-F6BD-02E33E8852B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80742EB3-9766-62BC-8E1B-348C9DF426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8A21A07B-B623-B689-FBA9-E2CCE9204F4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5A590B66-1013-84B0-5C6C-E70D5E39E0F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CB46DFA-FAD7-9489-C83C-A8F911A7DE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F39250DE-9A62-4F9A-B0AD-DA45B7703E8A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96AF6446-6513-94D6-69DC-6A745F1A2A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EF2B9954-D74D-221C-448C-2BA75F8A2D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815EC1CB-91B5-6F6A-DE48-723E6689C3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18F12122-7CAA-7D17-5504-6ADDD412B8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FCF3C892-5E69-FE11-EAB6-78E4C00EA3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AE7D3E11-49F5-4CF2-AE22-8C5584C11573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307D622A-EEE5-AB4E-5878-2EA714C613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81EF0745-0261-7420-088F-9672056C97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5B89B85E-72E2-7FB2-2618-2C80F4A93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E08803E4-B767-7AE9-196C-F6C0C210E90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EBE9A0DC-0A5C-1E18-8F8C-ADB0BB3A94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83A288E1-54E3-4EDC-A3AA-DB0169FBC9BF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A67A90F3-08BB-18AF-CB03-92A65607AFC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6E2815A5-A9D1-6A28-F4A9-706BC034A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B641DEEA-3B4A-D796-4CC9-46505CB577E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3260E2DE-CDE3-6625-6DF5-1DE80423F2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BE4FA47D-D602-1F02-9E35-5D98718E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737CA345-5C98-41D1-A816-5B9501845C3C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291054CC-459A-0369-B522-12996D39A6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4F87D001-9D3B-CF07-F529-028DE2AA1C4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0D8CC957-6769-BAAD-14B4-48A30677A5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480EA8DA-91E8-CE67-BDFA-EB974C3AEB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46C7454C-D9A6-3348-6EEE-3CC4734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2E65419D-5AE0-4FEB-87A6-887A39084D2F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E72BEB23-7235-C038-24D6-98B5E752BC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A0EC40F7-B98B-1997-EB06-64A894EC3C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EB04A15D-AFD8-91EC-0D17-828E2950FE0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A405AAD7-1C85-6E1C-4F8C-05F0C9B459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87CFCA5-BC47-D4FE-4D38-4683A51B71C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6B48EE82-4E0F-4039-A08D-30F2EB822F35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4DBFD268-CCE1-B022-C997-04E55B8EA5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7EC3583B-85B4-2912-ED0A-9D54AFEB4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BDA14436-E5ED-BB85-27E4-099F74985D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860E9BB4-386E-421C-ADA1-6B051D5650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DB2A492A-3F87-B93B-A996-1E22EE02F57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8F08CAD5-3940-4DAC-9659-B42100910BB2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605A15D3-3E43-D39C-A4A4-319ED61E5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DC88E0E1-7E1D-71E1-3D76-7F17196F20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774CB86D-CDD3-5A42-A2C9-C36FE9E92F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DE41058E-460C-0F3E-7904-FAB97A42FC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23C2355B-4B65-7E99-3775-F00CD11051B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70ABEDCC-A908-44BC-88F8-B7FD4ECB4B99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46FABD02-40E3-0220-80C4-632E39FD3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F1BE19FD-9643-4DF7-E45A-5767D3367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176A22B-985F-D236-1727-8286EB0F91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746B9A7-6918-F3AD-87F9-9835890DA0C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234798B7-0346-B585-B7E6-221F17CE20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7FE9547C-8201-4110-B32F-50381E05C46B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86061DE2-C151-4C97-4AAD-0661721B45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A09247A2-343E-BEE9-19C3-488F900C80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79A48A43-ED7C-E73A-37FD-F9DA35E407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6CD1826E-F930-8E83-C7B6-6D1F65EDA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38E310EC-78FA-A9C1-5959-3604D84D28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DDD44CCE-E8C4-48D2-9F5E-6D3492633664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24D643D6-9435-735D-7416-8BCC34D1D5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A3AAED2C-2084-6041-56BC-01C2542BA0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A1AE787-05C3-ED58-557A-D39D3C5D0F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4687EE5A-2E21-8A4B-F806-B7300F6802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5DCA5BF5-19F3-C168-6F11-5B0BDA32847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346D7C8F-E9AB-4F07-8C3E-01B598E64F3B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4468B061-A12D-168B-609A-DC45532912E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6DCF80A0-623B-4D24-C6E4-6B7DD3A2494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C634BB78-260C-B865-F098-B805388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108F9045-82CA-1DC3-A082-89E9B7B0B70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3D42C31D-03E4-0CC5-5450-45571FB887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AA272400-4C8E-4BDD-9BD3-C24EA6A2ECFF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AABFF8-30FA-64D5-734C-F8F0B9FBC7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DCFD96EF-C6C0-EA89-5B07-235361BA15A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066A8071-CCAD-345B-C107-26F80791A42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8AF149E9-B06C-56F7-D92B-0D9287C20F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D07CDBD4-C29B-9FF1-70DE-7E9A209DA6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25BC235F-9AD2-4CC6-9FD0-69EB5C357561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97B4104A-393E-E813-C5F0-E8CC2EB546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AED803DB-0C1D-05D7-2743-0F2E55B8FB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DB757A52-CF96-2E6C-C77A-186F9FA396C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C0D8E6E-8B0E-AFB3-F666-718DA522BA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5CEFD54D-3E91-B122-727F-94E93994F0D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84267E77-8140-41A3-8724-0B6D327400FD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A8186C0E-F2E2-8B59-31A2-C9673AD627D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8A037BF3-4274-DFA0-C2FE-8EFA8E0B1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D26AFF48-8CE0-ECD8-6BF6-8AB7C816FE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23EFE78F-4C06-E1E1-214A-95502E9B50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F4FF989E-23B4-214A-535F-96B77080DD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5295904-F449-4AD6-9B54-E991BF5D6BFD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A42407EC-1A31-1078-9D80-784E0F1CCA8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E749D2A1-2A31-1C81-29D4-F36CEC3175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ABFCD989-BFAC-4C64-312E-1D809F5D8C2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E57E4C03-932B-870C-FCAB-B7A952DD39B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CA06CEEE-A4CD-D680-6D2E-FE4BCA33846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6A0CCA29-EC50-42E8-9F22-8A78D02FC7F2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9DC8AC5C-B123-C78F-AE6C-901545B8E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0C1214C5-6813-BAC9-1867-33DC09D6819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AA81F2A1-A888-2262-D265-AA1D0A97AA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70C0153F-A058-4625-1667-39F063706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AFE2CA16-39F2-3395-9888-409EE238A5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BDB687D6-1BC7-4B25-B3E0-8D301055B197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5B500EE8-3A0F-DC6B-D577-C57B41A72E3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BAABFF01-14C4-54A5-6DEF-61454C10713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0ED3BD0E-4BA1-F783-B13A-368FFC0604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10D1A859-348A-9E1C-D88B-97F8316228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F15007A7-97F4-74B1-A315-D80B10D611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22EBB038-E9B5-480F-879D-89E30C578A43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9167ED4A-DFB3-2A8E-D151-3A3DF7442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707FC878-7413-FB16-7F7D-51F6F38FA75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021B53D8-9E66-270D-6F26-256F26B83FD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CABD90C-E7A4-750F-7D87-0D20587D6A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A45DFD02-9D22-9B27-F551-A81B24F531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2B4231FC-607F-4BBD-A0B8-D70FA4D8F475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90359F3F-EC8B-E9AC-C326-A649793008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26D1309E-BC4F-E91A-C2B4-6BA5A19C976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A29F5937-F836-0521-DF69-B87FDF0A787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D84990C0-C543-10DB-6E0C-853656D3A35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69995E42-BA6F-1039-BDB3-057846F38A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A83081DA-A2E3-4F48-AB05-0F53B8FF901B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0FF3947F-5F14-8DE9-7563-CB5442D7C1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316AF659-218A-8540-0414-3F227576B0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408D73A9-F0AE-3722-935A-8D2AABE555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226FB583-737A-A40C-5553-20A02663CB1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3E05BA57-8ED2-DDB6-2A3A-D2D5C74E5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D4117812-AB50-4531-BF2A-82E3D230F598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0B9BBEAC-8B9A-CA74-8450-EE4CB314E0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BD8E6AC9-48C3-A295-32E2-B8496E328C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97519C8E-3530-7D87-33B4-3D4F6FF32C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A9B476D2-2F78-ED44-7182-81B59BA178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901E8CFE-D93A-93C7-7340-7E9CFAC3D01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7EA420D3-2244-42FC-8333-6DEF2AF97FF5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7E8F33E5-CC54-C9E2-3E8A-98C4AAE86C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5D5CBE2C-136D-2BC5-9F6A-746914597F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1F4D8CF6-1E19-4957-EEB6-8AC3C87FBE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A6C899CE-DF92-6055-748F-D85D72E40E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6DC0C5C5-B049-7799-5AE6-C02B2B2451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C0154497-C35E-43BE-BCFA-2CD3092D3368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71F50F3B-204C-DD6A-CF40-8CA54ACE8E6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1191E72-916F-4790-E4D1-68C6FDD598F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5699C2AC-546A-48E0-5AD1-AF4866C50B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9A8A4E50-1362-F03D-EC18-96BA75B0C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7333BEB5-C5AF-5D30-1832-AE481D95B0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A31D6735-BCDD-4869-8710-DDE058E6BE1C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6A0B3501-4A10-20DA-E32D-5B6A75BCB7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433F241C-CF68-F87B-7186-F363527B43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8097E49F-AAB5-10B4-FE4D-83B4FDE818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981B4F50-6D0B-9838-3561-8E5BCEA1C6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C8745BFE-2333-9E27-8FEF-1BAE4740CBA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B591F9FE-01A4-439A-93E8-29A902D72BAD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6C61EB12-6364-0D2D-8DAB-029E48DC629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112618B5-B3EE-58E2-ECEB-DDDFD4CE94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A83714A7-17C9-6328-EAEB-84D3628D1BC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C7C4623D-B65A-7115-CCA9-CD854359A9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86FAD06F-86A2-5BF2-5B45-E97DF3C775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EBBC1EAD-2037-4F98-A5F5-F9757CBCD36E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138B1F9B-352B-96D8-CA4A-B26298B2F9E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25530011-F27D-A9BB-87B1-AF8BE8ABF12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51742181-0506-30E2-2039-ED160FE9D3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534AA558-79D6-8042-10AE-8B75E55A5F3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AC023B4B-EC0E-2BBE-7160-D66843DA52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969B3C80-F363-4BC0-8439-F49474EF5AA2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F0A1E5AF-0025-70A9-C941-0756E35529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F74F3CE4-C721-C4D3-C115-06EE0680E4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C4A837A3-988A-63B5-6FEC-D151470F93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FE518470-3954-FDAE-725C-B758B3DBE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7B70A31F-19AB-19C8-B331-661318A96C0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47C5D48E-7372-49B3-BBA3-CF02E899A4A4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67C51653-57A1-C767-F240-B1D136B0518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DFCCCAB5-E294-FFD6-5E74-950359199E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06D02980-BA3B-7E03-1BF2-C026552F1F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59CAFCF0-DFAC-A914-680A-0ADFE75242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4A21985A-8989-E267-89A2-54275E1D62B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7AD0C287-8764-46F7-A9E8-A9BEE01E19D9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DFB8248A-0117-03DB-D7B6-F656BBF5F0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4C6995A-744E-2EF2-A5F1-2A6441AB45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1252D37E-F8A3-23E0-0C91-375B64C889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776E6CA1-2253-4BC2-6C50-6A73C6B5998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B0D75183-8865-E2CF-7D1E-C5E221CE3A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A2810F2F-1CBD-4EC6-9224-5C8B8B8C2B30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2ED1FE5D-FDC9-5178-4EDF-FBE1484B9FF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4B471F39-EA2C-9670-53B4-BFD0DA1A173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A6D0840B-271A-6387-FBD2-9DAB423A11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70EC41-F983-10B6-B2A1-9CAFFBC7D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639E7229-1A14-A287-1B3A-D48B826759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F358AD20-B47B-49FE-B5F8-B51E9882C77B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4CE56380-A251-733C-4C4B-DC57E1609D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C4FFA400-CEA5-6860-1810-26CAD6DA3FF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44F6803E-C97C-205C-F55B-4343150F62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815305E-6247-AAAE-59E1-EB3162468F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6A5AE093-B8A9-824E-8DA1-3DDF8FF256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73E44BF8-029D-404D-A6C0-46A9C567DA22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95E79BD5-283D-4A7D-865A-55F041A9246A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B7BC9508-4126-40BD-B6E4-A23D1E9AC98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D4D34640-4791-4097-B39A-3A2B4D4D41F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84C27305-0CCB-419F-B661-FA868D79A705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3BA4FF12-59D0-6269-6255-5D166EBDD40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ECD3BB12-52D4-6530-A5B2-81FF72819F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BF7F838D-B121-7924-14D8-42E60E976D1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1C4123C8-3B4A-5373-15B9-7DBB5488B1B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04BFC1E1-4229-561B-62D6-EAF7E8ED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F9CC391-4653-4984-91D8-0E527EFDB261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1F4A9339-08F5-654E-4911-195D4EA5C0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29D7D83E-7649-1613-7171-EF4849E4DC5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D36C91C6-93D3-734A-1EEA-F475F642E1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5D4D7EBB-A2B9-48E8-3FBB-78FA0EF2ED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900A5D36-399E-C947-D67C-AEA37063D1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EF73D997-B1F9-4683-A706-FC6B09C4452D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4BB762EB-F325-2A82-5462-2F312DABC2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08D02F7-9B05-798D-5C5D-4FDF021469D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771D190C-1E1A-7919-494E-781554431EF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566D46C6-C31A-EED1-3123-7613ED9588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3C1593FD-D993-B4AC-9EB0-C852186B6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C5DC0BD5-C535-46FC-9B22-79DC4EC4E6BA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9E681730-8ACD-FAEB-3CDC-9D39FD2016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D2185511-3F49-B9C4-373F-7BA222A61BC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596649B3-8ACD-97F4-57C5-F22D83BA31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862243F9-344C-8EB2-CA76-1F605965BCB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026DC7E8-5FC1-731B-45FA-8B38FEA4FB4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6A32321B-E1CE-4529-AC2C-286CD58E286D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3418D819-6B2E-C62B-5155-2CBBC792A0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957D7615-FECC-3134-046D-6304805CAD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2E73EA69-DA89-012F-4EE5-CAE1BC66D3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A5A34211-F222-130B-A262-1B1BE31CBB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69B2D888-F349-FA33-4302-3C6D5336CAC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F7ED38A5-3676-4261-872F-EC29B663A6B6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9BE859A4-A6B0-7F47-29AB-6F041A2C57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0D9C2841-6F4F-C308-4415-F41DDECF8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96ED0135-06C8-B3AD-46BD-C3A52945D1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E13421C4-EE90-43BD-590D-DB5F902D38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E5F3DC59-87B7-6C13-B0EE-5CEBA7E42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66CEF173-5A65-4483-AB6D-5603B6B892E3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DFD90076-8013-865B-96C0-A496D82B6A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EF2D4223-4A23-ACDC-7321-E1FA288A7C7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0621C883-A4DD-91CC-10E7-AEC8137BC4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FA367704-1465-DEE8-6EB6-04A11D8CC69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35F246C-5F0C-BA1E-2C3E-F7583C2B6CF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4BCCEE04-4D20-4D35-B321-A74890C4D4B7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900799-0716-97E4-0DED-485CAAE0B2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B30F73AD-E259-6FAF-06B9-2D910B5388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1AAF73C0-DDCA-7E69-6603-C255656F56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FBE226E4-CF25-F84F-C1BA-6B85A6B968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1EDC49A7-1F61-34FE-9CD6-30176BA06CC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7831D22D-5069-4D31-B398-9DEF668C2207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86D3913-F49A-5709-C3C3-C3A0C338CC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1638CF5C-F6B9-8E20-B300-E5D57516F7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01CF3F29-FEB4-1A8C-4B4D-395DC96B83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4070BDBA-2EC4-1B8C-5E79-2E84DB8D2B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ADCA95DB-693D-0F37-C315-1D795D2EA2E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FA811E5D-BA06-4529-B778-8999B38A1795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24E7D0F-343F-B2A8-3ACF-0D112EB133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AFCD9678-1827-17FB-AAA0-CB3C2AD965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AC19530B-DDC1-F4AB-48DF-F657C78B81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0E06F2A1-2C16-567B-CD7F-F48AADA7FC8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0EE700E0-D7F4-D48D-D9BC-B1A356C3F5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B993B939-9296-4685-923E-193B5B767D13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7655B162-6838-BFBB-FBF6-79A2255B95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CF513265-D8A4-0F7B-6DD1-1803546E57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57F9151-5B73-51E5-53DE-2B032ACDCC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CBA0F6DE-1A58-DFFA-DC75-A3E69A1C12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3270178-B8AC-5C1B-A171-7E7E6E868CF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BE99247B-7FF6-4A1B-9FE4-DFD902E24085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DA900B7-2C87-ED0E-A73C-4C5EAEEAE2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0B38AAB3-6E4C-8F0C-CBF8-221949B2E31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2A1B7CE1-B0CD-8F97-B535-BC06351DB1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4599BE69-4E15-3AC1-83FD-FDF98DFFAC7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53531128-5C69-5334-1B8F-C478C5A6BE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771262FA-FB05-4020-810B-7BD04BF8E32F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07FB584-4E2F-B314-E7FB-3B69180342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5F813E9C-94CE-667F-9A8F-E7B3C56B25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7898FB94-8368-3DAC-84C0-FC052677F7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E9CA8C1B-B2E3-AC6A-1B1C-E255A6C2A56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E5C9CBC8-8A8A-A80B-F881-BC37C653BA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899C2704-2251-4D1F-B82A-E2C6DE564312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374CF0BB-B0DA-123D-8A79-527E0C2AB39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D61911F4-9E59-18C2-C25C-4F18F82BAC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2ACF06DE-A289-F56A-9294-1746B8425F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24FA993D-DAF7-FFF7-4D48-156E2A9B34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9E2AD9B1-DF63-337D-E9BD-CBE32EB3642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166EE072-D30A-4295-B846-884B47706BD6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17D499DD-FAD9-B196-04D5-753C25CDC30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9D62BF75-D59B-6231-5C1C-E7F7A981F68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1BA0A296-8018-F64B-C8C2-E968A040698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68C182A3-C19A-F5B2-7989-AD77D6C5F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66FF27B5-8497-8C0D-E59D-2A7DB3BB048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C8D514A2-FEE6-4BFE-BA02-084D16823D48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666C5C76-11DB-3640-1DBE-78AAD9646E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FAEC8B71-BFFA-3D3A-7035-A1FAEF14C68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A9870A1-FB16-E0DC-16A0-4DF3A7B2879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1DCD854F-5FAC-2801-D42D-9EEA538D57D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3E16A22B-121F-4D3F-DB83-CED3997D15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EEAC2473-F47A-4777-878B-8A3100E39199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BF0B3E61-2443-B1B3-4718-56A52528F6D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E9DAF877-EF30-5557-288A-D8442362A3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8DF92672-F217-EFF1-57BE-76B1DD04DC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47B3892B-7D01-F148-B8CE-0A2F3C67227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B181D909-3445-880D-2767-27798BC4AB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AC81F900-D633-41F2-BC55-BBA6EA7DE26F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8A76B57A-FEC7-7CF2-3B58-6A872727BB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216FEC1B-F0C9-6276-B03B-7E075A36B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858B954F-3420-E653-7A7F-877F48E0EA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7311900A-2CAB-47B1-A1FE-E332D3348C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07DA23C-9235-E527-0C9A-4EFF19DCB2A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156C9767-F672-4C30-BF02-4B9DCB0A643B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A0E8A12E-D5B8-291F-6EF0-E5E04BB112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56DF7BB1-9BCE-4B4F-8A28-9AAB089525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4C983742-6237-8A53-B150-13B461B8BF8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7160C89-3B60-DF14-D164-4082ABC3F6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CA51D19A-2CC5-574F-6199-BBF2075FEA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89364E5A-0FF3-4AFB-B4D7-B756758D70A9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32B8C7B8-10F5-A919-1BCC-0D52AD88C7C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C2DDCF3D-1F68-DA45-7D77-9F7F8CCF19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A6691AC0-6905-6FBC-5A75-59A12477008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DA39875E-14EE-4205-80F3-1153DBD77C9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694D4755-F560-6634-22BF-F3C7E43DC93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7459F027-847E-4691-896C-62E7C1A4E12E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A59CD1DC-FEA5-C241-CE46-A364A4E6BF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5F91B8A0-765F-C291-E282-B9A77A33A0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9D9E6B25-50C2-0DA5-E158-8E7394498C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9C1ABB88-E0CE-6E9A-941B-35835E868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ADD34744-563D-F000-25CA-7298A7EA1C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2BD217A0-1BCC-4A7A-929B-DA3768B34D88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9D33CD2B-A2CB-1176-153E-EF5D6A3865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9CA03D81-C67C-A007-1675-AA9BAA9039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0690AD90-CE89-2CC2-2508-499EEBCC08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5E213290-7013-CCD8-425E-7AAE19CB0B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A2EDF6FE-33F0-F032-D472-2F32335AF9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5E40E4DA-5252-416A-B2A1-F569EDA4F531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39051842-9EE5-1333-4794-FAD562E606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BFF0FE5D-BE40-D9D2-4651-5A1D9F8EA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12DF7200-CA18-6900-7CF3-67B8FFF0986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EFBADBE-40F5-BEB4-B519-22BC26BB94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2DD7B9E6-D040-EFC0-84E5-49D0F4FCFC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14539129-9088-4F0A-AC9E-606D1744DA4B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5DC685E0-B6A6-8E0C-DEF3-3E0C77248D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35D7EE47-787E-8BBD-34B0-26F6E70224C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FBB2760C-4542-AF3E-8E83-86FAA3593C8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CC3A57F7-86DC-A89A-C515-30E2E2011E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CDBD830F-B4BB-A4EA-0A63-6855457383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DF7B610-867B-4C0D-BCFF-C8F6E0B12FD3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0D547477-85ED-A40B-B367-43EB22F908A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FE03FD65-0467-F410-4A16-EA3B359FC7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FB73A3B4-0424-2D01-C916-045962EB5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6DA8FDA0-C40E-F856-DC25-CCCB9D9E52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CB61D327-0420-2D01-10E1-C16686502C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4EC6C9CE-411A-4618-A2F8-15D743F84484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EB92017-9E15-650D-F98F-B04BD58E1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D9DDED8A-FC96-8878-E589-42C1DED8EA9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6092F073-6073-5119-E970-77FD91240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827F7A63-498E-8F85-F090-3D470689890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FC5F25F6-E296-57A1-6A9F-F05BFBC73C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838736AF-19F6-4169-886D-972DAE1E1E89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D21FE948-4BB2-D929-C52E-05C4C09F13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633C5EF5-9EFF-30F5-120B-34E8434E7AE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2D88AED8-ABC2-EC4B-D7FF-10BBA20F50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0090BB54-D2F4-165D-430D-49A06CA70FF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BA1420C2-8AEF-3AB3-1B2C-E2A41EC3FC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B5A5B367-9567-42C2-BCAD-1A82BB403BEA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46A0651E-2BB8-7A56-4645-36A1BEC5C7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E576E0F2-A983-165E-AE31-7A4206F9F7A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8204484F-5688-2B53-9827-E508D1DCBA6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88CAE31F-8F8D-9830-1BB1-16342455722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633C1A78-C4EB-69F6-29D2-6316C83F68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6D633CA0-4185-4279-9D15-968C7A72FDA4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A67BA37C-36C5-A968-1C08-BD85B212AD4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27B2CC87-5AA8-34AF-47A3-F693C3E9BD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E3E49BF9-1F2C-ECD8-905B-8DDF271DC25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189BCC15-CF88-8105-EF35-D2CC174798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7A9B6D8-8AD9-9115-7BD1-2047CAF083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CC8DA0BF-62E7-4242-BA21-878558448A58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3303F3EC-7453-81EB-C0C7-94AF8B2F77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9D44F29B-1A16-FA7B-ACFD-8DB5A4FD897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F838AC31-AE23-BD91-907A-2AADE709D6F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5FD68610-CD02-89F0-FA77-B8A896E860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B2E80AE6-96EB-2451-FC0C-2AC8986271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1BF4E4DE-CEE6-4DD6-B7F9-65451CB4699A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D40A019D-5422-EB9F-8215-D26853E7E6B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5B4D737A-F575-B73B-E7DF-864E38762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621A14E-8C23-902C-AD6F-713ED53B4CC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39EDED39-2A61-9AAA-24FC-4AD7906BBA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5D8E262-3CCD-A3B4-9F85-7DA9D6C51F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474591CE-B318-487D-9147-89D5060C3D14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01436088-7E87-8B1F-A050-79D9D6AAB6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BE695F9F-EC3F-4203-5835-7EB72E109F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0BEBB8E5-85A1-524C-DFBA-820E3A4E38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71C8260D-3D2B-0459-E523-6DC14BE4F8A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85EE6513-F0DF-4EAA-3238-8F53525E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C89B9F5F-095B-49EC-A70D-28D32D0BF3E6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794219B3-BF06-514D-23A9-1C76ED3A5E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66657195-8786-50BE-53DD-B3906D1719C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D6590EE9-B00A-1A6D-1EB0-D9265E1CD5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87C630F6-C76B-314A-45C8-E4B2DE3195D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FFD61CFA-61F4-1A72-EFBA-DD31DD681B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38EBE279-C771-492C-A2DC-044DDD8DF61D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80C09D15-16C2-2348-D41E-1D73DB09B4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39253217-55B5-13C3-BCA9-B3F289E6EB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8EDD71A5-FA81-3C9E-5928-10376D95F1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C3533618-8B8F-4411-D0E6-017A5FA1FD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6BF8464-025D-A9EA-D7F8-C4DA2B262B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42957540-19E6-4515-AA75-DCECE945119F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4122A8C9-CCAB-29F0-69F5-BF480BD12A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F01C137-C6FB-5103-2481-64B37940ECD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45C3CA9D-81B1-D928-72B0-7063CDE81AB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95549532-667F-D9DE-3E03-359CE469E4F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AF3A2FDD-E610-B806-9769-584E5ACED5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84E3DD80-3FF3-4E01-BC91-0E492390065B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FD1F884B-0AD7-83FE-A6DE-1470F11197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67E7AAD5-51AB-7F67-D9F6-E04C69A972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651904B6-6328-3A88-8FAC-ED1BAC13497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AFF9AC05-863E-28C7-6568-1B0B3400F5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B170CFB6-F0A9-5FC8-0417-EB1438CE0B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785A64EE-32ED-4D05-9BF7-4AE59CC59FD4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B79AA415-90C0-1A29-8C16-F4B398FDA68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375840A9-6A07-B852-809D-BCAADF68A2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0536A58-BC0A-D2E1-29AA-0D6B2BED47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24E25ACC-E772-0F42-1D85-58D16D765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97129A8E-89E9-FC11-80B5-05622C18717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AF55641D-F858-4D29-9301-CB92169F0075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B1215A86-835D-DF67-8F56-43D1509E7F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79F49383-A969-56B6-72FE-B67AE9C36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1F6AE88A-AAD4-D83E-D4BE-5686AFB90E9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46CB52A9-D7FF-26AC-A1F9-C85F125D58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3BDE1CAD-FB75-F6AD-7482-687DE273C1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DB2B9C11-A1EE-4997-88F2-4EE759A2E041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ADCA2573-93CD-7E39-A795-06338B2261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D87D79AB-D840-ADE1-06EC-A55EFE439E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60844E17-2A04-64AA-C0F4-244A99565D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347A1E69-61F7-983B-8384-327C8675328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D0D2F98F-0606-A792-23BC-6CC1C275A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A80F56EB-B0A0-414D-93D3-2B5A1F49077B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0B9A6E17-A269-568F-09F2-CEED1799C29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FFA695E2-4A32-E24C-30C1-E3D57AF386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DD4EE6AF-2E40-CC96-0036-9C57BCDD48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60752CAD-4695-8593-B295-9F05BFE2DEF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421F9029-23B2-C7EC-6008-D98A6BD499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DEC370E9-EEAF-4268-9FCD-E35E5212C2FD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BFA58FE1-FB29-F96C-6428-99F0B80734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2712B2A4-09BF-F017-1B13-338377E767D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93A597B7-B10F-01F2-FC05-8101C36D841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A5737D22-D1C5-E22F-7AFF-E1BBA6D20A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E4581A52-CA51-7E6D-AE4B-944662E5EFF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F9698899-731C-424E-8A8D-D5CE6D6C74FD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F3962285-3B19-35A1-68AF-46D09445B20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2BAD59B4-7BE9-21E5-2269-9B1A023A25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667EB856-4396-38EC-0B88-6A8BE3DB12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C462E923-A4D8-0300-F461-21069C2C61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C92A114-1190-A575-CA44-7D88F5B040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66DA81B5-9EDD-4B8B-B4ED-70FDA3CA43AE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4EDE1A3B-2826-E0A9-0479-4270812FB0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10B3B79F-00ED-686E-EC40-471E1E56976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6EE34D09-69D0-3F83-95E3-8754251476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DBF566E8-44B2-25C0-F27D-5DFBED9E3D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7111D565-D87A-795F-A2C7-28150CE54F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2DC0CA0D-A3E6-4D93-ABE4-1DD11FF4A2E8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BD47101E-16C6-261E-894A-7038F60F38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02E26F11-E3B7-5014-85A9-08CD4D219A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78DF6C68-58EB-FB7E-2F60-38701E1113F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84EAEB6E-246B-A59E-96FB-4C24BE7447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59FCB57E-6EDD-E280-2604-E92B9464D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027AB653-74EF-4BB5-AAD7-2906DF83A444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CF3C1FC3-41F7-022C-B11E-49AFD0B703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4FAF5755-293B-5E36-BC36-B19A56C8976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D7E6E91C-680E-708D-2085-3C0534B29B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96F4AE6C-56DB-5D77-D486-CD17FF86B3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F961C300-82D8-F549-524B-DCA3CE22A1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38B8F083-8CEB-4F70-B73F-DDD1DD30ACA5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FAF061A2-35E8-6C72-80F3-9ED2D75326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7ADB3E77-C4EE-C35F-72DC-2B93D420EE8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127868ED-B2A4-ADEF-F765-FD202964AD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1AE04DE2-1638-0644-3959-7C9FEF58E8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9D19B9AC-35FC-B118-EE1F-D44C24F6B9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C13FBD25-36B6-4A79-980A-6CA9F59B2BC1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CEA6E8B9-0BF7-EE97-7E1B-DE8F39F073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EAE87C5C-22D4-D92E-31DE-6209DB1E93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38C43F12-4990-A904-FA5B-66267E9B0F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5BDFD501-88CE-DA9B-D3A0-06B5780875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E2C88922-98BC-9D7F-1841-F75AA3F1E3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0385D7C4-7CED-4C4A-865E-DA1F08B9B6E4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44C26538-BC48-CE82-AC3D-E5489E3FCF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AD75AF63-2A0E-B514-31E2-D683FF45DF6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6DCC718F-038E-8D3D-3618-9051C9421F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65567DD4-4E82-A88B-5350-F6B22B38AB8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0828594C-DEAA-552A-9613-2CE84EBF9E4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114436</xdr:colOff>
      <xdr:row>0</xdr:row>
      <xdr:rowOff>34568</xdr:rowOff>
    </xdr:from>
    <xdr:to>
      <xdr:col>3</xdr:col>
      <xdr:colOff>68118</xdr:colOff>
      <xdr:row>2</xdr:row>
      <xdr:rowOff>194031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71A4E-B4A7-4E05-86FE-669C6684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36" y="34568"/>
          <a:ext cx="1776132" cy="756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202045</xdr:colOff>
      <xdr:row>0</xdr:row>
      <xdr:rowOff>36266</xdr:rowOff>
    </xdr:from>
    <xdr:to>
      <xdr:col>26</xdr:col>
      <xdr:colOff>894840</xdr:colOff>
      <xdr:row>3</xdr:row>
      <xdr:rowOff>72159</xdr:rowOff>
    </xdr:to>
    <xdr:pic>
      <xdr:nvPicPr>
        <xdr:cNvPr id="3" name="Picture 2" descr="A green and blue text on a black background&#10;&#10;Description automatically generated">
          <a:extLst>
            <a:ext uri="{FF2B5EF4-FFF2-40B4-BE49-F238E27FC236}">
              <a16:creationId xmlns:a16="http://schemas.microsoft.com/office/drawing/2014/main" id="{68CEEC1E-CD97-4D36-8213-72DD86AAC5FB}"/>
            </a:ext>
            <a:ext uri="{147F2762-F138-4A5C-976F-8EAC2B608ADB}">
              <a16:predDERef xmlns:a16="http://schemas.microsoft.com/office/drawing/2014/main" pred="{F1CABCDF-0307-4716-9D09-A17EA85F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0595" y="36266"/>
          <a:ext cx="1715146" cy="85504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eting%20PCH%20Sir%20-Jan'26/PCH%20Sir%2020-02-2026/Copy%20of%20ED%20Meeting%20Agenda-14-04-2026.xlsx" TargetMode="External"/><Relationship Id="rId2" Type="http://schemas.openxmlformats.org/officeDocument/2006/relationships/externalLinkPath" Target="file:///D:\OneDrive%20-%20RPG%20Enterprises\Desktop\Meeting%20PCH%20Sir%20-Jan'26\PCH%20Sir%2020-02-2026\Copy%20of%20ED%20Meeting%20Agenda-14-04-2026.xlsx" TargetMode="External"/><Relationship Id="rId1" Type="http://schemas.openxmlformats.org/officeDocument/2006/relationships/externalLinkPath" Target="/OneDrive%20-%20RPG%20Enterprises/Desktop/Meeting%20PCH%20Sir%20-Jan'26/PCH%20Sir%2020-02-2026/Copy%20of%20ED%20Meeting%20Agenda-14-04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06-%20DPR%20Master-.xlsx" TargetMode="External"/><Relationship Id="rId2" Type="http://schemas.openxmlformats.org/officeDocument/2006/relationships/externalLinkPath" Target="file:///D:\OneDrive%20-%20RPG%20Enterprises\Desktop\TL06-%20DPR%20Master-.xlsx" TargetMode="External"/><Relationship Id="rId1" Type="http://schemas.openxmlformats.org/officeDocument/2006/relationships/externalLinkPath" Target="/OneDrive%20-%20RPG%20Enterprises/Desktop/TL06-%20DPR%20Master-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shuklar03_kecrpg_com/Documents/Desktop/TL06-%20DPR%20Master-.xlsx" TargetMode="External"/><Relationship Id="rId1" Type="http://schemas.openxmlformats.org/officeDocument/2006/relationships/externalLinkPath" Target="https://rpgnet-my.sharepoint.com/personal/shuklar03_kecrpg_com/Documents/Desktop/DPR/TL06-%20DPR%20Master-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Desktop\DPR\DPR-TA-602-24-04-2026.xlsx" TargetMode="External"/><Relationship Id="rId1" Type="http://schemas.openxmlformats.org/officeDocument/2006/relationships/externalLinkPath" Target="DPR-TA-602-24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KEC"/>
      <sheetName val="statuary clearance (07-05-2026)"/>
      <sheetName val="TL-06 Material Rcvd (7-05-2026)"/>
      <sheetName val="Survey details (07-05-2026)"/>
      <sheetName val="Visual Chart "/>
      <sheetName val="AP0-AP141 (PGCIL)"/>
      <sheetName val="Progress (07-05-2026)"/>
      <sheetName val="Agenda"/>
      <sheetName val="Survey Status"/>
      <sheetName val="Bill Summary Status"/>
      <sheetName val="Available 33 No's Work Front"/>
      <sheetName val="Survey details"/>
      <sheetName val="Detail Survey"/>
      <sheetName val="Check Survey "/>
      <sheetName val="Progress"/>
      <sheetName val="Constr. Plan"/>
      <sheetName val="March'26"/>
      <sheetName val="FDN Plan -FDN-April'26"/>
      <sheetName val="work front"/>
      <sheetName val="work front (2)"/>
      <sheetName val="Crossing Proposal"/>
      <sheetName val="Plan-Fdn"/>
      <sheetName val="Plan-Ere"/>
      <sheetName val="Hold"/>
      <sheetName val="Engg Design Status"/>
      <sheetName val="Fdn &amp; Ere Reduction Plan"/>
      <sheetName val="statuary clearance"/>
      <sheetName val="RC Details New(03-04-2026)"/>
      <sheetName val="PLC"/>
      <sheetName val="NH-SH"/>
      <sheetName val="Rail"/>
      <sheetName val="River"/>
      <sheetName val="Gas"/>
      <sheetName val="Supply Status"/>
      <sheetName val="NH-SH (07-05-2026)"/>
      <sheetName val="PLC (07-04-2026)"/>
      <sheetName val="Rail (07-05-2026)"/>
      <sheetName val="Gas (07-05-2026)"/>
      <sheetName val="River (07-05-2026)"/>
      <sheetName val="PRS - Stubs"/>
      <sheetName val="PRS - Towers"/>
      <sheetName val="H-W Fittings"/>
      <sheetName val="ERE-Plan"/>
      <sheetName val="PlanFDN  Feb'26"/>
      <sheetName val="Plan ERE Feb'26"/>
    </sheetNames>
    <definedNames>
      <definedName name="Header_Row" refersTo="#REF!" sheetId="44"/>
      <definedName name="PercentCompleteBeyond" refersTo="#REF!" sheetId="44"/>
      <definedName name="PeriodInActual" refersTo="#REF!" sheetId="44"/>
      <definedName name="PeriodInPlan" refersTo="#REF!" sheetId="4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 t="str">
            <v>-</v>
          </cell>
          <cell r="BJ5" t="str">
            <v>-</v>
          </cell>
          <cell r="BK5" t="str">
            <v>-</v>
          </cell>
          <cell r="BL5">
            <v>0</v>
          </cell>
          <cell r="BM5" t="str">
            <v>-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</row>
        <row r="6">
          <cell r="B6">
            <v>2</v>
          </cell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 t="str">
            <v>-</v>
          </cell>
          <cell r="BJ6">
            <v>0</v>
          </cell>
          <cell r="BK6" t="str">
            <v>-</v>
          </cell>
          <cell r="BL6">
            <v>0</v>
          </cell>
          <cell r="BM6" t="str">
            <v>-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</row>
        <row r="7">
          <cell r="B7">
            <v>3</v>
          </cell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 t="str">
            <v>-</v>
          </cell>
          <cell r="BJ7">
            <v>0</v>
          </cell>
          <cell r="BK7" t="str">
            <v>-</v>
          </cell>
          <cell r="BL7">
            <v>0</v>
          </cell>
          <cell r="BM7" t="str">
            <v>-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</row>
        <row r="8">
          <cell r="B8">
            <v>4</v>
          </cell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 t="str">
            <v>-</v>
          </cell>
          <cell r="BJ8">
            <v>0</v>
          </cell>
          <cell r="BK8" t="str">
            <v>-</v>
          </cell>
          <cell r="BL8">
            <v>0</v>
          </cell>
          <cell r="BM8" t="str">
            <v>-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</row>
        <row r="9">
          <cell r="B9">
            <v>5</v>
          </cell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 t="str">
            <v>-</v>
          </cell>
          <cell r="BJ9">
            <v>0</v>
          </cell>
          <cell r="BK9" t="str">
            <v>-</v>
          </cell>
          <cell r="BL9">
            <v>0</v>
          </cell>
          <cell r="BM9" t="str">
            <v>-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</row>
        <row r="10">
          <cell r="B10">
            <v>6</v>
          </cell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</row>
        <row r="11">
          <cell r="B11">
            <v>7</v>
          </cell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B12">
            <v>8</v>
          </cell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B13">
            <v>9</v>
          </cell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B14">
            <v>10</v>
          </cell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B15">
            <v>11</v>
          </cell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B16">
            <v>12</v>
          </cell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B17">
            <v>13</v>
          </cell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B18">
            <v>14</v>
          </cell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B19">
            <v>15</v>
          </cell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B20">
            <v>16</v>
          </cell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B21">
            <v>17</v>
          </cell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B22">
            <v>18</v>
          </cell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B23">
            <v>19</v>
          </cell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B24">
            <v>20</v>
          </cell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B25">
            <v>21</v>
          </cell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B26">
            <v>22</v>
          </cell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B27">
            <v>23</v>
          </cell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B28">
            <v>24</v>
          </cell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B29">
            <v>25</v>
          </cell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B30">
            <v>26</v>
          </cell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B31">
            <v>27</v>
          </cell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B32">
            <v>28</v>
          </cell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B33">
            <v>29</v>
          </cell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B34">
            <v>30</v>
          </cell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B35">
            <v>31</v>
          </cell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B36">
            <v>32</v>
          </cell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B37">
            <v>33</v>
          </cell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B38">
            <v>34</v>
          </cell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B39">
            <v>35</v>
          </cell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B40">
            <v>36</v>
          </cell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B41">
            <v>37</v>
          </cell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B42">
            <v>38</v>
          </cell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B43">
            <v>39</v>
          </cell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B44">
            <v>40</v>
          </cell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B45">
            <v>41</v>
          </cell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B46">
            <v>42</v>
          </cell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B47">
            <v>43</v>
          </cell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B48">
            <v>44</v>
          </cell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B49">
            <v>45</v>
          </cell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B50">
            <v>46</v>
          </cell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B51">
            <v>47</v>
          </cell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B52">
            <v>48</v>
          </cell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B53">
            <v>49</v>
          </cell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B54">
            <v>50</v>
          </cell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B55">
            <v>51</v>
          </cell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B56">
            <v>52</v>
          </cell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B57">
            <v>53</v>
          </cell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B58">
            <v>54</v>
          </cell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B59">
            <v>55</v>
          </cell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B60">
            <v>56</v>
          </cell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B61">
            <v>57</v>
          </cell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B62">
            <v>58</v>
          </cell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B63">
            <v>59</v>
          </cell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B64">
            <v>60</v>
          </cell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B65">
            <v>61</v>
          </cell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B66">
            <v>62</v>
          </cell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B67">
            <v>63</v>
          </cell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B68">
            <v>64</v>
          </cell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B69">
            <v>65</v>
          </cell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B70">
            <v>66</v>
          </cell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B71">
            <v>67</v>
          </cell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B72">
            <v>68</v>
          </cell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B73">
            <v>69</v>
          </cell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B74">
            <v>70</v>
          </cell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B75">
            <v>71</v>
          </cell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B76">
            <v>72</v>
          </cell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B77">
            <v>73</v>
          </cell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B78">
            <v>74</v>
          </cell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B79">
            <v>75</v>
          </cell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B80">
            <v>76</v>
          </cell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B81">
            <v>77</v>
          </cell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B82">
            <v>78</v>
          </cell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B83">
            <v>79</v>
          </cell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B84">
            <v>80</v>
          </cell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B85">
            <v>81</v>
          </cell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B86">
            <v>82</v>
          </cell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B87">
            <v>83</v>
          </cell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B88">
            <v>84</v>
          </cell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B89">
            <v>85</v>
          </cell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B90">
            <v>86</v>
          </cell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B91">
            <v>87</v>
          </cell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B92">
            <v>88</v>
          </cell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B93">
            <v>89</v>
          </cell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B94">
            <v>90</v>
          </cell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B95">
            <v>91</v>
          </cell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B96">
            <v>92</v>
          </cell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B97">
            <v>93</v>
          </cell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B98">
            <v>94</v>
          </cell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B99">
            <v>95</v>
          </cell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B100">
            <v>96</v>
          </cell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B101">
            <v>97</v>
          </cell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B102">
            <v>98</v>
          </cell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B103">
            <v>99</v>
          </cell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B104">
            <v>100</v>
          </cell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B105">
            <v>101</v>
          </cell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B106">
            <v>102</v>
          </cell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B107">
            <v>103</v>
          </cell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B108">
            <v>104</v>
          </cell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B109">
            <v>105</v>
          </cell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B110">
            <v>106</v>
          </cell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B111">
            <v>107</v>
          </cell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B112">
            <v>108</v>
          </cell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B113">
            <v>109</v>
          </cell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B114">
            <v>110</v>
          </cell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B115">
            <v>111</v>
          </cell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B116">
            <v>112</v>
          </cell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I116"/>
          <cell r="J116"/>
          <cell r="K116"/>
          <cell r="L116"/>
          <cell r="M116"/>
          <cell r="N116" t="str">
            <v>RC</v>
          </cell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B117">
            <v>113</v>
          </cell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J117"/>
          <cell r="K117"/>
          <cell r="L117" t="str">
            <v>-</v>
          </cell>
          <cell r="M117"/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B118">
            <v>114</v>
          </cell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I118"/>
          <cell r="J118"/>
          <cell r="K118"/>
          <cell r="L118"/>
          <cell r="M118"/>
          <cell r="N118" t="str">
            <v>RC</v>
          </cell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B119">
            <v>115</v>
          </cell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I119"/>
          <cell r="J119"/>
          <cell r="K119"/>
          <cell r="L119"/>
          <cell r="M119"/>
          <cell r="N119" t="str">
            <v>Need To Be approach</v>
          </cell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B120">
            <v>116</v>
          </cell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I120"/>
          <cell r="J120"/>
          <cell r="K120"/>
          <cell r="L120"/>
          <cell r="M120"/>
          <cell r="N120" t="str">
            <v>RC</v>
          </cell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B121">
            <v>117</v>
          </cell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I121"/>
          <cell r="J121"/>
          <cell r="K121"/>
          <cell r="L121"/>
          <cell r="M121"/>
          <cell r="N121" t="str">
            <v>RC</v>
          </cell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B122">
            <v>118</v>
          </cell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I122"/>
          <cell r="J122"/>
          <cell r="K122"/>
          <cell r="L122"/>
          <cell r="M122"/>
          <cell r="N122" t="str">
            <v>RC</v>
          </cell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B123">
            <v>119</v>
          </cell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I123"/>
          <cell r="J123"/>
          <cell r="K123"/>
          <cell r="L123"/>
          <cell r="M123"/>
          <cell r="N123" t="str">
            <v>RC</v>
          </cell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B124">
            <v>120</v>
          </cell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I124"/>
          <cell r="J124"/>
          <cell r="K124"/>
          <cell r="L124"/>
          <cell r="M124"/>
          <cell r="N124" t="str">
            <v>Need To Be approach</v>
          </cell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B125">
            <v>121</v>
          </cell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I125"/>
          <cell r="J125"/>
          <cell r="K125"/>
          <cell r="L125"/>
          <cell r="M125"/>
          <cell r="N125" t="str">
            <v>RC</v>
          </cell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B126">
            <v>122</v>
          </cell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I126"/>
          <cell r="J126"/>
          <cell r="K126"/>
          <cell r="L126"/>
          <cell r="M126"/>
          <cell r="N126" t="str">
            <v>RC</v>
          </cell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B127">
            <v>123</v>
          </cell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B128">
            <v>124</v>
          </cell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J128"/>
          <cell r="K128"/>
          <cell r="L128" t="str">
            <v>-</v>
          </cell>
          <cell r="M128"/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B129">
            <v>125</v>
          </cell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I129"/>
          <cell r="J129"/>
          <cell r="K129"/>
          <cell r="L129"/>
          <cell r="M129"/>
          <cell r="N129" t="str">
            <v>RC</v>
          </cell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B130">
            <v>126</v>
          </cell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I130"/>
          <cell r="J130"/>
          <cell r="K130"/>
          <cell r="L130"/>
          <cell r="M130"/>
          <cell r="N130" t="str">
            <v>RC</v>
          </cell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B131">
            <v>127</v>
          </cell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I131"/>
          <cell r="J131"/>
          <cell r="K131"/>
          <cell r="L131"/>
          <cell r="M131"/>
          <cell r="N131" t="str">
            <v>RC</v>
          </cell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B132">
            <v>128</v>
          </cell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I132"/>
          <cell r="J132"/>
          <cell r="K132"/>
          <cell r="L132"/>
          <cell r="M132"/>
          <cell r="N132" t="str">
            <v>132KV S/C</v>
          </cell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B133">
            <v>129</v>
          </cell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I133"/>
          <cell r="J133"/>
          <cell r="K133"/>
          <cell r="L133"/>
          <cell r="M133"/>
          <cell r="N133" t="str">
            <v>132KV S/C</v>
          </cell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B134">
            <v>130</v>
          </cell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I134"/>
          <cell r="J134"/>
          <cell r="K134"/>
          <cell r="L134"/>
          <cell r="M134"/>
          <cell r="N134" t="str">
            <v>132KV S/C</v>
          </cell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B135">
            <v>131</v>
          </cell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I135"/>
          <cell r="J135"/>
          <cell r="K135"/>
          <cell r="L135"/>
          <cell r="M135"/>
          <cell r="N135" t="str">
            <v>132KV S/C</v>
          </cell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B136">
            <v>132</v>
          </cell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B137">
            <v>133</v>
          </cell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B138">
            <v>134</v>
          </cell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I138"/>
          <cell r="J138"/>
          <cell r="K138"/>
          <cell r="L138"/>
          <cell r="M138"/>
          <cell r="N138" t="str">
            <v>RC</v>
          </cell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B139">
            <v>135</v>
          </cell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J139"/>
          <cell r="K139"/>
          <cell r="L139" t="str">
            <v>-</v>
          </cell>
          <cell r="M139"/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B140">
            <v>136</v>
          </cell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I140"/>
          <cell r="J140"/>
          <cell r="K140"/>
          <cell r="L140"/>
          <cell r="M140"/>
          <cell r="N140" t="str">
            <v>LT Line Diverted</v>
          </cell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B141">
            <v>137</v>
          </cell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I141"/>
          <cell r="J141"/>
          <cell r="K141"/>
          <cell r="L141"/>
          <cell r="M141"/>
          <cell r="N141" t="str">
            <v>RC</v>
          </cell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B142">
            <v>138</v>
          </cell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I142"/>
          <cell r="J142"/>
          <cell r="K142"/>
          <cell r="L142"/>
          <cell r="M142"/>
          <cell r="N142" t="str">
            <v>Need To Be approach</v>
          </cell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B143">
            <v>139</v>
          </cell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I143"/>
          <cell r="J143"/>
          <cell r="K143"/>
          <cell r="L143"/>
          <cell r="M143"/>
          <cell r="N143" t="str">
            <v>RC</v>
          </cell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B144">
            <v>140</v>
          </cell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I144"/>
          <cell r="J144"/>
          <cell r="K144"/>
          <cell r="L144"/>
          <cell r="M144"/>
          <cell r="N144" t="str">
            <v>Need To Be approach</v>
          </cell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B145">
            <v>141</v>
          </cell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I145"/>
          <cell r="J145"/>
          <cell r="K145"/>
          <cell r="L145"/>
          <cell r="M145"/>
          <cell r="N145" t="str">
            <v>Need To Be approach</v>
          </cell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B146">
            <v>142</v>
          </cell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B147">
            <v>143</v>
          </cell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I147"/>
          <cell r="J147"/>
          <cell r="K147"/>
          <cell r="L147"/>
          <cell r="M147"/>
          <cell r="N147" t="str">
            <v>Need To Be approach</v>
          </cell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B148">
            <v>144</v>
          </cell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I148"/>
          <cell r="J148"/>
          <cell r="K148"/>
          <cell r="L148"/>
          <cell r="M148"/>
          <cell r="N148" t="str">
            <v>Need To Be approach</v>
          </cell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B149">
            <v>145</v>
          </cell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I149"/>
          <cell r="J149"/>
          <cell r="K149"/>
          <cell r="L149"/>
          <cell r="M149"/>
          <cell r="N149" t="str">
            <v>RC</v>
          </cell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B150">
            <v>146</v>
          </cell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J150"/>
          <cell r="K150"/>
          <cell r="L150" t="str">
            <v>-</v>
          </cell>
          <cell r="M150"/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B151">
            <v>147</v>
          </cell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I151"/>
          <cell r="J151"/>
          <cell r="K151"/>
          <cell r="L151"/>
          <cell r="M151"/>
          <cell r="N151" t="str">
            <v>Need To Be approach</v>
          </cell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B152">
            <v>148</v>
          </cell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B153">
            <v>149</v>
          </cell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I153"/>
          <cell r="J153"/>
          <cell r="K153"/>
          <cell r="L153"/>
          <cell r="M153"/>
          <cell r="N153" t="str">
            <v>Need To Be approach</v>
          </cell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B154">
            <v>150</v>
          </cell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B155">
            <v>151</v>
          </cell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B156">
            <v>152</v>
          </cell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I156"/>
          <cell r="J156"/>
          <cell r="K156"/>
          <cell r="L156"/>
          <cell r="M156"/>
          <cell r="N156" t="str">
            <v>Need To Be approach</v>
          </cell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B157">
            <v>153</v>
          </cell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I157"/>
          <cell r="J157"/>
          <cell r="K157"/>
          <cell r="L157"/>
          <cell r="M157"/>
          <cell r="N157" t="str">
            <v>Need To Be approach</v>
          </cell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B158">
            <v>154</v>
          </cell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I158"/>
          <cell r="J158"/>
          <cell r="K158"/>
          <cell r="L158"/>
          <cell r="M158"/>
          <cell r="N158" t="str">
            <v>Need To Be approach</v>
          </cell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B159">
            <v>155</v>
          </cell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B160">
            <v>156</v>
          </cell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I160"/>
          <cell r="J160"/>
          <cell r="K160"/>
          <cell r="L160"/>
          <cell r="M160"/>
          <cell r="N160" t="str">
            <v>ROW</v>
          </cell>
          <cell r="O160"/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B161">
            <v>157</v>
          </cell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B162">
            <v>158</v>
          </cell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B163">
            <v>159</v>
          </cell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I163"/>
          <cell r="J163"/>
          <cell r="K163"/>
          <cell r="L163"/>
          <cell r="M163"/>
          <cell r="N163" t="str">
            <v>Need To Be approach</v>
          </cell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B164">
            <v>160</v>
          </cell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I164"/>
          <cell r="J164"/>
          <cell r="K164"/>
          <cell r="L164"/>
          <cell r="M164"/>
          <cell r="N164" t="str">
            <v>Need To Be approach</v>
          </cell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B165">
            <v>161</v>
          </cell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I165"/>
          <cell r="J165"/>
          <cell r="K165"/>
          <cell r="L165"/>
          <cell r="M165"/>
          <cell r="N165" t="str">
            <v>Need To Be approach</v>
          </cell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B166">
            <v>162</v>
          </cell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I166"/>
          <cell r="J166"/>
          <cell r="K166"/>
          <cell r="L166"/>
          <cell r="M166"/>
          <cell r="N166" t="str">
            <v>Need To Be approach</v>
          </cell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B167">
            <v>163</v>
          </cell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B168">
            <v>164</v>
          </cell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I168"/>
          <cell r="J168"/>
          <cell r="K168"/>
          <cell r="L168"/>
          <cell r="M168"/>
          <cell r="N168" t="str">
            <v>Clear</v>
          </cell>
          <cell r="O168"/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0</v>
          </cell>
          <cell r="BH168" t="str">
            <v>WIP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B169">
            <v>165</v>
          </cell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I169"/>
          <cell r="J169"/>
          <cell r="K169"/>
          <cell r="L169"/>
          <cell r="M169"/>
          <cell r="N169" t="str">
            <v>Need To Be approach</v>
          </cell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B170">
            <v>166</v>
          </cell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I170"/>
          <cell r="J170"/>
          <cell r="K170"/>
          <cell r="L170"/>
          <cell r="M170"/>
          <cell r="N170" t="str">
            <v>Completed</v>
          </cell>
          <cell r="O170"/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B171">
            <v>167</v>
          </cell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B172">
            <v>168</v>
          </cell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J172"/>
          <cell r="K172"/>
          <cell r="L172" t="str">
            <v>-</v>
          </cell>
          <cell r="M172"/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B173">
            <v>169</v>
          </cell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I173"/>
          <cell r="J173"/>
          <cell r="K173"/>
          <cell r="L173"/>
          <cell r="M173"/>
          <cell r="N173" t="str">
            <v>LT Line Diverted</v>
          </cell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B174">
            <v>170</v>
          </cell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I174"/>
          <cell r="J174"/>
          <cell r="K174"/>
          <cell r="L174"/>
          <cell r="M174"/>
          <cell r="N174" t="str">
            <v>Need To Be approach</v>
          </cell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B175">
            <v>171</v>
          </cell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I175"/>
          <cell r="J175"/>
          <cell r="K175"/>
          <cell r="L175"/>
          <cell r="M175"/>
          <cell r="N175" t="str">
            <v>Need To Be approach</v>
          </cell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B176">
            <v>172</v>
          </cell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I176"/>
          <cell r="J176"/>
          <cell r="K176"/>
          <cell r="L176"/>
          <cell r="M176"/>
          <cell r="N176" t="str">
            <v>Need To Be approach</v>
          </cell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B177">
            <v>173</v>
          </cell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I177"/>
          <cell r="J177"/>
          <cell r="K177"/>
          <cell r="L177"/>
          <cell r="M177"/>
          <cell r="N177" t="str">
            <v>RC</v>
          </cell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B178">
            <v>174</v>
          </cell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I178"/>
          <cell r="J178"/>
          <cell r="K178"/>
          <cell r="L178"/>
          <cell r="M178"/>
          <cell r="N178" t="str">
            <v>Need To Be approach</v>
          </cell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B179">
            <v>175</v>
          </cell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I179"/>
          <cell r="J179"/>
          <cell r="K179"/>
          <cell r="L179"/>
          <cell r="M179"/>
          <cell r="N179" t="str">
            <v>132KV/RC</v>
          </cell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B180">
            <v>176</v>
          </cell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I180"/>
          <cell r="J180"/>
          <cell r="K180"/>
          <cell r="L180"/>
          <cell r="M180"/>
          <cell r="N180" t="str">
            <v>132KV/RC</v>
          </cell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B181">
            <v>177</v>
          </cell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I181"/>
          <cell r="J181"/>
          <cell r="K181"/>
          <cell r="L181"/>
          <cell r="M181"/>
          <cell r="N181" t="str">
            <v>132KV/RC</v>
          </cell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B182">
            <v>178</v>
          </cell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I182"/>
          <cell r="J182"/>
          <cell r="K182"/>
          <cell r="L182"/>
          <cell r="M182"/>
          <cell r="N182" t="str">
            <v>132KV/RC</v>
          </cell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B183">
            <v>179</v>
          </cell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J183"/>
          <cell r="K183"/>
          <cell r="L183" t="str">
            <v>-</v>
          </cell>
          <cell r="M183"/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B184">
            <v>180</v>
          </cell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I184"/>
          <cell r="J184"/>
          <cell r="K184"/>
          <cell r="L184"/>
          <cell r="M184"/>
          <cell r="N184" t="str">
            <v>Need To Be approach</v>
          </cell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B185">
            <v>181</v>
          </cell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B186">
            <v>182</v>
          </cell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Completed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B187">
            <v>183</v>
          </cell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Completed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B188">
            <v>184</v>
          </cell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B189">
            <v>185</v>
          </cell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B190">
            <v>186</v>
          </cell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B191">
            <v>187</v>
          </cell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Completed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O191"/>
          <cell r="BP191">
            <v>0</v>
          </cell>
          <cell r="BQ191">
            <v>0</v>
          </cell>
          <cell r="BR191">
            <v>0</v>
          </cell>
        </row>
        <row r="192">
          <cell r="B192">
            <v>188</v>
          </cell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B193">
            <v>189</v>
          </cell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Completed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B194">
            <v>190</v>
          </cell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B195">
            <v>191</v>
          </cell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B196">
            <v>192</v>
          </cell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B197">
            <v>193</v>
          </cell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B198">
            <v>194</v>
          </cell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B199">
            <v>195</v>
          </cell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B200">
            <v>196</v>
          </cell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B201">
            <v>197</v>
          </cell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Need To Be approach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B202">
            <v>198</v>
          </cell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Completed</v>
          </cell>
          <cell r="O202"/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O202"/>
          <cell r="BP202">
            <v>0</v>
          </cell>
          <cell r="BQ202">
            <v>0</v>
          </cell>
          <cell r="BR202">
            <v>0</v>
          </cell>
        </row>
        <row r="203">
          <cell r="B203">
            <v>199</v>
          </cell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Completed</v>
          </cell>
          <cell r="O203"/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B204">
            <v>200</v>
          </cell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B205">
            <v>201</v>
          </cell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B206">
            <v>202</v>
          </cell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B207">
            <v>203</v>
          </cell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B208">
            <v>204</v>
          </cell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B209">
            <v>205</v>
          </cell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B210">
            <v>206</v>
          </cell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B211">
            <v>207</v>
          </cell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B212">
            <v>208</v>
          </cell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B213">
            <v>209</v>
          </cell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B214">
            <v>210</v>
          </cell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B215">
            <v>211</v>
          </cell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B216">
            <v>212</v>
          </cell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B217">
            <v>213</v>
          </cell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B218">
            <v>214</v>
          </cell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B219">
            <v>215</v>
          </cell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B220">
            <v>216</v>
          </cell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B221">
            <v>217</v>
          </cell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B222">
            <v>218</v>
          </cell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B223">
            <v>219</v>
          </cell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B224">
            <v>220</v>
          </cell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B225">
            <v>221</v>
          </cell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B226">
            <v>222</v>
          </cell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B227">
            <v>223</v>
          </cell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B228">
            <v>224</v>
          </cell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B229">
            <v>225</v>
          </cell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B230">
            <v>226</v>
          </cell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B231">
            <v>227</v>
          </cell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B232">
            <v>228</v>
          </cell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B233">
            <v>229</v>
          </cell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Completed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B234">
            <v>230</v>
          </cell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Completed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B235">
            <v>231</v>
          </cell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Completed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B236">
            <v>232</v>
          </cell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Completed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B237">
            <v>233</v>
          </cell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Completed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B238">
            <v>234</v>
          </cell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B239">
            <v>235</v>
          </cell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B240">
            <v>236</v>
          </cell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B241">
            <v>237</v>
          </cell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B242">
            <v>238</v>
          </cell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B243">
            <v>239</v>
          </cell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B244">
            <v>240</v>
          </cell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B245">
            <v>241</v>
          </cell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B246">
            <v>242</v>
          </cell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B247">
            <v>243</v>
          </cell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B248">
            <v>244</v>
          </cell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B249">
            <v>245</v>
          </cell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B250">
            <v>246</v>
          </cell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B251">
            <v>247</v>
          </cell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B252">
            <v>248</v>
          </cell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B253">
            <v>249</v>
          </cell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B254">
            <v>250</v>
          </cell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B255">
            <v>251</v>
          </cell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B256">
            <v>252</v>
          </cell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B257">
            <v>253</v>
          </cell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B258">
            <v>254</v>
          </cell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B259">
            <v>255</v>
          </cell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B260">
            <v>256</v>
          </cell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B261">
            <v>257</v>
          </cell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B262">
            <v>258</v>
          </cell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B263">
            <v>259</v>
          </cell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B264">
            <v>260</v>
          </cell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B265">
            <v>261</v>
          </cell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B266">
            <v>262</v>
          </cell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B267">
            <v>263</v>
          </cell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B268">
            <v>264</v>
          </cell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B269">
            <v>265</v>
          </cell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B270">
            <v>266</v>
          </cell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B271">
            <v>267</v>
          </cell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B272">
            <v>268</v>
          </cell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B273">
            <v>269</v>
          </cell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B274">
            <v>270</v>
          </cell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B275">
            <v>271</v>
          </cell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B276">
            <v>272</v>
          </cell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B277">
            <v>273</v>
          </cell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B278">
            <v>274</v>
          </cell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B279">
            <v>275</v>
          </cell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B280">
            <v>276</v>
          </cell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B281">
            <v>277</v>
          </cell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B282">
            <v>278</v>
          </cell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B283">
            <v>279</v>
          </cell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B284">
            <v>280</v>
          </cell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B285">
            <v>281</v>
          </cell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B286">
            <v>282</v>
          </cell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B287">
            <v>283</v>
          </cell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B288">
            <v>284</v>
          </cell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B289">
            <v>285</v>
          </cell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Completed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B290">
            <v>286</v>
          </cell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Completed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B291">
            <v>287</v>
          </cell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ROW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B292">
            <v>288</v>
          </cell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ROW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B293">
            <v>289</v>
          </cell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B294">
            <v>290</v>
          </cell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B295">
            <v>291</v>
          </cell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B296">
            <v>292</v>
          </cell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B297">
            <v>293</v>
          </cell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B298">
            <v>294</v>
          </cell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Completed</v>
          </cell>
          <cell r="O298"/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B299">
            <v>295</v>
          </cell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 t="str">
            <v>ROW</v>
          </cell>
          <cell r="O299"/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B300">
            <v>296</v>
          </cell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 t="str">
            <v>ROW</v>
          </cell>
          <cell r="O300"/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B301">
            <v>297</v>
          </cell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 t="str">
            <v>ROW</v>
          </cell>
          <cell r="O301"/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B302">
            <v>298</v>
          </cell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 t="str">
            <v>ROW</v>
          </cell>
          <cell r="O302"/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B303">
            <v>299</v>
          </cell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 t="str">
            <v>ROW</v>
          </cell>
          <cell r="O303"/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B304">
            <v>300</v>
          </cell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 t="str">
            <v>ROW</v>
          </cell>
          <cell r="O304"/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O304"/>
          <cell r="BP304">
            <v>0</v>
          </cell>
          <cell r="BQ304">
            <v>0</v>
          </cell>
          <cell r="BR304">
            <v>0</v>
          </cell>
        </row>
        <row r="305">
          <cell r="B305">
            <v>301</v>
          </cell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B306">
            <v>302</v>
          </cell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 t="str">
            <v>Completed</v>
          </cell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B307">
            <v>303</v>
          </cell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 t="str">
            <v>ROW</v>
          </cell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B308">
            <v>304</v>
          </cell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 t="str">
            <v>ROW</v>
          </cell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B309">
            <v>305</v>
          </cell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B310">
            <v>306</v>
          </cell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 t="str">
            <v>Completed</v>
          </cell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B311">
            <v>307</v>
          </cell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 t="str">
            <v>Completed</v>
          </cell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B312">
            <v>308</v>
          </cell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 t="str">
            <v>Completed</v>
          </cell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B313">
            <v>309</v>
          </cell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B314">
            <v>310</v>
          </cell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B315">
            <v>311</v>
          </cell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B316">
            <v>312</v>
          </cell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B317">
            <v>313</v>
          </cell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B318">
            <v>314</v>
          </cell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B319">
            <v>315</v>
          </cell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B320">
            <v>316</v>
          </cell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 t="str">
            <v>Completed</v>
          </cell>
          <cell r="O320"/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B321">
            <v>317</v>
          </cell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 t="str">
            <v>Completed</v>
          </cell>
          <cell r="O321"/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B322">
            <v>318</v>
          </cell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ROW(Crop Cutting)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B323">
            <v>319</v>
          </cell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Completed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B324">
            <v>320</v>
          </cell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B325">
            <v>321</v>
          </cell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B326">
            <v>322</v>
          </cell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 t="str">
            <v>Completed</v>
          </cell>
          <cell r="O326"/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B327">
            <v>323</v>
          </cell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B328">
            <v>324</v>
          </cell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B329">
            <v>325</v>
          </cell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 t="str">
            <v>Completed</v>
          </cell>
          <cell r="O329"/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B330">
            <v>326</v>
          </cell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 t="str">
            <v>Completed</v>
          </cell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B331">
            <v>327</v>
          </cell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 t="str">
            <v>Completed</v>
          </cell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B332">
            <v>328</v>
          </cell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 t="str">
            <v>Completed</v>
          </cell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B333">
            <v>329</v>
          </cell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B334">
            <v>330</v>
          </cell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 t="str">
            <v>Completed</v>
          </cell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B335">
            <v>331</v>
          </cell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 t="str">
            <v>Completed</v>
          </cell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B336">
            <v>332</v>
          </cell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 t="str">
            <v>ROW</v>
          </cell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B337">
            <v>333</v>
          </cell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B338">
            <v>334</v>
          </cell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B339">
            <v>335</v>
          </cell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 t="str">
            <v>Completed</v>
          </cell>
          <cell r="O339"/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B340">
            <v>336</v>
          </cell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 t="str">
            <v>Completed</v>
          </cell>
          <cell r="O340"/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B341">
            <v>337</v>
          </cell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B342">
            <v>338</v>
          </cell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 t="str">
            <v>Completed</v>
          </cell>
          <cell r="O342"/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B343">
            <v>339</v>
          </cell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 t="str">
            <v>Completed</v>
          </cell>
          <cell r="O343"/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B344">
            <v>340</v>
          </cell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 t="str">
            <v>Completed</v>
          </cell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B345">
            <v>341</v>
          </cell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B346">
            <v>342</v>
          </cell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 t="str">
            <v>Completed</v>
          </cell>
          <cell r="O346"/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B347">
            <v>343</v>
          </cell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 t="str">
            <v>Completed</v>
          </cell>
          <cell r="O347"/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B348">
            <v>344</v>
          </cell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 t="str">
            <v>Completed</v>
          </cell>
          <cell r="O348"/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B349">
            <v>345</v>
          </cell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B350">
            <v>346</v>
          </cell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B351">
            <v>347</v>
          </cell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 t="str">
            <v>Completed</v>
          </cell>
          <cell r="O351"/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B352">
            <v>348</v>
          </cell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 t="str">
            <v>Completed</v>
          </cell>
          <cell r="O352"/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B353">
            <v>349</v>
          </cell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 t="str">
            <v>Completed</v>
          </cell>
          <cell r="O353"/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B354">
            <v>350</v>
          </cell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 t="str">
            <v>Completed</v>
          </cell>
          <cell r="O354"/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B355">
            <v>351</v>
          </cell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 t="str">
            <v>Completed</v>
          </cell>
          <cell r="O355"/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B356">
            <v>352</v>
          </cell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 t="str">
            <v>Hold</v>
          </cell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B357">
            <v>353</v>
          </cell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B358">
            <v>354</v>
          </cell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B359">
            <v>355</v>
          </cell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B360">
            <v>356</v>
          </cell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B361">
            <v>357</v>
          </cell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RC/Hold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B362">
            <v>358</v>
          </cell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B363">
            <v>359</v>
          </cell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B364">
            <v>360</v>
          </cell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B365">
            <v>361</v>
          </cell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B366">
            <v>362</v>
          </cell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B367">
            <v>363</v>
          </cell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B368">
            <v>364</v>
          </cell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 t="str">
            <v>Completed</v>
          </cell>
          <cell r="O368"/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B369">
            <v>365</v>
          </cell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 t="str">
            <v>Completed</v>
          </cell>
          <cell r="O369"/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B370">
            <v>366</v>
          </cell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 t="str">
            <v>Physically RC</v>
          </cell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B371">
            <v>367</v>
          </cell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B372">
            <v>368</v>
          </cell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B373">
            <v>369</v>
          </cell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B374">
            <v>370</v>
          </cell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B375">
            <v>371</v>
          </cell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B376">
            <v>372</v>
          </cell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B377">
            <v>373</v>
          </cell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 t="str">
            <v>Completed</v>
          </cell>
          <cell r="O377"/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B378">
            <v>374</v>
          </cell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 t="str">
            <v>Completed</v>
          </cell>
          <cell r="O378"/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B379">
            <v>375</v>
          </cell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B380">
            <v>376</v>
          </cell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 t="str">
            <v>Completed</v>
          </cell>
          <cell r="O380"/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B381">
            <v>377</v>
          </cell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 t="str">
            <v>Completed</v>
          </cell>
          <cell r="O381"/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B382">
            <v>378</v>
          </cell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C382"/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B383">
            <v>379</v>
          </cell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 t="str">
            <v>Completed</v>
          </cell>
          <cell r="O383"/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B384">
            <v>380</v>
          </cell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B385">
            <v>381</v>
          </cell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B386">
            <v>382</v>
          </cell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Completed</v>
          </cell>
          <cell r="O386"/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B387">
            <v>383</v>
          </cell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B388">
            <v>384</v>
          </cell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B389">
            <v>385</v>
          </cell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 t="str">
            <v>Completed</v>
          </cell>
          <cell r="O389"/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B390">
            <v>386</v>
          </cell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L390"/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B391">
            <v>387</v>
          </cell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 t="str">
            <v>Completed</v>
          </cell>
          <cell r="O391"/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B392">
            <v>388</v>
          </cell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 t="str">
            <v>Completed</v>
          </cell>
          <cell r="O392"/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B393">
            <v>389</v>
          </cell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 t="str">
            <v>Completed</v>
          </cell>
          <cell r="O393"/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B394">
            <v>390</v>
          </cell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 t="str">
            <v>Completed</v>
          </cell>
          <cell r="O394"/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B395">
            <v>391</v>
          </cell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L395"/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B396">
            <v>392</v>
          </cell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 t="str">
            <v>Completed</v>
          </cell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B397">
            <v>393</v>
          </cell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 t="str">
            <v>Completed</v>
          </cell>
          <cell r="O397"/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B398">
            <v>394</v>
          </cell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 t="str">
            <v>Completed</v>
          </cell>
          <cell r="O398"/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B399">
            <v>395</v>
          </cell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 t="str">
            <v>Completed</v>
          </cell>
          <cell r="O399"/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B400">
            <v>396</v>
          </cell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 t="str">
            <v xml:space="preserve">River Low land </v>
          </cell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B401">
            <v>397</v>
          </cell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B402">
            <v>398</v>
          </cell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B403">
            <v>399</v>
          </cell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L403"/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B404">
            <v>400</v>
          </cell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 t="str">
            <v>Completed</v>
          </cell>
          <cell r="O404"/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B405">
            <v>401</v>
          </cell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 t="str">
            <v>Completed</v>
          </cell>
          <cell r="O405"/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B406">
            <v>402</v>
          </cell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B407">
            <v>403</v>
          </cell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B408">
            <v>404</v>
          </cell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 t="str">
            <v>Completed</v>
          </cell>
          <cell r="O408"/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B409">
            <v>405</v>
          </cell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 t="str">
            <v>Completed</v>
          </cell>
          <cell r="O409"/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B410">
            <v>406</v>
          </cell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 t="str">
            <v>Completed</v>
          </cell>
          <cell r="O410"/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B411">
            <v>407</v>
          </cell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 t="str">
            <v>Completed</v>
          </cell>
          <cell r="O411"/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B412">
            <v>408</v>
          </cell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B413">
            <v>409</v>
          </cell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B414">
            <v>410</v>
          </cell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M414"/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B415">
            <v>411</v>
          </cell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 t="str">
            <v>Completed</v>
          </cell>
          <cell r="O415"/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B416">
            <v>412</v>
          </cell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 t="str">
            <v>Completed</v>
          </cell>
          <cell r="O416"/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B417">
            <v>413</v>
          </cell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B418">
            <v>414</v>
          </cell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Completed</v>
          </cell>
          <cell r="O418"/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B419">
            <v>415</v>
          </cell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Completed</v>
          </cell>
          <cell r="O419"/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B420">
            <v>416</v>
          </cell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B421">
            <v>417</v>
          </cell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Completed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B422">
            <v>418</v>
          </cell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ROW</v>
          </cell>
          <cell r="O422"/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B423">
            <v>419</v>
          </cell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ROW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B424">
            <v>420</v>
          </cell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Completed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B425">
            <v>421</v>
          </cell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B426">
            <v>422</v>
          </cell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B427">
            <v>423</v>
          </cell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B428">
            <v>424</v>
          </cell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B429">
            <v>425</v>
          </cell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B430">
            <v>426</v>
          </cell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B431">
            <v>427</v>
          </cell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Completed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B432">
            <v>428</v>
          </cell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Completed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B433">
            <v>429</v>
          </cell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Completed</v>
          </cell>
          <cell r="O433"/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B434">
            <v>430</v>
          </cell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Completed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B435">
            <v>431</v>
          </cell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 t="str">
            <v>Completed</v>
          </cell>
          <cell r="O435"/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B436">
            <v>432</v>
          </cell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Completed</v>
          </cell>
          <cell r="O436"/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B437">
            <v>433</v>
          </cell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Completed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B438">
            <v>434</v>
          </cell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B439">
            <v>435</v>
          </cell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B440">
            <v>436</v>
          </cell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Completed</v>
          </cell>
          <cell r="O440"/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B441">
            <v>437</v>
          </cell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B442">
            <v>438</v>
          </cell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 t="str">
            <v>Completed</v>
          </cell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B443">
            <v>439</v>
          </cell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 t="str">
            <v>Completed</v>
          </cell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B444">
            <v>440</v>
          </cell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 t="str">
            <v>Completed</v>
          </cell>
          <cell r="O444"/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B445">
            <v>441</v>
          </cell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B446">
            <v>442</v>
          </cell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B447">
            <v>443</v>
          </cell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B448">
            <v>444</v>
          </cell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B449">
            <v>445</v>
          </cell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B450">
            <v>446</v>
          </cell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B451">
            <v>447</v>
          </cell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B452">
            <v>448</v>
          </cell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B453">
            <v>449</v>
          </cell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B454">
            <v>450</v>
          </cell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B455">
            <v>451</v>
          </cell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 t="str">
            <v>Completed</v>
          </cell>
          <cell r="O455"/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B456">
            <v>452</v>
          </cell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 t="str">
            <v>Completed</v>
          </cell>
          <cell r="O456"/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B457">
            <v>453</v>
          </cell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 t="str">
            <v>Completed</v>
          </cell>
          <cell r="O457"/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B458">
            <v>454</v>
          </cell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 t="str">
            <v>Completed</v>
          </cell>
          <cell r="O458"/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B459">
            <v>455</v>
          </cell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 t="str">
            <v>Completed</v>
          </cell>
          <cell r="O459"/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B460">
            <v>456</v>
          </cell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 t="str">
            <v>Completed</v>
          </cell>
          <cell r="O460"/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B461">
            <v>457</v>
          </cell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 t="str">
            <v>Completed</v>
          </cell>
          <cell r="O461"/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B462">
            <v>458</v>
          </cell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 t="str">
            <v>Completed</v>
          </cell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B463">
            <v>459</v>
          </cell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B464">
            <v>460</v>
          </cell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B465">
            <v>461</v>
          </cell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 t="str">
            <v>Completed</v>
          </cell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B466">
            <v>462</v>
          </cell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 t="str">
            <v>Completed</v>
          </cell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B467">
            <v>463</v>
          </cell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Completed</v>
          </cell>
          <cell r="O467"/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O467"/>
          <cell r="BP467">
            <v>0</v>
          </cell>
          <cell r="BQ467">
            <v>0</v>
          </cell>
          <cell r="BR467">
            <v>0</v>
          </cell>
        </row>
        <row r="468">
          <cell r="B468">
            <v>464</v>
          </cell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 t="str">
            <v>Completed</v>
          </cell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B469">
            <v>465</v>
          </cell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 t="str">
            <v>Completed</v>
          </cell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B470">
            <v>466</v>
          </cell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 t="str">
            <v>Completed</v>
          </cell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B471">
            <v>467</v>
          </cell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 t="str">
            <v>Completed</v>
          </cell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B472">
            <v>468</v>
          </cell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 t="str">
            <v>Completed</v>
          </cell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B473">
            <v>469</v>
          </cell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 t="str">
            <v>Completed</v>
          </cell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B474">
            <v>470</v>
          </cell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B475">
            <v>471</v>
          </cell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B476">
            <v>472</v>
          </cell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 t="str">
            <v>Completed</v>
          </cell>
          <cell r="O476"/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B477">
            <v>473</v>
          </cell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 t="str">
            <v>Completed</v>
          </cell>
          <cell r="O477"/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B478">
            <v>474</v>
          </cell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B479">
            <v>475</v>
          </cell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 t="str">
            <v>Completed</v>
          </cell>
          <cell r="O479"/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B480">
            <v>476</v>
          </cell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Completed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B481">
            <v>477</v>
          </cell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B482">
            <v>478</v>
          </cell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B483">
            <v>479</v>
          </cell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C484"/>
          <cell r="D484"/>
          <cell r="P484">
            <v>184.61943800000003</v>
          </cell>
          <cell r="Q484"/>
          <cell r="BH484"/>
          <cell r="BJ484"/>
          <cell r="BK484"/>
          <cell r="BL484"/>
          <cell r="BM484"/>
          <cell r="BN484"/>
          <cell r="BO484"/>
          <cell r="BP484"/>
          <cell r="BQ484"/>
          <cell r="BR484"/>
        </row>
        <row r="485">
          <cell r="C485"/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  <cell r="BG485"/>
          <cell r="BH485"/>
          <cell r="BJ485"/>
          <cell r="BK485"/>
          <cell r="BL485"/>
          <cell r="BM485"/>
          <cell r="BN485"/>
          <cell r="BO485"/>
          <cell r="BP485"/>
          <cell r="BQ485"/>
          <cell r="BR485"/>
        </row>
        <row r="486">
          <cell r="C486"/>
          <cell r="D486"/>
          <cell r="P486"/>
          <cell r="Q486"/>
          <cell r="BH486"/>
          <cell r="BJ486"/>
          <cell r="BK486"/>
          <cell r="BL486"/>
          <cell r="BM486"/>
          <cell r="BN486"/>
          <cell r="BO486"/>
          <cell r="BP486"/>
          <cell r="BQ486"/>
          <cell r="BR486"/>
        </row>
        <row r="487">
          <cell r="C487"/>
          <cell r="D487"/>
          <cell r="P487" t="str">
            <v>WET</v>
          </cell>
          <cell r="BH487">
            <v>107</v>
          </cell>
          <cell r="BJ487"/>
          <cell r="BK487"/>
          <cell r="BL487"/>
          <cell r="BM487"/>
          <cell r="BN487"/>
          <cell r="BO487"/>
          <cell r="BP487"/>
          <cell r="BQ487"/>
          <cell r="BR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2</v>
          </cell>
          <cell r="BH488">
            <v>6</v>
          </cell>
          <cell r="BJ488"/>
          <cell r="BK488"/>
          <cell r="BL488"/>
          <cell r="BM488"/>
          <cell r="BN488"/>
          <cell r="BO488"/>
          <cell r="BP488"/>
          <cell r="BQ488"/>
          <cell r="BR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BH489">
            <v>0</v>
          </cell>
          <cell r="BJ489"/>
          <cell r="BK489"/>
          <cell r="BL489"/>
          <cell r="BM489"/>
          <cell r="BN489"/>
          <cell r="BO489"/>
          <cell r="BP489"/>
          <cell r="BQ489"/>
          <cell r="BR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63</v>
          </cell>
          <cell r="BJ490"/>
          <cell r="BK490"/>
          <cell r="BL490"/>
          <cell r="BM490"/>
          <cell r="BN490"/>
          <cell r="BO490"/>
          <cell r="BP490"/>
          <cell r="BQ490"/>
          <cell r="BR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21</v>
          </cell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</row>
        <row r="508">
          <cell r="C508" t="str">
            <v>B2+0</v>
          </cell>
          <cell r="D508">
            <v>14</v>
          </cell>
          <cell r="E508"/>
          <cell r="F508"/>
          <cell r="G508"/>
          <cell r="H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</row>
        <row r="514">
          <cell r="C514" t="str">
            <v>B2+9</v>
          </cell>
          <cell r="D514">
            <v>4</v>
          </cell>
          <cell r="E514"/>
          <cell r="F514"/>
          <cell r="G514"/>
          <cell r="H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</row>
        <row r="571">
          <cell r="C571" t="str">
            <v>A-3</v>
          </cell>
          <cell r="D571">
            <v>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</v>
          </cell>
          <cell r="O571">
            <v>0</v>
          </cell>
          <cell r="P571">
            <v>3</v>
          </cell>
          <cell r="Q571">
            <v>0</v>
          </cell>
        </row>
        <row r="572">
          <cell r="C572" t="str">
            <v>A+0</v>
          </cell>
          <cell r="D572">
            <v>21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7</v>
          </cell>
          <cell r="O572">
            <v>0</v>
          </cell>
          <cell r="P572">
            <v>12</v>
          </cell>
          <cell r="Q572">
            <v>1</v>
          </cell>
        </row>
        <row r="573">
          <cell r="C573" t="str">
            <v>A+1.5</v>
          </cell>
          <cell r="D573">
            <v>3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C574" t="str">
            <v>A+3</v>
          </cell>
          <cell r="D574">
            <v>21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7</v>
          </cell>
          <cell r="O574">
            <v>0</v>
          </cell>
          <cell r="P574">
            <v>6</v>
          </cell>
          <cell r="Q574">
            <v>0</v>
          </cell>
        </row>
        <row r="575">
          <cell r="C575" t="str">
            <v>A+4.5</v>
          </cell>
          <cell r="D575">
            <v>1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C576" t="str">
            <v>A+7.5</v>
          </cell>
          <cell r="D576">
            <v>2</v>
          </cell>
          <cell r="E576"/>
          <cell r="F576"/>
          <cell r="G576"/>
          <cell r="H576"/>
          <cell r="I576"/>
          <cell r="J576"/>
          <cell r="K576"/>
          <cell r="L576"/>
          <cell r="M576"/>
          <cell r="N576">
            <v>1</v>
          </cell>
          <cell r="O576"/>
          <cell r="P576">
            <v>0</v>
          </cell>
          <cell r="Q576">
            <v>0</v>
          </cell>
        </row>
        <row r="577">
          <cell r="C577" t="str">
            <v>A+6</v>
          </cell>
          <cell r="D577">
            <v>6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2</v>
          </cell>
          <cell r="O577">
            <v>0</v>
          </cell>
          <cell r="P577">
            <v>3</v>
          </cell>
          <cell r="Q577">
            <v>0</v>
          </cell>
        </row>
        <row r="578">
          <cell r="C578" t="str">
            <v>A+9</v>
          </cell>
          <cell r="D578">
            <v>4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</v>
          </cell>
          <cell r="O578">
            <v>0</v>
          </cell>
          <cell r="P578">
            <v>1</v>
          </cell>
          <cell r="Q578">
            <v>1</v>
          </cell>
        </row>
      </sheetData>
      <sheetData sheetId="12" refreshError="1"/>
      <sheetData sheetId="13" refreshError="1"/>
      <sheetData sheetId="14" refreshError="1"/>
      <sheetData sheetId="15" refreshError="1">
        <row r="5"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str">
            <v>-</v>
          </cell>
          <cell r="W5" t="str">
            <v>-</v>
          </cell>
          <cell r="X5" t="str">
            <v>-</v>
          </cell>
          <cell r="Y5">
            <v>0</v>
          </cell>
          <cell r="Z5" t="str">
            <v>-</v>
          </cell>
        </row>
        <row r="6"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 t="str">
            <v>-</v>
          </cell>
          <cell r="W6">
            <v>0</v>
          </cell>
          <cell r="X6" t="str">
            <v>-</v>
          </cell>
          <cell r="Y6">
            <v>0</v>
          </cell>
          <cell r="Z6" t="str">
            <v>-</v>
          </cell>
        </row>
        <row r="7"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-</v>
          </cell>
          <cell r="W7">
            <v>0</v>
          </cell>
          <cell r="X7" t="str">
            <v>-</v>
          </cell>
          <cell r="Y7">
            <v>0</v>
          </cell>
          <cell r="Z7" t="str">
            <v>-</v>
          </cell>
        </row>
        <row r="8"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-</v>
          </cell>
          <cell r="W8">
            <v>0</v>
          </cell>
          <cell r="X8" t="str">
            <v>-</v>
          </cell>
          <cell r="Y8">
            <v>0</v>
          </cell>
          <cell r="Z8" t="str">
            <v>-</v>
          </cell>
        </row>
        <row r="9"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>
            <v>0</v>
          </cell>
          <cell r="Z9" t="str">
            <v>-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 t="str">
            <v>-</v>
          </cell>
          <cell r="W10">
            <v>0</v>
          </cell>
          <cell r="X10" t="str">
            <v>-</v>
          </cell>
          <cell r="Y10">
            <v>0</v>
          </cell>
          <cell r="Z10" t="str">
            <v>-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>
            <v>0</v>
          </cell>
          <cell r="Z11" t="str">
            <v>-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-</v>
          </cell>
          <cell r="W12">
            <v>0</v>
          </cell>
          <cell r="X12" t="str">
            <v>-</v>
          </cell>
          <cell r="Y12">
            <v>0</v>
          </cell>
          <cell r="Z12" t="str">
            <v>-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-</v>
          </cell>
          <cell r="W13">
            <v>0</v>
          </cell>
          <cell r="X13" t="str">
            <v>-</v>
          </cell>
          <cell r="Y13">
            <v>0</v>
          </cell>
          <cell r="Z13" t="str">
            <v>-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-</v>
          </cell>
          <cell r="W14">
            <v>0</v>
          </cell>
          <cell r="X14" t="str">
            <v>-</v>
          </cell>
          <cell r="Y14">
            <v>0</v>
          </cell>
          <cell r="Z14" t="str">
            <v>-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-</v>
          </cell>
          <cell r="W15">
            <v>0</v>
          </cell>
          <cell r="X15" t="str">
            <v>-</v>
          </cell>
          <cell r="Y15">
            <v>0</v>
          </cell>
          <cell r="Z15" t="str">
            <v>-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>-</v>
          </cell>
          <cell r="W16">
            <v>0</v>
          </cell>
          <cell r="X16" t="str">
            <v>-</v>
          </cell>
          <cell r="Y16">
            <v>0</v>
          </cell>
          <cell r="Z16" t="str">
            <v>-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-</v>
          </cell>
          <cell r="W17">
            <v>0</v>
          </cell>
          <cell r="X17" t="str">
            <v>-</v>
          </cell>
          <cell r="Y17">
            <v>0</v>
          </cell>
          <cell r="Z17" t="str">
            <v>-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>
            <v>0</v>
          </cell>
          <cell r="V18" t="str">
            <v>-</v>
          </cell>
          <cell r="W18">
            <v>0</v>
          </cell>
          <cell r="X18" t="str">
            <v>-</v>
          </cell>
          <cell r="Y18">
            <v>0</v>
          </cell>
          <cell r="Z18" t="str">
            <v>-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>
            <v>0</v>
          </cell>
          <cell r="Z19" t="str">
            <v>-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>-</v>
          </cell>
          <cell r="W20">
            <v>0</v>
          </cell>
          <cell r="X20" t="str">
            <v>-</v>
          </cell>
          <cell r="Y20">
            <v>0</v>
          </cell>
          <cell r="Z20" t="str">
            <v>-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>
            <v>0</v>
          </cell>
          <cell r="Z21" t="str">
            <v>-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-</v>
          </cell>
          <cell r="W22">
            <v>0</v>
          </cell>
          <cell r="X22" t="str">
            <v>-</v>
          </cell>
          <cell r="Y22">
            <v>0</v>
          </cell>
          <cell r="Z22" t="str">
            <v>-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-</v>
          </cell>
          <cell r="W23">
            <v>0</v>
          </cell>
          <cell r="X23" t="str">
            <v>-</v>
          </cell>
          <cell r="Y23">
            <v>0</v>
          </cell>
          <cell r="Z23" t="str">
            <v>-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-</v>
          </cell>
          <cell r="W24">
            <v>0</v>
          </cell>
          <cell r="X24" t="str">
            <v>-</v>
          </cell>
          <cell r="Y24">
            <v>0</v>
          </cell>
          <cell r="Z24" t="str">
            <v>-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 t="str">
            <v>-</v>
          </cell>
          <cell r="W25">
            <v>0</v>
          </cell>
          <cell r="X25" t="str">
            <v>-</v>
          </cell>
          <cell r="Y25">
            <v>0</v>
          </cell>
          <cell r="Z25" t="str">
            <v>-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-</v>
          </cell>
          <cell r="W26">
            <v>0</v>
          </cell>
          <cell r="X26" t="str">
            <v>-</v>
          </cell>
          <cell r="Y26">
            <v>0</v>
          </cell>
          <cell r="Z26" t="str">
            <v>-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>
            <v>0</v>
          </cell>
          <cell r="Z27" t="str">
            <v>-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>
            <v>0</v>
          </cell>
          <cell r="Z28" t="str">
            <v>-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e">
            <v>#N/A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>
            <v>0</v>
          </cell>
          <cell r="V29" t="str">
            <v>-</v>
          </cell>
          <cell r="W29">
            <v>0</v>
          </cell>
          <cell r="X29" t="str">
            <v>-</v>
          </cell>
          <cell r="Y29">
            <v>0</v>
          </cell>
          <cell r="Z29" t="str">
            <v>-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>
            <v>0</v>
          </cell>
          <cell r="Z30" t="str">
            <v>-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>
            <v>0</v>
          </cell>
          <cell r="Z31" t="str">
            <v>-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>
            <v>0</v>
          </cell>
          <cell r="Z32" t="str">
            <v>-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 t="str">
            <v>-</v>
          </cell>
          <cell r="W33">
            <v>0</v>
          </cell>
          <cell r="X33" t="str">
            <v>-</v>
          </cell>
          <cell r="Y33">
            <v>0</v>
          </cell>
          <cell r="Z33" t="str">
            <v>-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-</v>
          </cell>
          <cell r="W34">
            <v>0</v>
          </cell>
          <cell r="X34" t="str">
            <v>-</v>
          </cell>
          <cell r="Y34">
            <v>0</v>
          </cell>
          <cell r="Z34" t="str">
            <v>-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-</v>
          </cell>
          <cell r="W35">
            <v>0</v>
          </cell>
          <cell r="X35" t="str">
            <v>-</v>
          </cell>
          <cell r="Y35">
            <v>0</v>
          </cell>
          <cell r="Z35" t="str">
            <v>-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-</v>
          </cell>
          <cell r="W36">
            <v>0</v>
          </cell>
          <cell r="X36" t="str">
            <v>-</v>
          </cell>
          <cell r="Y36">
            <v>0</v>
          </cell>
          <cell r="Z36" t="str">
            <v>-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-</v>
          </cell>
          <cell r="W37">
            <v>0</v>
          </cell>
          <cell r="X37" t="str">
            <v>-</v>
          </cell>
          <cell r="Y37">
            <v>0</v>
          </cell>
          <cell r="Z37" t="str">
            <v>-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>
            <v>0</v>
          </cell>
          <cell r="Z38" t="str">
            <v>-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-</v>
          </cell>
          <cell r="W39">
            <v>0</v>
          </cell>
          <cell r="X39" t="str">
            <v>-</v>
          </cell>
          <cell r="Y39">
            <v>0</v>
          </cell>
          <cell r="Z39" t="str">
            <v>-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e">
            <v>#N/A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>
            <v>0</v>
          </cell>
          <cell r="V40" t="str">
            <v>-</v>
          </cell>
          <cell r="W40">
            <v>0</v>
          </cell>
          <cell r="X40" t="str">
            <v>-</v>
          </cell>
          <cell r="Y40">
            <v>0</v>
          </cell>
          <cell r="Z40" t="str">
            <v>-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-</v>
          </cell>
          <cell r="W41">
            <v>0</v>
          </cell>
          <cell r="X41" t="str">
            <v>-</v>
          </cell>
          <cell r="Y41">
            <v>0</v>
          </cell>
          <cell r="Z41" t="str">
            <v>-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-</v>
          </cell>
          <cell r="W42">
            <v>0</v>
          </cell>
          <cell r="X42" t="str">
            <v>-</v>
          </cell>
          <cell r="Y42">
            <v>0</v>
          </cell>
          <cell r="Z42" t="str">
            <v>-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 t="str">
            <v>-</v>
          </cell>
          <cell r="W43">
            <v>0</v>
          </cell>
          <cell r="X43" t="str">
            <v>-</v>
          </cell>
          <cell r="Y43">
            <v>0</v>
          </cell>
          <cell r="Z43" t="str">
            <v>-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-</v>
          </cell>
          <cell r="W44">
            <v>0</v>
          </cell>
          <cell r="X44" t="str">
            <v>-</v>
          </cell>
          <cell r="Y44">
            <v>0</v>
          </cell>
          <cell r="Z44" t="str">
            <v>-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-</v>
          </cell>
          <cell r="W45">
            <v>0</v>
          </cell>
          <cell r="X45" t="str">
            <v>-</v>
          </cell>
          <cell r="Y45">
            <v>0</v>
          </cell>
          <cell r="Z45" t="str">
            <v>-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-</v>
          </cell>
          <cell r="W46">
            <v>0</v>
          </cell>
          <cell r="X46" t="str">
            <v>-</v>
          </cell>
          <cell r="Y46">
            <v>0</v>
          </cell>
          <cell r="Z46" t="str">
            <v>-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-</v>
          </cell>
          <cell r="W47">
            <v>0</v>
          </cell>
          <cell r="X47" t="str">
            <v>-</v>
          </cell>
          <cell r="Y47">
            <v>0</v>
          </cell>
          <cell r="Z47" t="str">
            <v>-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-</v>
          </cell>
          <cell r="W48">
            <v>0</v>
          </cell>
          <cell r="X48" t="str">
            <v>-</v>
          </cell>
          <cell r="Y48">
            <v>0</v>
          </cell>
          <cell r="Z48" t="str">
            <v>-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-</v>
          </cell>
          <cell r="W49">
            <v>0</v>
          </cell>
          <cell r="X49" t="str">
            <v>-</v>
          </cell>
          <cell r="Y49">
            <v>0</v>
          </cell>
          <cell r="Z49" t="str">
            <v>-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>
            <v>0</v>
          </cell>
          <cell r="Z50" t="str">
            <v>-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e">
            <v>#N/A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>
            <v>0</v>
          </cell>
          <cell r="V51" t="str">
            <v>-</v>
          </cell>
          <cell r="W51">
            <v>0</v>
          </cell>
          <cell r="X51" t="str">
            <v>-</v>
          </cell>
          <cell r="Y51">
            <v>0</v>
          </cell>
          <cell r="Z51" t="str">
            <v>-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-</v>
          </cell>
          <cell r="W52">
            <v>0</v>
          </cell>
          <cell r="X52" t="str">
            <v>-</v>
          </cell>
          <cell r="Y52">
            <v>0</v>
          </cell>
          <cell r="Z52" t="str">
            <v>-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-</v>
          </cell>
          <cell r="W53">
            <v>0</v>
          </cell>
          <cell r="X53" t="str">
            <v>-</v>
          </cell>
          <cell r="Y53">
            <v>0</v>
          </cell>
          <cell r="Z53" t="str">
            <v>-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-</v>
          </cell>
          <cell r="W54">
            <v>0</v>
          </cell>
          <cell r="X54" t="str">
            <v>-</v>
          </cell>
          <cell r="Y54">
            <v>0</v>
          </cell>
          <cell r="Z54" t="str">
            <v>-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-</v>
          </cell>
          <cell r="W55">
            <v>0</v>
          </cell>
          <cell r="X55" t="str">
            <v>-</v>
          </cell>
          <cell r="Y55">
            <v>0</v>
          </cell>
          <cell r="Z55" t="str">
            <v>-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-</v>
          </cell>
          <cell r="W56">
            <v>0</v>
          </cell>
          <cell r="X56" t="str">
            <v>-</v>
          </cell>
          <cell r="Y56">
            <v>0</v>
          </cell>
          <cell r="Z56" t="str">
            <v>-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-</v>
          </cell>
          <cell r="W57">
            <v>0</v>
          </cell>
          <cell r="X57" t="str">
            <v>-</v>
          </cell>
          <cell r="Y57">
            <v>0</v>
          </cell>
          <cell r="Z57" t="str">
            <v>-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-</v>
          </cell>
          <cell r="W58">
            <v>0</v>
          </cell>
          <cell r="X58" t="str">
            <v>-</v>
          </cell>
          <cell r="Y58">
            <v>0</v>
          </cell>
          <cell r="Z58" t="str">
            <v>-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>
            <v>0</v>
          </cell>
          <cell r="Z59" t="str">
            <v>-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-</v>
          </cell>
          <cell r="W60">
            <v>0</v>
          </cell>
          <cell r="X60" t="str">
            <v>-</v>
          </cell>
          <cell r="Y60">
            <v>0</v>
          </cell>
          <cell r="Z60" t="str">
            <v>-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>
            <v>0</v>
          </cell>
          <cell r="Z61" t="str">
            <v>-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e">
            <v>#N/A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>
            <v>0</v>
          </cell>
          <cell r="Z62" t="str">
            <v>-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-</v>
          </cell>
          <cell r="W63">
            <v>0</v>
          </cell>
          <cell r="X63" t="str">
            <v>-</v>
          </cell>
          <cell r="Y63">
            <v>0</v>
          </cell>
          <cell r="Z63" t="str">
            <v>-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-</v>
          </cell>
          <cell r="W64">
            <v>0</v>
          </cell>
          <cell r="X64" t="str">
            <v>-</v>
          </cell>
          <cell r="Y64">
            <v>0</v>
          </cell>
          <cell r="Z64" t="str">
            <v>-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-</v>
          </cell>
          <cell r="W65">
            <v>0</v>
          </cell>
          <cell r="X65" t="str">
            <v>-</v>
          </cell>
          <cell r="Y65">
            <v>0</v>
          </cell>
          <cell r="Z65" t="str">
            <v>-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-</v>
          </cell>
          <cell r="W66">
            <v>0</v>
          </cell>
          <cell r="X66" t="str">
            <v>-</v>
          </cell>
          <cell r="Y66">
            <v>0</v>
          </cell>
          <cell r="Z66" t="str">
            <v>-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>
            <v>0</v>
          </cell>
          <cell r="Z67" t="str">
            <v>-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>
            <v>0</v>
          </cell>
          <cell r="Z68" t="str">
            <v>-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-</v>
          </cell>
          <cell r="W69">
            <v>0</v>
          </cell>
          <cell r="X69" t="str">
            <v>-</v>
          </cell>
          <cell r="Y69">
            <v>0</v>
          </cell>
          <cell r="Z69" t="str">
            <v>-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-</v>
          </cell>
          <cell r="W70">
            <v>0</v>
          </cell>
          <cell r="X70" t="str">
            <v>-</v>
          </cell>
          <cell r="Y70">
            <v>0</v>
          </cell>
          <cell r="Z70" t="str">
            <v>-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-</v>
          </cell>
          <cell r="W71">
            <v>0</v>
          </cell>
          <cell r="X71" t="str">
            <v>-</v>
          </cell>
          <cell r="Y71">
            <v>0</v>
          </cell>
          <cell r="Z71" t="str">
            <v>-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-</v>
          </cell>
          <cell r="W72">
            <v>0</v>
          </cell>
          <cell r="X72" t="str">
            <v>-</v>
          </cell>
          <cell r="Y72">
            <v>0</v>
          </cell>
          <cell r="Z72" t="str">
            <v>-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e">
            <v>#N/A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>
            <v>0</v>
          </cell>
          <cell r="V73" t="str">
            <v>-</v>
          </cell>
          <cell r="W73">
            <v>0</v>
          </cell>
          <cell r="X73" t="str">
            <v>-</v>
          </cell>
          <cell r="Y73">
            <v>0</v>
          </cell>
          <cell r="Z73" t="str">
            <v>-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>-</v>
          </cell>
          <cell r="W74">
            <v>0</v>
          </cell>
          <cell r="X74" t="str">
            <v>-</v>
          </cell>
          <cell r="Y74">
            <v>0</v>
          </cell>
          <cell r="Z74" t="str">
            <v>-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>
            <v>0</v>
          </cell>
          <cell r="Z75" t="str">
            <v>-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-</v>
          </cell>
          <cell r="W76">
            <v>0</v>
          </cell>
          <cell r="X76" t="str">
            <v>-</v>
          </cell>
          <cell r="Y76">
            <v>0</v>
          </cell>
          <cell r="Z76" t="str">
            <v>-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 t="str">
            <v>-</v>
          </cell>
          <cell r="W77">
            <v>0</v>
          </cell>
          <cell r="X77" t="str">
            <v>-</v>
          </cell>
          <cell r="Y77">
            <v>0</v>
          </cell>
          <cell r="Z77" t="str">
            <v>-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>
            <v>0</v>
          </cell>
          <cell r="Z78" t="str">
            <v>-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>
            <v>0</v>
          </cell>
          <cell r="Z79" t="str">
            <v>-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>
            <v>0</v>
          </cell>
          <cell r="Z80" t="str">
            <v>-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-</v>
          </cell>
          <cell r="W81">
            <v>0</v>
          </cell>
          <cell r="X81" t="str">
            <v>-</v>
          </cell>
          <cell r="Y81">
            <v>0</v>
          </cell>
          <cell r="Z81" t="str">
            <v>-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-</v>
          </cell>
          <cell r="W82">
            <v>0</v>
          </cell>
          <cell r="X82" t="str">
            <v>-</v>
          </cell>
          <cell r="Y82">
            <v>0</v>
          </cell>
          <cell r="Z82" t="str">
            <v>-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-</v>
          </cell>
          <cell r="W83">
            <v>0</v>
          </cell>
          <cell r="X83" t="str">
            <v>-</v>
          </cell>
          <cell r="Y83">
            <v>0</v>
          </cell>
          <cell r="Z83" t="str">
            <v>-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>
            <v>0</v>
          </cell>
          <cell r="Z84" t="str">
            <v>-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 t="str">
            <v>-</v>
          </cell>
          <cell r="W85">
            <v>0</v>
          </cell>
          <cell r="X85" t="str">
            <v>-</v>
          </cell>
          <cell r="Y85">
            <v>0</v>
          </cell>
          <cell r="Z85" t="str">
            <v>-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-</v>
          </cell>
          <cell r="W86">
            <v>0</v>
          </cell>
          <cell r="X86" t="str">
            <v>-</v>
          </cell>
          <cell r="Y86">
            <v>0</v>
          </cell>
          <cell r="Z86" t="str">
            <v>-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-</v>
          </cell>
          <cell r="W87">
            <v>0</v>
          </cell>
          <cell r="X87" t="str">
            <v>-</v>
          </cell>
          <cell r="Y87">
            <v>0</v>
          </cell>
          <cell r="Z87" t="str">
            <v>-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 t="str">
            <v>-</v>
          </cell>
          <cell r="W88">
            <v>0</v>
          </cell>
          <cell r="X88" t="str">
            <v>-</v>
          </cell>
          <cell r="Y88">
            <v>0</v>
          </cell>
          <cell r="Z88" t="str">
            <v>-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>-</v>
          </cell>
          <cell r="W89">
            <v>0</v>
          </cell>
          <cell r="X89" t="str">
            <v>-</v>
          </cell>
          <cell r="Y89">
            <v>0</v>
          </cell>
          <cell r="Z89" t="str">
            <v>-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>
            <v>0</v>
          </cell>
          <cell r="Z90" t="str">
            <v>-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>
            <v>0</v>
          </cell>
          <cell r="Z91" t="str">
            <v>-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>
            <v>0</v>
          </cell>
          <cell r="Z92" t="str">
            <v>-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>
            <v>0</v>
          </cell>
          <cell r="Z93" t="str">
            <v>-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>
            <v>0</v>
          </cell>
          <cell r="Z94" t="str">
            <v>-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>
            <v>0</v>
          </cell>
          <cell r="Z95" t="str">
            <v>-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>
            <v>0</v>
          </cell>
          <cell r="Z96" t="str">
            <v>-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 t="str">
            <v>-</v>
          </cell>
          <cell r="W97">
            <v>0</v>
          </cell>
          <cell r="X97" t="str">
            <v>-</v>
          </cell>
          <cell r="Y97">
            <v>0</v>
          </cell>
          <cell r="Z97" t="str">
            <v>-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>-</v>
          </cell>
          <cell r="W98">
            <v>0</v>
          </cell>
          <cell r="X98" t="str">
            <v>-</v>
          </cell>
          <cell r="Y98">
            <v>0</v>
          </cell>
          <cell r="Z98" t="str">
            <v>-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>
            <v>0</v>
          </cell>
          <cell r="Z99" t="str">
            <v>-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>
            <v>0</v>
          </cell>
          <cell r="Z100" t="str">
            <v>-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>-</v>
          </cell>
          <cell r="W101">
            <v>0</v>
          </cell>
          <cell r="X101" t="str">
            <v>-</v>
          </cell>
          <cell r="Y101">
            <v>0</v>
          </cell>
          <cell r="Z101" t="str">
            <v>-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>
            <v>0</v>
          </cell>
          <cell r="Z102" t="str">
            <v>-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0</v>
          </cell>
          <cell r="Z103" t="str">
            <v>-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0</v>
          </cell>
          <cell r="Z104" t="str">
            <v>-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>-</v>
          </cell>
          <cell r="W105">
            <v>0</v>
          </cell>
          <cell r="X105" t="str">
            <v>-</v>
          </cell>
          <cell r="Y105">
            <v>0</v>
          </cell>
          <cell r="Z105" t="str">
            <v>-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  <cell r="Y106">
            <v>0</v>
          </cell>
          <cell r="Z106" t="str">
            <v>-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  <cell r="Y107">
            <v>0</v>
          </cell>
          <cell r="Z107" t="str">
            <v>-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>
            <v>0</v>
          </cell>
          <cell r="Z108" t="str">
            <v>-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>-</v>
          </cell>
          <cell r="W109">
            <v>0</v>
          </cell>
          <cell r="X109" t="str">
            <v>-</v>
          </cell>
          <cell r="Y109">
            <v>0</v>
          </cell>
          <cell r="Z109" t="str">
            <v>-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>-</v>
          </cell>
          <cell r="W110">
            <v>0</v>
          </cell>
          <cell r="X110" t="str">
            <v>-</v>
          </cell>
          <cell r="Y110">
            <v>0</v>
          </cell>
          <cell r="Z110" t="str">
            <v>-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>
            <v>0</v>
          </cell>
          <cell r="Z111" t="str">
            <v>-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>
            <v>0</v>
          </cell>
          <cell r="Z112" t="str">
            <v>-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>
            <v>0</v>
          </cell>
          <cell r="Z113" t="str">
            <v>-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>
            <v>0</v>
          </cell>
          <cell r="Z114" t="str">
            <v>-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>
            <v>0</v>
          </cell>
          <cell r="Z115" t="str">
            <v>-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/>
          <cell r="J116"/>
          <cell r="K116"/>
          <cell r="L116"/>
          <cell r="M116"/>
          <cell r="N116"/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 t="str">
            <v>-</v>
          </cell>
          <cell r="W116">
            <v>0</v>
          </cell>
          <cell r="X116" t="str">
            <v>-</v>
          </cell>
          <cell r="Y116">
            <v>0</v>
          </cell>
          <cell r="Z116" t="str">
            <v>-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-</v>
          </cell>
          <cell r="J117"/>
          <cell r="K117"/>
          <cell r="L117" t="str">
            <v>-</v>
          </cell>
          <cell r="M117"/>
          <cell r="N117"/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>
            <v>0</v>
          </cell>
          <cell r="V117" t="str">
            <v>-</v>
          </cell>
          <cell r="W117">
            <v>0</v>
          </cell>
          <cell r="X117" t="str">
            <v>-</v>
          </cell>
          <cell r="Y117">
            <v>0</v>
          </cell>
          <cell r="Z117" t="str">
            <v>-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/>
          <cell r="J118"/>
          <cell r="K118"/>
          <cell r="L118"/>
          <cell r="M118"/>
          <cell r="N118"/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>-</v>
          </cell>
          <cell r="W118">
            <v>0</v>
          </cell>
          <cell r="X118" t="str">
            <v>-</v>
          </cell>
          <cell r="Y118">
            <v>0</v>
          </cell>
          <cell r="Z118" t="str">
            <v>-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/>
          <cell r="J119"/>
          <cell r="K119"/>
          <cell r="L119"/>
          <cell r="M119"/>
          <cell r="N119"/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-</v>
          </cell>
          <cell r="W119">
            <v>0</v>
          </cell>
          <cell r="X119" t="str">
            <v>-</v>
          </cell>
          <cell r="Y119">
            <v>0</v>
          </cell>
          <cell r="Z119" t="str">
            <v>-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/>
          <cell r="J120"/>
          <cell r="K120"/>
          <cell r="L120"/>
          <cell r="M120"/>
          <cell r="N120"/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  <cell r="Y120">
            <v>0</v>
          </cell>
          <cell r="Z120" t="str">
            <v>-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/>
          <cell r="J121"/>
          <cell r="K121"/>
          <cell r="L121"/>
          <cell r="M121"/>
          <cell r="N121"/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>
            <v>0</v>
          </cell>
          <cell r="Z121" t="str">
            <v>-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/>
          <cell r="J122"/>
          <cell r="K122"/>
          <cell r="L122"/>
          <cell r="M122"/>
          <cell r="N122"/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>
            <v>0</v>
          </cell>
          <cell r="Z122" t="str">
            <v>-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/>
          <cell r="J123"/>
          <cell r="K123"/>
          <cell r="L123"/>
          <cell r="M123"/>
          <cell r="N123"/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>
            <v>0</v>
          </cell>
          <cell r="Z123" t="str">
            <v>-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/>
          <cell r="J124"/>
          <cell r="K124"/>
          <cell r="L124"/>
          <cell r="M124"/>
          <cell r="N124"/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>
            <v>0</v>
          </cell>
          <cell r="Z124" t="str">
            <v>-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/>
          <cell r="J125"/>
          <cell r="K125"/>
          <cell r="L125"/>
          <cell r="M125"/>
          <cell r="N125"/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>
            <v>0</v>
          </cell>
          <cell r="Z125" t="str">
            <v>-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/>
          <cell r="J126"/>
          <cell r="K126"/>
          <cell r="L126"/>
          <cell r="M126"/>
          <cell r="N126"/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>
            <v>0</v>
          </cell>
          <cell r="Z126" t="str">
            <v>-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>
            <v>0</v>
          </cell>
          <cell r="Z127" t="str">
            <v>-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-</v>
          </cell>
          <cell r="J128"/>
          <cell r="K128"/>
          <cell r="L128" t="str">
            <v>-</v>
          </cell>
          <cell r="M128"/>
          <cell r="N128"/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>
            <v>0</v>
          </cell>
          <cell r="V128" t="str">
            <v>-</v>
          </cell>
          <cell r="W128">
            <v>0</v>
          </cell>
          <cell r="X128" t="str">
            <v>-</v>
          </cell>
          <cell r="Y128">
            <v>0</v>
          </cell>
          <cell r="Z128" t="str">
            <v>-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/>
          <cell r="J129"/>
          <cell r="K129"/>
          <cell r="L129"/>
          <cell r="M129"/>
          <cell r="N129"/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>
            <v>0</v>
          </cell>
          <cell r="Z129" t="str">
            <v>-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/>
          <cell r="J130"/>
          <cell r="K130"/>
          <cell r="L130"/>
          <cell r="M130"/>
          <cell r="N130"/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>
            <v>0</v>
          </cell>
          <cell r="Z130" t="str">
            <v>-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/>
          <cell r="J131"/>
          <cell r="K131"/>
          <cell r="L131"/>
          <cell r="M131"/>
          <cell r="N131"/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-</v>
          </cell>
          <cell r="W131">
            <v>0</v>
          </cell>
          <cell r="X131" t="str">
            <v>-</v>
          </cell>
          <cell r="Y131">
            <v>0</v>
          </cell>
          <cell r="Z131" t="str">
            <v>-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/>
          <cell r="J132"/>
          <cell r="K132"/>
          <cell r="L132"/>
          <cell r="M132"/>
          <cell r="N132"/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-</v>
          </cell>
          <cell r="W132">
            <v>0</v>
          </cell>
          <cell r="X132" t="str">
            <v>-</v>
          </cell>
          <cell r="Y132">
            <v>0</v>
          </cell>
          <cell r="Z132" t="str">
            <v>-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/>
          <cell r="J133"/>
          <cell r="K133"/>
          <cell r="L133"/>
          <cell r="M133"/>
          <cell r="N133"/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>
            <v>0</v>
          </cell>
          <cell r="Z133" t="str">
            <v>-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/>
          <cell r="J134"/>
          <cell r="K134"/>
          <cell r="L134"/>
          <cell r="M134"/>
          <cell r="N134"/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>
            <v>0</v>
          </cell>
          <cell r="Z134" t="str">
            <v>-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/>
          <cell r="J135"/>
          <cell r="K135"/>
          <cell r="L135"/>
          <cell r="M135"/>
          <cell r="N135"/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>
            <v>0</v>
          </cell>
          <cell r="Z135" t="str">
            <v>-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-</v>
          </cell>
          <cell r="W136">
            <v>0</v>
          </cell>
          <cell r="X136" t="str">
            <v>-</v>
          </cell>
          <cell r="Y136">
            <v>0</v>
          </cell>
          <cell r="Z136" t="str">
            <v>-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 t="str">
            <v>-</v>
          </cell>
          <cell r="W137">
            <v>0</v>
          </cell>
          <cell r="X137" t="str">
            <v>-</v>
          </cell>
          <cell r="Y137">
            <v>0</v>
          </cell>
          <cell r="Z137" t="str">
            <v>-</v>
          </cell>
        </row>
        <row r="138">
          <cell r="C138" t="str">
            <v>62/1</v>
          </cell>
          <cell r="D138" t="str">
            <v>A+6</v>
          </cell>
          <cell r="E138" t="str">
            <v>No</v>
          </cell>
          <cell r="F138" t="str">
            <v>No</v>
          </cell>
          <cell r="G138" t="str">
            <v>No</v>
          </cell>
          <cell r="H138" t="str">
            <v>No</v>
          </cell>
          <cell r="I138"/>
          <cell r="J138"/>
          <cell r="K138"/>
          <cell r="L138"/>
          <cell r="M138"/>
          <cell r="N138"/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-</v>
          </cell>
          <cell r="W138">
            <v>0</v>
          </cell>
          <cell r="X138" t="str">
            <v>-</v>
          </cell>
          <cell r="Y138">
            <v>0</v>
          </cell>
          <cell r="Z138" t="str">
            <v>-</v>
          </cell>
        </row>
        <row r="139">
          <cell r="C139" t="str">
            <v>62/2</v>
          </cell>
          <cell r="D139" t="str">
            <v>A+6</v>
          </cell>
          <cell r="E139" t="str">
            <v>No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-</v>
          </cell>
          <cell r="J139"/>
          <cell r="K139"/>
          <cell r="L139" t="str">
            <v>-</v>
          </cell>
          <cell r="M139"/>
          <cell r="N139"/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>
            <v>0</v>
          </cell>
          <cell r="Z139" t="str">
            <v>-</v>
          </cell>
        </row>
        <row r="140">
          <cell r="C140" t="str">
            <v>62/3</v>
          </cell>
          <cell r="D140" t="str">
            <v>A+6</v>
          </cell>
          <cell r="E140" t="str">
            <v>No</v>
          </cell>
          <cell r="F140" t="str">
            <v>No</v>
          </cell>
          <cell r="G140" t="str">
            <v>No</v>
          </cell>
          <cell r="H140" t="str">
            <v>No</v>
          </cell>
          <cell r="I140"/>
          <cell r="J140"/>
          <cell r="K140"/>
          <cell r="L140"/>
          <cell r="M140"/>
          <cell r="N140"/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 t="str">
            <v>-</v>
          </cell>
          <cell r="W140">
            <v>0</v>
          </cell>
          <cell r="X140" t="str">
            <v>-</v>
          </cell>
          <cell r="Y140">
            <v>0</v>
          </cell>
          <cell r="Z140" t="str">
            <v>-</v>
          </cell>
        </row>
        <row r="141">
          <cell r="C141" t="str">
            <v>AP63</v>
          </cell>
          <cell r="D141" t="str">
            <v>C1+3</v>
          </cell>
          <cell r="E141" t="str">
            <v>No</v>
          </cell>
          <cell r="F141" t="str">
            <v>No</v>
          </cell>
          <cell r="G141" t="str">
            <v>No</v>
          </cell>
          <cell r="H141" t="str">
            <v>No</v>
          </cell>
          <cell r="I141"/>
          <cell r="J141"/>
          <cell r="K141"/>
          <cell r="L141"/>
          <cell r="M141"/>
          <cell r="N141"/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-</v>
          </cell>
          <cell r="W141">
            <v>0</v>
          </cell>
          <cell r="X141" t="str">
            <v>-</v>
          </cell>
          <cell r="Y141">
            <v>0</v>
          </cell>
          <cell r="Z141" t="str">
            <v>-</v>
          </cell>
        </row>
        <row r="142">
          <cell r="C142" t="str">
            <v>63/1</v>
          </cell>
          <cell r="D142" t="str">
            <v>A+9</v>
          </cell>
          <cell r="E142" t="str">
            <v>No</v>
          </cell>
          <cell r="F142" t="str">
            <v>No</v>
          </cell>
          <cell r="G142" t="str">
            <v>No</v>
          </cell>
          <cell r="H142" t="str">
            <v>No</v>
          </cell>
          <cell r="I142"/>
          <cell r="J142"/>
          <cell r="K142"/>
          <cell r="L142"/>
          <cell r="M142"/>
          <cell r="N142"/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>
            <v>0</v>
          </cell>
          <cell r="Z142" t="str">
            <v>-</v>
          </cell>
        </row>
        <row r="143">
          <cell r="C143" t="str">
            <v>63/2</v>
          </cell>
          <cell r="D143" t="str">
            <v>A+6</v>
          </cell>
          <cell r="E143" t="str">
            <v>No</v>
          </cell>
          <cell r="F143" t="str">
            <v>No</v>
          </cell>
          <cell r="G143" t="str">
            <v>No</v>
          </cell>
          <cell r="H143" t="str">
            <v>No</v>
          </cell>
          <cell r="I143"/>
          <cell r="J143"/>
          <cell r="K143"/>
          <cell r="L143"/>
          <cell r="M143"/>
          <cell r="N143"/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>
            <v>0</v>
          </cell>
          <cell r="Z143" t="str">
            <v>-</v>
          </cell>
        </row>
        <row r="144">
          <cell r="C144" t="str">
            <v>63/3</v>
          </cell>
          <cell r="D144" t="str">
            <v>A+6</v>
          </cell>
          <cell r="E144" t="str">
            <v>No</v>
          </cell>
          <cell r="F144" t="str">
            <v>No</v>
          </cell>
          <cell r="G144" t="str">
            <v>No</v>
          </cell>
          <cell r="H144" t="str">
            <v>No</v>
          </cell>
          <cell r="I144"/>
          <cell r="J144"/>
          <cell r="K144"/>
          <cell r="L144"/>
          <cell r="M144"/>
          <cell r="N144"/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-</v>
          </cell>
          <cell r="W144">
            <v>0</v>
          </cell>
          <cell r="X144" t="str">
            <v>-</v>
          </cell>
          <cell r="Y144">
            <v>0</v>
          </cell>
          <cell r="Z144" t="str">
            <v>-</v>
          </cell>
        </row>
        <row r="145">
          <cell r="C145" t="str">
            <v>63/4</v>
          </cell>
          <cell r="D145" t="str">
            <v>A+3</v>
          </cell>
          <cell r="E145" t="str">
            <v>No</v>
          </cell>
          <cell r="F145" t="str">
            <v>No</v>
          </cell>
          <cell r="G145" t="str">
            <v>No</v>
          </cell>
          <cell r="H145" t="str">
            <v>No</v>
          </cell>
          <cell r="I145"/>
          <cell r="J145"/>
          <cell r="K145"/>
          <cell r="L145"/>
          <cell r="M145"/>
          <cell r="N145"/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-</v>
          </cell>
          <cell r="W145">
            <v>0</v>
          </cell>
          <cell r="X145" t="str">
            <v>-</v>
          </cell>
          <cell r="Y145">
            <v>0</v>
          </cell>
          <cell r="Z145" t="str">
            <v>-</v>
          </cell>
        </row>
        <row r="146">
          <cell r="C146" t="str">
            <v>64/0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No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>
            <v>0</v>
          </cell>
          <cell r="Z146" t="str">
            <v>-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No</v>
          </cell>
          <cell r="I147"/>
          <cell r="J147"/>
          <cell r="K147"/>
          <cell r="L147"/>
          <cell r="M147"/>
          <cell r="N147"/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-</v>
          </cell>
          <cell r="W147">
            <v>0</v>
          </cell>
          <cell r="X147" t="str">
            <v>-</v>
          </cell>
          <cell r="Y147">
            <v>0</v>
          </cell>
          <cell r="Z147" t="str">
            <v>-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No</v>
          </cell>
          <cell r="I148"/>
          <cell r="J148"/>
          <cell r="K148"/>
          <cell r="L148"/>
          <cell r="M148"/>
          <cell r="N148"/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-</v>
          </cell>
          <cell r="W148">
            <v>0</v>
          </cell>
          <cell r="X148" t="str">
            <v>-</v>
          </cell>
          <cell r="Y148">
            <v>0</v>
          </cell>
          <cell r="Z148" t="str">
            <v>-</v>
          </cell>
        </row>
        <row r="149">
          <cell r="C149" t="str">
            <v>64/3</v>
          </cell>
          <cell r="D149" t="str">
            <v>A+0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No</v>
          </cell>
          <cell r="I149"/>
          <cell r="J149"/>
          <cell r="K149"/>
          <cell r="L149"/>
          <cell r="M149"/>
          <cell r="N149"/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-</v>
          </cell>
          <cell r="W149">
            <v>0</v>
          </cell>
          <cell r="X149" t="str">
            <v>-</v>
          </cell>
          <cell r="Y149">
            <v>0</v>
          </cell>
          <cell r="Z149" t="str">
            <v>-</v>
          </cell>
        </row>
        <row r="150">
          <cell r="C150" t="str">
            <v>64/4</v>
          </cell>
          <cell r="D150" t="str">
            <v>A+3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No</v>
          </cell>
          <cell r="I150" t="str">
            <v>-</v>
          </cell>
          <cell r="J150"/>
          <cell r="K150"/>
          <cell r="L150" t="str">
            <v>-</v>
          </cell>
          <cell r="M150"/>
          <cell r="N150"/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>
            <v>0</v>
          </cell>
          <cell r="Z150" t="str">
            <v>-</v>
          </cell>
        </row>
        <row r="151">
          <cell r="C151" t="str">
            <v>64/5</v>
          </cell>
          <cell r="D151" t="str">
            <v>A+0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No</v>
          </cell>
          <cell r="I151"/>
          <cell r="J151"/>
          <cell r="K151"/>
          <cell r="L151"/>
          <cell r="M151"/>
          <cell r="N151"/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>-</v>
          </cell>
          <cell r="W151">
            <v>0</v>
          </cell>
          <cell r="X151" t="str">
            <v>-</v>
          </cell>
          <cell r="Y151">
            <v>0</v>
          </cell>
          <cell r="Z151" t="str">
            <v>-</v>
          </cell>
        </row>
        <row r="152">
          <cell r="C152" t="str">
            <v>65/0</v>
          </cell>
          <cell r="D152" t="str">
            <v>B2+9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No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>
            <v>0</v>
          </cell>
          <cell r="Z152" t="str">
            <v>-</v>
          </cell>
        </row>
        <row r="153">
          <cell r="C153" t="str">
            <v>65/1</v>
          </cell>
          <cell r="D153" t="str">
            <v>A+3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No</v>
          </cell>
          <cell r="I153"/>
          <cell r="J153"/>
          <cell r="K153"/>
          <cell r="L153"/>
          <cell r="M153"/>
          <cell r="N153"/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-</v>
          </cell>
          <cell r="W153">
            <v>0</v>
          </cell>
          <cell r="X153" t="str">
            <v>-</v>
          </cell>
          <cell r="Y153">
            <v>0</v>
          </cell>
          <cell r="Z153" t="str">
            <v>-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No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>
            <v>0</v>
          </cell>
          <cell r="Z154" t="str">
            <v>-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No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>
            <v>0</v>
          </cell>
          <cell r="Z155" t="str">
            <v>-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No</v>
          </cell>
          <cell r="I156"/>
          <cell r="J156"/>
          <cell r="K156"/>
          <cell r="L156"/>
          <cell r="M156"/>
          <cell r="N156"/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-</v>
          </cell>
          <cell r="W156">
            <v>0</v>
          </cell>
          <cell r="X156" t="str">
            <v>-</v>
          </cell>
          <cell r="Y156">
            <v>0</v>
          </cell>
          <cell r="Z156" t="str">
            <v>-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No</v>
          </cell>
          <cell r="I157"/>
          <cell r="J157"/>
          <cell r="K157"/>
          <cell r="L157"/>
          <cell r="M157"/>
          <cell r="N157"/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-</v>
          </cell>
          <cell r="W157">
            <v>0</v>
          </cell>
          <cell r="X157" t="str">
            <v>-</v>
          </cell>
          <cell r="Y157">
            <v>0</v>
          </cell>
          <cell r="Z157" t="str">
            <v>-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No</v>
          </cell>
          <cell r="I158"/>
          <cell r="J158"/>
          <cell r="K158"/>
          <cell r="L158"/>
          <cell r="M158"/>
          <cell r="N158"/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-</v>
          </cell>
          <cell r="W158">
            <v>0</v>
          </cell>
          <cell r="X158" t="str">
            <v>-</v>
          </cell>
          <cell r="Y158">
            <v>0</v>
          </cell>
          <cell r="Z158" t="str">
            <v>-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No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>
            <v>0</v>
          </cell>
          <cell r="Z159" t="str">
            <v>-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No</v>
          </cell>
          <cell r="I160"/>
          <cell r="J160"/>
          <cell r="K160"/>
          <cell r="L160"/>
          <cell r="M160"/>
          <cell r="N160"/>
          <cell r="O160"/>
          <cell r="P160">
            <v>396</v>
          </cell>
          <cell r="Q160" t="str">
            <v>-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-</v>
          </cell>
          <cell r="W160">
            <v>0</v>
          </cell>
          <cell r="X160" t="str">
            <v>-</v>
          </cell>
          <cell r="Y160">
            <v>0</v>
          </cell>
          <cell r="Z160" t="str">
            <v>-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No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-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>
            <v>0</v>
          </cell>
          <cell r="V161" t="str">
            <v>-</v>
          </cell>
          <cell r="W161">
            <v>0</v>
          </cell>
          <cell r="X161" t="str">
            <v>-</v>
          </cell>
          <cell r="Y161">
            <v>0</v>
          </cell>
          <cell r="Z161" t="str">
            <v>-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No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>
            <v>0</v>
          </cell>
          <cell r="Z162" t="str">
            <v>-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No</v>
          </cell>
          <cell r="I163"/>
          <cell r="J163"/>
          <cell r="K163"/>
          <cell r="L163"/>
          <cell r="M163"/>
          <cell r="N163"/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-</v>
          </cell>
          <cell r="W163">
            <v>0</v>
          </cell>
          <cell r="X163" t="str">
            <v>-</v>
          </cell>
          <cell r="Y163">
            <v>0</v>
          </cell>
          <cell r="Z163" t="str">
            <v>-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No</v>
          </cell>
          <cell r="I164"/>
          <cell r="J164"/>
          <cell r="K164"/>
          <cell r="L164"/>
          <cell r="M164"/>
          <cell r="N164"/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 t="str">
            <v>-</v>
          </cell>
          <cell r="W164">
            <v>0</v>
          </cell>
          <cell r="X164" t="str">
            <v>-</v>
          </cell>
          <cell r="Y164">
            <v>0</v>
          </cell>
          <cell r="Z164" t="str">
            <v>-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No</v>
          </cell>
          <cell r="I165"/>
          <cell r="J165"/>
          <cell r="K165"/>
          <cell r="L165"/>
          <cell r="M165"/>
          <cell r="N165"/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>-</v>
          </cell>
          <cell r="W165">
            <v>0</v>
          </cell>
          <cell r="X165" t="str">
            <v>-</v>
          </cell>
          <cell r="Y165">
            <v>0</v>
          </cell>
          <cell r="Z165" t="str">
            <v>-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No</v>
          </cell>
          <cell r="I166"/>
          <cell r="J166"/>
          <cell r="K166"/>
          <cell r="L166"/>
          <cell r="M166"/>
          <cell r="N166"/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 t="str">
            <v>-</v>
          </cell>
          <cell r="W166">
            <v>0</v>
          </cell>
          <cell r="X166" t="str">
            <v>-</v>
          </cell>
          <cell r="Y166">
            <v>0</v>
          </cell>
          <cell r="Z166" t="str">
            <v>-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No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>
            <v>0</v>
          </cell>
          <cell r="Z167" t="str">
            <v>-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No</v>
          </cell>
          <cell r="I168"/>
          <cell r="J168"/>
          <cell r="K168"/>
          <cell r="L168"/>
          <cell r="M168"/>
          <cell r="N168"/>
          <cell r="O168"/>
          <cell r="P168">
            <v>372</v>
          </cell>
          <cell r="Q168" t="str">
            <v>-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-</v>
          </cell>
          <cell r="W168">
            <v>0</v>
          </cell>
          <cell r="X168" t="str">
            <v>-</v>
          </cell>
          <cell r="Y168">
            <v>0</v>
          </cell>
          <cell r="Z168" t="str">
            <v>-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No</v>
          </cell>
          <cell r="I169"/>
          <cell r="J169"/>
          <cell r="K169"/>
          <cell r="L169"/>
          <cell r="M169"/>
          <cell r="N169"/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>-</v>
          </cell>
          <cell r="W169">
            <v>0</v>
          </cell>
          <cell r="X169" t="str">
            <v>-</v>
          </cell>
          <cell r="Y169">
            <v>0</v>
          </cell>
          <cell r="Z169" t="str">
            <v>-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No</v>
          </cell>
          <cell r="I170"/>
          <cell r="J170"/>
          <cell r="K170"/>
          <cell r="L170"/>
          <cell r="M170"/>
          <cell r="N170"/>
          <cell r="O170"/>
          <cell r="P170">
            <v>308.81700000000001</v>
          </cell>
          <cell r="Q170" t="str">
            <v>-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 t="str">
            <v>-</v>
          </cell>
          <cell r="W170">
            <v>0</v>
          </cell>
          <cell r="X170" t="str">
            <v>-</v>
          </cell>
          <cell r="Y170">
            <v>0</v>
          </cell>
          <cell r="Z170" t="str">
            <v>-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No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>
            <v>0</v>
          </cell>
          <cell r="Z171" t="str">
            <v>-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No</v>
          </cell>
          <cell r="H172" t="str">
            <v>No</v>
          </cell>
          <cell r="I172" t="str">
            <v>-</v>
          </cell>
          <cell r="J172"/>
          <cell r="K172"/>
          <cell r="L172" t="str">
            <v>-</v>
          </cell>
          <cell r="M172"/>
          <cell r="N172"/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>
            <v>0</v>
          </cell>
          <cell r="Z172" t="str">
            <v>-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No</v>
          </cell>
          <cell r="G173" t="str">
            <v>No</v>
          </cell>
          <cell r="H173" t="str">
            <v>No</v>
          </cell>
          <cell r="I173"/>
          <cell r="J173"/>
          <cell r="K173"/>
          <cell r="L173"/>
          <cell r="M173"/>
          <cell r="N173"/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-</v>
          </cell>
          <cell r="W173">
            <v>0</v>
          </cell>
          <cell r="X173" t="str">
            <v>-</v>
          </cell>
          <cell r="Y173">
            <v>0</v>
          </cell>
          <cell r="Z173" t="str">
            <v>-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No</v>
          </cell>
          <cell r="G174" t="str">
            <v>No</v>
          </cell>
          <cell r="H174" t="str">
            <v>No</v>
          </cell>
          <cell r="I174"/>
          <cell r="J174"/>
          <cell r="K174"/>
          <cell r="L174"/>
          <cell r="M174"/>
          <cell r="N174"/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-</v>
          </cell>
          <cell r="W174">
            <v>0</v>
          </cell>
          <cell r="X174" t="str">
            <v>-</v>
          </cell>
          <cell r="Y174">
            <v>0</v>
          </cell>
          <cell r="Z174" t="str">
            <v>-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No</v>
          </cell>
          <cell r="G175" t="str">
            <v>No</v>
          </cell>
          <cell r="H175" t="str">
            <v>No</v>
          </cell>
          <cell r="I175"/>
          <cell r="J175"/>
          <cell r="K175"/>
          <cell r="L175"/>
          <cell r="M175"/>
          <cell r="N175"/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-</v>
          </cell>
          <cell r="W175">
            <v>0</v>
          </cell>
          <cell r="X175" t="str">
            <v>-</v>
          </cell>
          <cell r="Y175">
            <v>0</v>
          </cell>
          <cell r="Z175" t="str">
            <v>-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No</v>
          </cell>
          <cell r="G176" t="str">
            <v>No</v>
          </cell>
          <cell r="H176" t="str">
            <v>No</v>
          </cell>
          <cell r="I176"/>
          <cell r="J176"/>
          <cell r="K176"/>
          <cell r="L176"/>
          <cell r="M176"/>
          <cell r="N176"/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>-</v>
          </cell>
          <cell r="W176">
            <v>0</v>
          </cell>
          <cell r="X176" t="str">
            <v>-</v>
          </cell>
          <cell r="Y176">
            <v>0</v>
          </cell>
          <cell r="Z176" t="str">
            <v>-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No</v>
          </cell>
          <cell r="G177" t="str">
            <v>No</v>
          </cell>
          <cell r="H177" t="str">
            <v>No</v>
          </cell>
          <cell r="I177"/>
          <cell r="J177"/>
          <cell r="K177"/>
          <cell r="L177"/>
          <cell r="M177"/>
          <cell r="N177"/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>
            <v>0</v>
          </cell>
          <cell r="Z177" t="str">
            <v>-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No</v>
          </cell>
          <cell r="G178" t="str">
            <v>No</v>
          </cell>
          <cell r="H178" t="str">
            <v>No</v>
          </cell>
          <cell r="I178"/>
          <cell r="J178"/>
          <cell r="K178"/>
          <cell r="L178"/>
          <cell r="M178"/>
          <cell r="N178"/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 t="str">
            <v>-</v>
          </cell>
          <cell r="W178">
            <v>0</v>
          </cell>
          <cell r="X178" t="str">
            <v>-</v>
          </cell>
          <cell r="Y178">
            <v>0</v>
          </cell>
          <cell r="Z178" t="str">
            <v>-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No</v>
          </cell>
          <cell r="G179" t="str">
            <v>No</v>
          </cell>
          <cell r="H179" t="str">
            <v>No</v>
          </cell>
          <cell r="I179"/>
          <cell r="J179"/>
          <cell r="K179"/>
          <cell r="L179"/>
          <cell r="M179"/>
          <cell r="N179"/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>
            <v>0</v>
          </cell>
          <cell r="Z179" t="str">
            <v>-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No</v>
          </cell>
          <cell r="G180" t="str">
            <v>No</v>
          </cell>
          <cell r="H180" t="str">
            <v>No</v>
          </cell>
          <cell r="I180"/>
          <cell r="J180"/>
          <cell r="K180"/>
          <cell r="L180"/>
          <cell r="M180"/>
          <cell r="N180"/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>
            <v>0</v>
          </cell>
          <cell r="Z180" t="str">
            <v>-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No</v>
          </cell>
          <cell r="G181" t="str">
            <v>No</v>
          </cell>
          <cell r="H181" t="str">
            <v>No</v>
          </cell>
          <cell r="I181"/>
          <cell r="J181"/>
          <cell r="K181"/>
          <cell r="L181"/>
          <cell r="M181"/>
          <cell r="N181"/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>
            <v>0</v>
          </cell>
          <cell r="Z181" t="str">
            <v>-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No</v>
          </cell>
          <cell r="G182" t="str">
            <v>No</v>
          </cell>
          <cell r="H182" t="str">
            <v>No</v>
          </cell>
          <cell r="I182"/>
          <cell r="J182"/>
          <cell r="K182"/>
          <cell r="L182"/>
          <cell r="M182"/>
          <cell r="N182"/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-</v>
          </cell>
          <cell r="W182">
            <v>0</v>
          </cell>
          <cell r="X182" t="str">
            <v>-</v>
          </cell>
          <cell r="Y182">
            <v>0</v>
          </cell>
          <cell r="Z182" t="str">
            <v>-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No</v>
          </cell>
          <cell r="G183" t="str">
            <v>No</v>
          </cell>
          <cell r="H183" t="str">
            <v>No</v>
          </cell>
          <cell r="I183" t="str">
            <v>-</v>
          </cell>
          <cell r="J183"/>
          <cell r="K183"/>
          <cell r="L183" t="str">
            <v>-</v>
          </cell>
          <cell r="M183"/>
          <cell r="N183"/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>
            <v>0</v>
          </cell>
          <cell r="V183" t="str">
            <v>-</v>
          </cell>
          <cell r="W183">
            <v>0</v>
          </cell>
          <cell r="X183" t="str">
            <v>-</v>
          </cell>
          <cell r="Y183">
            <v>0</v>
          </cell>
          <cell r="Z183" t="str">
            <v>-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No</v>
          </cell>
          <cell r="G184" t="str">
            <v>No</v>
          </cell>
          <cell r="H184" t="str">
            <v>No</v>
          </cell>
          <cell r="I184"/>
          <cell r="J184"/>
          <cell r="K184"/>
          <cell r="L184"/>
          <cell r="M184"/>
          <cell r="N184"/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>
            <v>0</v>
          </cell>
          <cell r="Z184" t="str">
            <v>-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>
            <v>0</v>
          </cell>
          <cell r="Z185" t="str">
            <v>-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Clear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46036</v>
          </cell>
          <cell r="T186">
            <v>46049</v>
          </cell>
          <cell r="U186" t="str">
            <v>C</v>
          </cell>
          <cell r="V186" t="str">
            <v>-</v>
          </cell>
          <cell r="W186">
            <v>0</v>
          </cell>
          <cell r="X186" t="str">
            <v>-</v>
          </cell>
          <cell r="Y186">
            <v>0</v>
          </cell>
          <cell r="Z186" t="str">
            <v>Afflux Construction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Clear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46036</v>
          </cell>
          <cell r="T187">
            <v>46042</v>
          </cell>
          <cell r="U187" t="str">
            <v>C</v>
          </cell>
          <cell r="V187">
            <v>46046</v>
          </cell>
          <cell r="W187" t="str">
            <v>C</v>
          </cell>
          <cell r="X187" t="str">
            <v>-</v>
          </cell>
          <cell r="Y187">
            <v>0</v>
          </cell>
          <cell r="Z187" t="str">
            <v>Afflux Construction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>
            <v>0</v>
          </cell>
          <cell r="Z188" t="str">
            <v>-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>
            <v>0</v>
          </cell>
          <cell r="Z189" t="str">
            <v>-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>
            <v>0</v>
          </cell>
          <cell r="Z190" t="str">
            <v>-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Clear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46042</v>
          </cell>
          <cell r="T191">
            <v>0</v>
          </cell>
          <cell r="U191" t="str">
            <v>WIP</v>
          </cell>
          <cell r="V191" t="str">
            <v>-</v>
          </cell>
          <cell r="W191">
            <v>0</v>
          </cell>
          <cell r="X191" t="str">
            <v>-</v>
          </cell>
          <cell r="Y191">
            <v>0</v>
          </cell>
          <cell r="Z191" t="str">
            <v>Shree Khatushyam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-</v>
          </cell>
          <cell r="W192">
            <v>0</v>
          </cell>
          <cell r="X192" t="str">
            <v>-</v>
          </cell>
          <cell r="Y192">
            <v>0</v>
          </cell>
          <cell r="Z192" t="str">
            <v>-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Clear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46040</v>
          </cell>
          <cell r="T193">
            <v>46046</v>
          </cell>
          <cell r="U193" t="str">
            <v>C</v>
          </cell>
          <cell r="V193" t="str">
            <v>-</v>
          </cell>
          <cell r="W193"/>
          <cell r="X193" t="str">
            <v>-</v>
          </cell>
          <cell r="Y193">
            <v>0</v>
          </cell>
          <cell r="Z193" t="str">
            <v>Shree Khatushyam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>
            <v>0</v>
          </cell>
          <cell r="Z194" t="str">
            <v>-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>
            <v>0</v>
          </cell>
          <cell r="V195" t="str">
            <v>-</v>
          </cell>
          <cell r="W195">
            <v>0</v>
          </cell>
          <cell r="X195" t="str">
            <v>-</v>
          </cell>
          <cell r="Y195">
            <v>0</v>
          </cell>
          <cell r="Z195" t="str">
            <v>-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-</v>
          </cell>
          <cell r="W196">
            <v>0</v>
          </cell>
          <cell r="X196" t="str">
            <v>-</v>
          </cell>
          <cell r="Y196">
            <v>0</v>
          </cell>
          <cell r="Z196" t="str">
            <v>-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-</v>
          </cell>
          <cell r="W197">
            <v>0</v>
          </cell>
          <cell r="X197" t="str">
            <v>-</v>
          </cell>
          <cell r="Y197">
            <v>0</v>
          </cell>
          <cell r="Z197" t="str">
            <v>-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>
            <v>0</v>
          </cell>
          <cell r="Z198" t="str">
            <v>-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-</v>
          </cell>
          <cell r="W199">
            <v>0</v>
          </cell>
          <cell r="X199" t="str">
            <v>-</v>
          </cell>
          <cell r="Y199">
            <v>0</v>
          </cell>
          <cell r="Z199" t="str">
            <v>-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-</v>
          </cell>
          <cell r="W200">
            <v>0</v>
          </cell>
          <cell r="X200" t="str">
            <v>-</v>
          </cell>
          <cell r="Y200">
            <v>0</v>
          </cell>
          <cell r="Z200" t="str">
            <v>-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Hold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 t="str">
            <v>-</v>
          </cell>
          <cell r="W201">
            <v>0</v>
          </cell>
          <cell r="X201" t="str">
            <v>-</v>
          </cell>
          <cell r="Y201">
            <v>0</v>
          </cell>
          <cell r="Z201" t="str">
            <v>-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Clear</v>
          </cell>
          <cell r="O202"/>
          <cell r="P202">
            <v>401</v>
          </cell>
          <cell r="Q202" t="str">
            <v>-</v>
          </cell>
          <cell r="R202">
            <v>0</v>
          </cell>
          <cell r="S202">
            <v>0</v>
          </cell>
          <cell r="T202">
            <v>0</v>
          </cell>
          <cell r="U202" t="str">
            <v>-</v>
          </cell>
          <cell r="V202" t="str">
            <v>-</v>
          </cell>
          <cell r="W202">
            <v>0</v>
          </cell>
          <cell r="X202" t="str">
            <v>-</v>
          </cell>
          <cell r="Y202">
            <v>0</v>
          </cell>
          <cell r="Z202" t="str">
            <v>Afflux Construction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Clear</v>
          </cell>
          <cell r="O203"/>
          <cell r="P203">
            <v>479.82299999999998</v>
          </cell>
          <cell r="Q203" t="str">
            <v>-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-</v>
          </cell>
          <cell r="W203">
            <v>0</v>
          </cell>
          <cell r="X203" t="str">
            <v>-</v>
          </cell>
          <cell r="Y203">
            <v>0</v>
          </cell>
          <cell r="Z203" t="str">
            <v>-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>
            <v>0</v>
          </cell>
          <cell r="Z204" t="str">
            <v>-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-</v>
          </cell>
          <cell r="W205">
            <v>0</v>
          </cell>
          <cell r="X205" t="str">
            <v>-</v>
          </cell>
          <cell r="Y205">
            <v>0</v>
          </cell>
          <cell r="Z205" t="str">
            <v>-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Hold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>
            <v>0</v>
          </cell>
          <cell r="V206" t="str">
            <v>-</v>
          </cell>
          <cell r="W206">
            <v>0</v>
          </cell>
          <cell r="X206" t="str">
            <v>-</v>
          </cell>
          <cell r="Y206">
            <v>0</v>
          </cell>
          <cell r="Z206" t="str">
            <v>-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-</v>
          </cell>
          <cell r="W207">
            <v>0</v>
          </cell>
          <cell r="X207" t="str">
            <v>-</v>
          </cell>
          <cell r="Y207">
            <v>0</v>
          </cell>
          <cell r="Z207" t="str">
            <v>-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-</v>
          </cell>
          <cell r="W208">
            <v>0</v>
          </cell>
          <cell r="X208" t="str">
            <v>-</v>
          </cell>
          <cell r="Y208">
            <v>0</v>
          </cell>
          <cell r="Z208" t="str">
            <v>-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-</v>
          </cell>
          <cell r="W209">
            <v>0</v>
          </cell>
          <cell r="X209" t="str">
            <v>-</v>
          </cell>
          <cell r="Y209">
            <v>0</v>
          </cell>
          <cell r="Z209" t="str">
            <v>-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-</v>
          </cell>
          <cell r="W210">
            <v>0</v>
          </cell>
          <cell r="X210" t="str">
            <v>-</v>
          </cell>
          <cell r="Y210">
            <v>0</v>
          </cell>
          <cell r="Z210" t="str">
            <v>-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>-</v>
          </cell>
          <cell r="W211">
            <v>0</v>
          </cell>
          <cell r="X211" t="str">
            <v>-</v>
          </cell>
          <cell r="Y211">
            <v>0</v>
          </cell>
          <cell r="Z211" t="str">
            <v>-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>-</v>
          </cell>
          <cell r="W212">
            <v>0</v>
          </cell>
          <cell r="X212" t="str">
            <v>-</v>
          </cell>
          <cell r="Y212">
            <v>0</v>
          </cell>
          <cell r="Z212" t="str">
            <v>-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>-</v>
          </cell>
          <cell r="W213">
            <v>0</v>
          </cell>
          <cell r="X213" t="str">
            <v>-</v>
          </cell>
          <cell r="Y213">
            <v>0</v>
          </cell>
          <cell r="Z213" t="str">
            <v>-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-</v>
          </cell>
          <cell r="W214">
            <v>0</v>
          </cell>
          <cell r="X214" t="str">
            <v>-</v>
          </cell>
          <cell r="Y214">
            <v>0</v>
          </cell>
          <cell r="Z214" t="str">
            <v>-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 t="str">
            <v>-</v>
          </cell>
          <cell r="W215">
            <v>0</v>
          </cell>
          <cell r="X215" t="str">
            <v>-</v>
          </cell>
          <cell r="Y215">
            <v>0</v>
          </cell>
          <cell r="Z215" t="str">
            <v>-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-</v>
          </cell>
          <cell r="W216">
            <v>0</v>
          </cell>
          <cell r="X216" t="str">
            <v>-</v>
          </cell>
          <cell r="Y216">
            <v>0</v>
          </cell>
          <cell r="Z216" t="str">
            <v>-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>
            <v>0</v>
          </cell>
          <cell r="V217" t="str">
            <v>-</v>
          </cell>
          <cell r="W217">
            <v>0</v>
          </cell>
          <cell r="X217" t="str">
            <v>-</v>
          </cell>
          <cell r="Y217">
            <v>0</v>
          </cell>
          <cell r="Z217" t="str">
            <v>-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>-</v>
          </cell>
          <cell r="W218">
            <v>0</v>
          </cell>
          <cell r="X218" t="str">
            <v>-</v>
          </cell>
          <cell r="Y218">
            <v>0</v>
          </cell>
          <cell r="Z218" t="str">
            <v>-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-</v>
          </cell>
          <cell r="W219">
            <v>0</v>
          </cell>
          <cell r="X219" t="str">
            <v>-</v>
          </cell>
          <cell r="Y219">
            <v>0</v>
          </cell>
          <cell r="Z219" t="str">
            <v>-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>-</v>
          </cell>
          <cell r="W220">
            <v>0</v>
          </cell>
          <cell r="X220" t="str">
            <v>-</v>
          </cell>
          <cell r="Y220">
            <v>0</v>
          </cell>
          <cell r="Z220" t="str">
            <v>-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 t="str">
            <v>-</v>
          </cell>
          <cell r="W221">
            <v>0</v>
          </cell>
          <cell r="X221" t="str">
            <v>-</v>
          </cell>
          <cell r="Y221">
            <v>0</v>
          </cell>
          <cell r="Z221" t="str">
            <v>-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-</v>
          </cell>
          <cell r="W222">
            <v>0</v>
          </cell>
          <cell r="X222" t="str">
            <v>-</v>
          </cell>
          <cell r="Y222">
            <v>0</v>
          </cell>
          <cell r="Z222" t="str">
            <v>-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-</v>
          </cell>
          <cell r="W223">
            <v>0</v>
          </cell>
          <cell r="X223" t="str">
            <v>-</v>
          </cell>
          <cell r="Y223">
            <v>0</v>
          </cell>
          <cell r="Z223" t="str">
            <v>-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-</v>
          </cell>
          <cell r="W224">
            <v>0</v>
          </cell>
          <cell r="X224" t="str">
            <v>-</v>
          </cell>
          <cell r="Y224">
            <v>0</v>
          </cell>
          <cell r="Z224" t="str">
            <v>-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-</v>
          </cell>
          <cell r="W225">
            <v>0</v>
          </cell>
          <cell r="X225" t="str">
            <v>-</v>
          </cell>
          <cell r="Y225">
            <v>0</v>
          </cell>
          <cell r="Z225" t="str">
            <v>-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-</v>
          </cell>
          <cell r="W226">
            <v>0</v>
          </cell>
          <cell r="X226" t="str">
            <v>-</v>
          </cell>
          <cell r="Y226">
            <v>0</v>
          </cell>
          <cell r="Z226" t="str">
            <v>-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-</v>
          </cell>
          <cell r="W227">
            <v>0</v>
          </cell>
          <cell r="X227" t="str">
            <v>-</v>
          </cell>
          <cell r="Y227">
            <v>0</v>
          </cell>
          <cell r="Z227" t="str">
            <v>-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>
            <v>0</v>
          </cell>
          <cell r="V228" t="str">
            <v>-</v>
          </cell>
          <cell r="W228">
            <v>0</v>
          </cell>
          <cell r="X228" t="str">
            <v>-</v>
          </cell>
          <cell r="Y228">
            <v>0</v>
          </cell>
          <cell r="Z228" t="str">
            <v>-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-</v>
          </cell>
          <cell r="W229">
            <v>0</v>
          </cell>
          <cell r="X229" t="str">
            <v>-</v>
          </cell>
          <cell r="Y229">
            <v>0</v>
          </cell>
          <cell r="Z229" t="str">
            <v>-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-</v>
          </cell>
          <cell r="W230">
            <v>0</v>
          </cell>
          <cell r="X230" t="str">
            <v>-</v>
          </cell>
          <cell r="Y230">
            <v>0</v>
          </cell>
          <cell r="Z230" t="str">
            <v>-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-</v>
          </cell>
          <cell r="W231">
            <v>0</v>
          </cell>
          <cell r="X231" t="str">
            <v>-</v>
          </cell>
          <cell r="Y231">
            <v>0</v>
          </cell>
          <cell r="Z231" t="str">
            <v>-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-</v>
          </cell>
          <cell r="W232">
            <v>0</v>
          </cell>
          <cell r="X232" t="str">
            <v>-</v>
          </cell>
          <cell r="Y232">
            <v>0</v>
          </cell>
          <cell r="Z232" t="str">
            <v>-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Clear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46024</v>
          </cell>
          <cell r="T233">
            <v>46032</v>
          </cell>
          <cell r="U233" t="str">
            <v>C</v>
          </cell>
          <cell r="V233">
            <v>46034</v>
          </cell>
          <cell r="W233" t="str">
            <v>C</v>
          </cell>
          <cell r="X233" t="str">
            <v>-</v>
          </cell>
          <cell r="Y233">
            <v>0</v>
          </cell>
          <cell r="Z233" t="str">
            <v>Shree Khatushyam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Clear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46019</v>
          </cell>
          <cell r="T234">
            <v>46026</v>
          </cell>
          <cell r="U234" t="str">
            <v>C</v>
          </cell>
          <cell r="V234">
            <v>46030</v>
          </cell>
          <cell r="W234" t="str">
            <v>C</v>
          </cell>
          <cell r="X234" t="str">
            <v>-</v>
          </cell>
          <cell r="Y234">
            <v>0</v>
          </cell>
          <cell r="Z234" t="str">
            <v>Afflux Construction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Clear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46015</v>
          </cell>
          <cell r="T235">
            <v>46021</v>
          </cell>
          <cell r="U235" t="str">
            <v>C</v>
          </cell>
          <cell r="V235">
            <v>46025</v>
          </cell>
          <cell r="W235" t="str">
            <v>C</v>
          </cell>
          <cell r="X235">
            <v>76</v>
          </cell>
          <cell r="Y235">
            <v>0</v>
          </cell>
          <cell r="Z235" t="str">
            <v>Shree Khatushyam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Clear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46013</v>
          </cell>
          <cell r="T236">
            <v>46019</v>
          </cell>
          <cell r="U236" t="str">
            <v>C</v>
          </cell>
          <cell r="V236">
            <v>46021</v>
          </cell>
          <cell r="W236" t="str">
            <v>C</v>
          </cell>
          <cell r="X236">
            <v>74</v>
          </cell>
          <cell r="Y236">
            <v>0</v>
          </cell>
          <cell r="Z236" t="str">
            <v>Afflux Construction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Clear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46013</v>
          </cell>
          <cell r="T237">
            <v>46015</v>
          </cell>
          <cell r="U237" t="str">
            <v>C</v>
          </cell>
          <cell r="V237">
            <v>46018</v>
          </cell>
          <cell r="W237" t="str">
            <v>C</v>
          </cell>
          <cell r="X237">
            <v>66</v>
          </cell>
          <cell r="Y237">
            <v>0</v>
          </cell>
          <cell r="Z237" t="str">
            <v>Shree Khatushyam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-</v>
          </cell>
          <cell r="W238">
            <v>0</v>
          </cell>
          <cell r="X238" t="str">
            <v>-</v>
          </cell>
          <cell r="Y238">
            <v>0</v>
          </cell>
          <cell r="Z238" t="str">
            <v>-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>
            <v>0</v>
          </cell>
          <cell r="V239" t="str">
            <v>-</v>
          </cell>
          <cell r="W239">
            <v>0</v>
          </cell>
          <cell r="X239" t="str">
            <v>-</v>
          </cell>
          <cell r="Y239">
            <v>0</v>
          </cell>
          <cell r="Z239" t="str">
            <v>-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-</v>
          </cell>
          <cell r="W240">
            <v>0</v>
          </cell>
          <cell r="X240" t="str">
            <v>-</v>
          </cell>
          <cell r="Y240">
            <v>0</v>
          </cell>
          <cell r="Z240" t="str">
            <v>-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 t="str">
            <v>-</v>
          </cell>
          <cell r="W241">
            <v>0</v>
          </cell>
          <cell r="X241" t="str">
            <v>-</v>
          </cell>
          <cell r="Y241">
            <v>0</v>
          </cell>
          <cell r="Z241" t="str">
            <v>-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-</v>
          </cell>
          <cell r="W242">
            <v>0</v>
          </cell>
          <cell r="X242" t="str">
            <v>-</v>
          </cell>
          <cell r="Y242">
            <v>0</v>
          </cell>
          <cell r="Z242" t="str">
            <v>-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-</v>
          </cell>
          <cell r="W243">
            <v>0</v>
          </cell>
          <cell r="X243" t="str">
            <v>-</v>
          </cell>
          <cell r="Y243">
            <v>0</v>
          </cell>
          <cell r="Z243" t="str">
            <v>-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-</v>
          </cell>
          <cell r="W244">
            <v>0</v>
          </cell>
          <cell r="X244" t="str">
            <v>-</v>
          </cell>
          <cell r="Y244">
            <v>0</v>
          </cell>
          <cell r="Z244" t="str">
            <v>-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-</v>
          </cell>
          <cell r="W245">
            <v>0</v>
          </cell>
          <cell r="X245" t="str">
            <v>-</v>
          </cell>
          <cell r="Y245">
            <v>0</v>
          </cell>
          <cell r="Z245" t="str">
            <v>-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-</v>
          </cell>
          <cell r="W246">
            <v>0</v>
          </cell>
          <cell r="X246" t="str">
            <v>-</v>
          </cell>
          <cell r="Y246">
            <v>0</v>
          </cell>
          <cell r="Z246" t="str">
            <v>-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-</v>
          </cell>
          <cell r="W247">
            <v>0</v>
          </cell>
          <cell r="X247" t="str">
            <v>-</v>
          </cell>
          <cell r="Y247">
            <v>0</v>
          </cell>
          <cell r="Z247" t="str">
            <v>-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-</v>
          </cell>
          <cell r="W248">
            <v>0</v>
          </cell>
          <cell r="X248" t="str">
            <v>-</v>
          </cell>
          <cell r="Y248">
            <v>0</v>
          </cell>
          <cell r="Z248" t="str">
            <v>-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>-</v>
          </cell>
          <cell r="W249">
            <v>0</v>
          </cell>
          <cell r="X249" t="str">
            <v>-</v>
          </cell>
          <cell r="Y249">
            <v>0</v>
          </cell>
          <cell r="Z249" t="str">
            <v>-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>
            <v>0</v>
          </cell>
          <cell r="V250" t="str">
            <v>-</v>
          </cell>
          <cell r="W250">
            <v>0</v>
          </cell>
          <cell r="X250" t="str">
            <v>-</v>
          </cell>
          <cell r="Y250">
            <v>0</v>
          </cell>
          <cell r="Z250" t="str">
            <v>-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-</v>
          </cell>
          <cell r="W251">
            <v>0</v>
          </cell>
          <cell r="X251" t="str">
            <v>-</v>
          </cell>
          <cell r="Y251">
            <v>0</v>
          </cell>
          <cell r="Z251" t="str">
            <v>-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-</v>
          </cell>
          <cell r="W252">
            <v>0</v>
          </cell>
          <cell r="X252" t="str">
            <v>-</v>
          </cell>
          <cell r="Y252">
            <v>0</v>
          </cell>
          <cell r="Z252" t="str">
            <v>-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-</v>
          </cell>
          <cell r="W253">
            <v>0</v>
          </cell>
          <cell r="X253" t="str">
            <v>-</v>
          </cell>
          <cell r="Y253">
            <v>0</v>
          </cell>
          <cell r="Z253" t="str">
            <v>-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-</v>
          </cell>
          <cell r="W254">
            <v>0</v>
          </cell>
          <cell r="X254" t="str">
            <v>-</v>
          </cell>
          <cell r="Y254">
            <v>0</v>
          </cell>
          <cell r="Z254" t="str">
            <v>-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-</v>
          </cell>
          <cell r="W255">
            <v>0</v>
          </cell>
          <cell r="X255" t="str">
            <v>-</v>
          </cell>
          <cell r="Y255">
            <v>0</v>
          </cell>
          <cell r="Z255" t="str">
            <v>-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>-</v>
          </cell>
          <cell r="W256">
            <v>0</v>
          </cell>
          <cell r="X256" t="str">
            <v>-</v>
          </cell>
          <cell r="Y256">
            <v>0</v>
          </cell>
          <cell r="Z256" t="str">
            <v>-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-</v>
          </cell>
          <cell r="W257">
            <v>0</v>
          </cell>
          <cell r="X257" t="str">
            <v>-</v>
          </cell>
          <cell r="Y257">
            <v>0</v>
          </cell>
          <cell r="Z257" t="str">
            <v>-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-</v>
          </cell>
          <cell r="W258">
            <v>0</v>
          </cell>
          <cell r="X258" t="str">
            <v>-</v>
          </cell>
          <cell r="Y258">
            <v>0</v>
          </cell>
          <cell r="Z258" t="str">
            <v>-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-</v>
          </cell>
          <cell r="W259">
            <v>0</v>
          </cell>
          <cell r="X259" t="str">
            <v>-</v>
          </cell>
          <cell r="Y259">
            <v>0</v>
          </cell>
          <cell r="Z259" t="str">
            <v>-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 t="str">
            <v>-</v>
          </cell>
          <cell r="W260">
            <v>0</v>
          </cell>
          <cell r="X260" t="str">
            <v>-</v>
          </cell>
          <cell r="Y260">
            <v>0</v>
          </cell>
          <cell r="Z260" t="str">
            <v>-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>
            <v>0</v>
          </cell>
          <cell r="V261" t="str">
            <v>-</v>
          </cell>
          <cell r="W261">
            <v>0</v>
          </cell>
          <cell r="X261" t="str">
            <v>-</v>
          </cell>
          <cell r="Y261">
            <v>0</v>
          </cell>
          <cell r="Z261" t="str">
            <v>-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-</v>
          </cell>
          <cell r="W262">
            <v>0</v>
          </cell>
          <cell r="X262" t="str">
            <v>-</v>
          </cell>
          <cell r="Y262">
            <v>0</v>
          </cell>
          <cell r="Z262" t="str">
            <v>-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-</v>
          </cell>
          <cell r="W263">
            <v>0</v>
          </cell>
          <cell r="X263" t="str">
            <v>-</v>
          </cell>
          <cell r="Y263">
            <v>0</v>
          </cell>
          <cell r="Z263" t="str">
            <v>-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-</v>
          </cell>
          <cell r="W264">
            <v>0</v>
          </cell>
          <cell r="X264" t="str">
            <v>-</v>
          </cell>
          <cell r="Y264">
            <v>0</v>
          </cell>
          <cell r="Z264" t="str">
            <v>-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-</v>
          </cell>
          <cell r="W265">
            <v>0</v>
          </cell>
          <cell r="X265" t="str">
            <v>-</v>
          </cell>
          <cell r="Y265">
            <v>0</v>
          </cell>
          <cell r="Z265" t="str">
            <v>-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-</v>
          </cell>
          <cell r="W266">
            <v>0</v>
          </cell>
          <cell r="X266" t="str">
            <v>-</v>
          </cell>
          <cell r="Y266">
            <v>0</v>
          </cell>
          <cell r="Z266" t="str">
            <v>-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-</v>
          </cell>
          <cell r="W267">
            <v>0</v>
          </cell>
          <cell r="X267" t="str">
            <v>-</v>
          </cell>
          <cell r="Y267">
            <v>0</v>
          </cell>
          <cell r="Z267" t="str">
            <v>-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-</v>
          </cell>
          <cell r="W268">
            <v>0</v>
          </cell>
          <cell r="X268" t="str">
            <v>-</v>
          </cell>
          <cell r="Y268">
            <v>0</v>
          </cell>
          <cell r="Z268" t="str">
            <v>-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-</v>
          </cell>
          <cell r="W269">
            <v>0</v>
          </cell>
          <cell r="X269" t="str">
            <v>-</v>
          </cell>
          <cell r="Y269">
            <v>0</v>
          </cell>
          <cell r="Z269" t="str">
            <v>-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 t="str">
            <v>-</v>
          </cell>
          <cell r="W270">
            <v>0</v>
          </cell>
          <cell r="X270" t="str">
            <v>-</v>
          </cell>
          <cell r="Y270">
            <v>0</v>
          </cell>
          <cell r="Z270" t="str">
            <v>-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-</v>
          </cell>
          <cell r="W271">
            <v>0</v>
          </cell>
          <cell r="X271" t="str">
            <v>-</v>
          </cell>
          <cell r="Y271">
            <v>0</v>
          </cell>
          <cell r="Z271" t="str">
            <v>-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>
            <v>0</v>
          </cell>
          <cell r="V272" t="str">
            <v>-</v>
          </cell>
          <cell r="W272">
            <v>0</v>
          </cell>
          <cell r="X272" t="str">
            <v>-</v>
          </cell>
          <cell r="Y272">
            <v>0</v>
          </cell>
          <cell r="Z272" t="str">
            <v>-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-</v>
          </cell>
          <cell r="W273">
            <v>0</v>
          </cell>
          <cell r="X273" t="str">
            <v>-</v>
          </cell>
          <cell r="Y273">
            <v>0</v>
          </cell>
          <cell r="Z273" t="str">
            <v>-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>-</v>
          </cell>
          <cell r="W274">
            <v>0</v>
          </cell>
          <cell r="X274" t="str">
            <v>-</v>
          </cell>
          <cell r="Y274">
            <v>0</v>
          </cell>
          <cell r="Z274" t="str">
            <v>-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-</v>
          </cell>
          <cell r="W275">
            <v>0</v>
          </cell>
          <cell r="X275" t="str">
            <v>-</v>
          </cell>
          <cell r="Y275">
            <v>0</v>
          </cell>
          <cell r="Z275" t="str">
            <v>-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-</v>
          </cell>
          <cell r="W276">
            <v>0</v>
          </cell>
          <cell r="X276" t="str">
            <v>-</v>
          </cell>
          <cell r="Y276">
            <v>0</v>
          </cell>
          <cell r="Z276" t="str">
            <v>-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-</v>
          </cell>
          <cell r="W277">
            <v>0</v>
          </cell>
          <cell r="X277" t="str">
            <v>-</v>
          </cell>
          <cell r="Y277">
            <v>0</v>
          </cell>
          <cell r="Z277" t="str">
            <v>-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-</v>
          </cell>
          <cell r="W278">
            <v>0</v>
          </cell>
          <cell r="X278" t="str">
            <v>-</v>
          </cell>
          <cell r="Y278">
            <v>0</v>
          </cell>
          <cell r="Z278" t="str">
            <v>-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-</v>
          </cell>
          <cell r="W279">
            <v>0</v>
          </cell>
          <cell r="X279" t="str">
            <v>-</v>
          </cell>
          <cell r="Y279">
            <v>0</v>
          </cell>
          <cell r="Z279" t="str">
            <v>-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-</v>
          </cell>
          <cell r="W280">
            <v>0</v>
          </cell>
          <cell r="X280" t="str">
            <v>-</v>
          </cell>
          <cell r="Y280">
            <v>0</v>
          </cell>
          <cell r="Z280" t="str">
            <v>-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-</v>
          </cell>
          <cell r="W281">
            <v>0</v>
          </cell>
          <cell r="X281" t="str">
            <v>-</v>
          </cell>
          <cell r="Y281">
            <v>0</v>
          </cell>
          <cell r="Z281" t="str">
            <v>-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>-</v>
          </cell>
          <cell r="W282">
            <v>0</v>
          </cell>
          <cell r="X282" t="str">
            <v>-</v>
          </cell>
          <cell r="Y282">
            <v>0</v>
          </cell>
          <cell r="Z282" t="str">
            <v>-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>
            <v>0</v>
          </cell>
          <cell r="V283" t="str">
            <v>-</v>
          </cell>
          <cell r="W283">
            <v>0</v>
          </cell>
          <cell r="X283" t="str">
            <v>-</v>
          </cell>
          <cell r="Y283">
            <v>0</v>
          </cell>
          <cell r="Z283" t="str">
            <v>-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-</v>
          </cell>
          <cell r="W284">
            <v>0</v>
          </cell>
          <cell r="X284" t="str">
            <v>-</v>
          </cell>
          <cell r="Y284">
            <v>0</v>
          </cell>
          <cell r="Z284" t="str">
            <v>-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-</v>
          </cell>
          <cell r="W285">
            <v>0</v>
          </cell>
          <cell r="X285" t="str">
            <v>-</v>
          </cell>
          <cell r="Y285">
            <v>0</v>
          </cell>
          <cell r="Z285" t="str">
            <v>-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-</v>
          </cell>
          <cell r="W286">
            <v>0</v>
          </cell>
          <cell r="X286" t="str">
            <v>-</v>
          </cell>
          <cell r="Y286">
            <v>0</v>
          </cell>
          <cell r="Z286" t="str">
            <v>-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-</v>
          </cell>
          <cell r="W287">
            <v>0</v>
          </cell>
          <cell r="X287" t="str">
            <v>-</v>
          </cell>
          <cell r="Y287">
            <v>0</v>
          </cell>
          <cell r="Z287" t="str">
            <v>-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-</v>
          </cell>
          <cell r="W288">
            <v>0</v>
          </cell>
          <cell r="X288" t="str">
            <v>-</v>
          </cell>
          <cell r="Y288">
            <v>0</v>
          </cell>
          <cell r="Z288" t="str">
            <v>-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Clear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45985</v>
          </cell>
          <cell r="T289">
            <v>45997</v>
          </cell>
          <cell r="U289" t="str">
            <v>C</v>
          </cell>
          <cell r="V289">
            <v>45912</v>
          </cell>
          <cell r="W289" t="str">
            <v>C</v>
          </cell>
          <cell r="X289">
            <v>43</v>
          </cell>
          <cell r="Y289" t="str">
            <v>C</v>
          </cell>
          <cell r="Z289" t="str">
            <v xml:space="preserve">Dhanraj construction 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Clear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45998</v>
          </cell>
          <cell r="T290">
            <v>46004</v>
          </cell>
          <cell r="U290" t="str">
            <v>C</v>
          </cell>
          <cell r="V290">
            <v>46011</v>
          </cell>
          <cell r="W290" t="str">
            <v>C</v>
          </cell>
          <cell r="X290">
            <v>55</v>
          </cell>
          <cell r="Y290" t="str">
            <v>C</v>
          </cell>
          <cell r="Z290" t="str">
            <v xml:space="preserve">Dhanraj construction 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Need To Be approach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-</v>
          </cell>
          <cell r="W291">
            <v>0</v>
          </cell>
          <cell r="X291" t="str">
            <v>-</v>
          </cell>
          <cell r="Y291">
            <v>0</v>
          </cell>
          <cell r="Z291" t="str">
            <v>-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Need To Be approach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-</v>
          </cell>
          <cell r="W292">
            <v>0</v>
          </cell>
          <cell r="X292" t="str">
            <v>-</v>
          </cell>
          <cell r="Y292">
            <v>0</v>
          </cell>
          <cell r="Z292" t="str">
            <v>-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-</v>
          </cell>
          <cell r="W293">
            <v>0</v>
          </cell>
          <cell r="X293" t="str">
            <v>-</v>
          </cell>
          <cell r="Y293">
            <v>0</v>
          </cell>
          <cell r="Z293" t="str">
            <v>-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400</v>
          </cell>
          <cell r="S294">
            <v>0</v>
          </cell>
          <cell r="T294">
            <v>0</v>
          </cell>
          <cell r="U294">
            <v>0</v>
          </cell>
          <cell r="V294" t="str">
            <v>-</v>
          </cell>
          <cell r="W294">
            <v>0</v>
          </cell>
          <cell r="X294" t="str">
            <v>-</v>
          </cell>
          <cell r="Y294">
            <v>0</v>
          </cell>
          <cell r="Z294" t="str">
            <v>-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-</v>
          </cell>
          <cell r="W295">
            <v>0</v>
          </cell>
          <cell r="X295" t="str">
            <v>-</v>
          </cell>
          <cell r="Y295">
            <v>0</v>
          </cell>
          <cell r="Z295" t="str">
            <v>-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-</v>
          </cell>
          <cell r="W296">
            <v>0</v>
          </cell>
          <cell r="X296" t="str">
            <v>-</v>
          </cell>
          <cell r="Y296">
            <v>0</v>
          </cell>
          <cell r="Z296" t="str">
            <v>-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-</v>
          </cell>
          <cell r="W297">
            <v>0</v>
          </cell>
          <cell r="X297" t="str">
            <v>-</v>
          </cell>
          <cell r="Y297">
            <v>0</v>
          </cell>
          <cell r="Z297" t="str">
            <v>-</v>
          </cell>
        </row>
        <row r="298">
          <cell r="C298" t="str">
            <v>102/1</v>
          </cell>
          <cell r="D298" t="str">
            <v>A+9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ROW</v>
          </cell>
          <cell r="O298"/>
          <cell r="P298">
            <v>435</v>
          </cell>
          <cell r="Q298" t="str">
            <v>-</v>
          </cell>
          <cell r="R298">
            <v>0</v>
          </cell>
          <cell r="S298">
            <v>0</v>
          </cell>
          <cell r="T298">
            <v>0</v>
          </cell>
          <cell r="U298"/>
          <cell r="V298" t="str">
            <v>-</v>
          </cell>
          <cell r="W298">
            <v>0</v>
          </cell>
          <cell r="X298" t="str">
            <v>-</v>
          </cell>
          <cell r="Y298">
            <v>0</v>
          </cell>
          <cell r="Z298" t="str">
            <v>-</v>
          </cell>
        </row>
        <row r="299">
          <cell r="C299" t="str">
            <v>102/2</v>
          </cell>
          <cell r="D299" t="str">
            <v>A+0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/>
          <cell r="O299"/>
          <cell r="P299">
            <v>390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-</v>
          </cell>
          <cell r="W299">
            <v>0</v>
          </cell>
          <cell r="X299" t="str">
            <v>-</v>
          </cell>
          <cell r="Y299">
            <v>0</v>
          </cell>
          <cell r="Z299" t="str">
            <v>-</v>
          </cell>
        </row>
        <row r="300">
          <cell r="C300" t="str">
            <v>102/3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/>
          <cell r="O300"/>
          <cell r="P300">
            <v>416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-</v>
          </cell>
          <cell r="W300">
            <v>0</v>
          </cell>
          <cell r="X300" t="str">
            <v>-</v>
          </cell>
          <cell r="Y300">
            <v>0</v>
          </cell>
          <cell r="Z300" t="str">
            <v>-</v>
          </cell>
        </row>
        <row r="301">
          <cell r="C301" t="str">
            <v>102/4</v>
          </cell>
          <cell r="D301" t="str">
            <v>A+3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/>
          <cell r="O301"/>
          <cell r="P301">
            <v>403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-</v>
          </cell>
          <cell r="W301">
            <v>0</v>
          </cell>
          <cell r="X301" t="str">
            <v>-</v>
          </cell>
          <cell r="Y301">
            <v>0</v>
          </cell>
          <cell r="Z301" t="str">
            <v>-</v>
          </cell>
        </row>
        <row r="302">
          <cell r="C302" t="str">
            <v>102/5</v>
          </cell>
          <cell r="D302" t="str">
            <v>A+0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/>
          <cell r="O302"/>
          <cell r="P302">
            <v>384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-</v>
          </cell>
          <cell r="W302">
            <v>0</v>
          </cell>
          <cell r="X302" t="str">
            <v>-</v>
          </cell>
          <cell r="Y302">
            <v>0</v>
          </cell>
          <cell r="Z302" t="str">
            <v>-</v>
          </cell>
        </row>
        <row r="303">
          <cell r="C303" t="str">
            <v>102/6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/>
          <cell r="O303"/>
          <cell r="P303">
            <v>382</v>
          </cell>
          <cell r="Q303" t="str">
            <v>-</v>
          </cell>
          <cell r="R303">
            <v>0</v>
          </cell>
          <cell r="S303">
            <v>45970</v>
          </cell>
          <cell r="T303">
            <v>0</v>
          </cell>
          <cell r="U303">
            <v>0</v>
          </cell>
          <cell r="V303" t="str">
            <v>-</v>
          </cell>
          <cell r="W303">
            <v>0</v>
          </cell>
          <cell r="X303" t="str">
            <v>-</v>
          </cell>
          <cell r="Y303">
            <v>0</v>
          </cell>
          <cell r="Z303" t="str">
            <v>-</v>
          </cell>
        </row>
        <row r="304">
          <cell r="C304" t="str">
            <v>102/7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/>
          <cell r="O304"/>
          <cell r="P304">
            <v>393</v>
          </cell>
          <cell r="Q304" t="str">
            <v>WET PADDY</v>
          </cell>
          <cell r="R304">
            <v>0</v>
          </cell>
          <cell r="S304">
            <v>45968</v>
          </cell>
          <cell r="T304">
            <v>45991</v>
          </cell>
          <cell r="U304" t="str">
            <v>C</v>
          </cell>
          <cell r="V304">
            <v>45912</v>
          </cell>
          <cell r="W304" t="str">
            <v>C</v>
          </cell>
          <cell r="X304">
            <v>40</v>
          </cell>
          <cell r="Y304" t="str">
            <v>C</v>
          </cell>
          <cell r="Z304" t="str">
            <v>Rajiya Infra.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/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45998</v>
          </cell>
          <cell r="T305">
            <v>46006</v>
          </cell>
          <cell r="U305" t="str">
            <v>C</v>
          </cell>
          <cell r="V305">
            <v>46012</v>
          </cell>
          <cell r="W305" t="str">
            <v>c</v>
          </cell>
          <cell r="X305">
            <v>56</v>
          </cell>
          <cell r="Y305" t="str">
            <v>C</v>
          </cell>
          <cell r="Z305" t="str">
            <v>Rajiya Infra.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/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45982</v>
          </cell>
          <cell r="T306">
            <v>45998</v>
          </cell>
          <cell r="U306" t="str">
            <v>C</v>
          </cell>
          <cell r="V306">
            <v>45912</v>
          </cell>
          <cell r="W306" t="str">
            <v>C</v>
          </cell>
          <cell r="X306">
            <v>46</v>
          </cell>
          <cell r="Y306" t="str">
            <v>C</v>
          </cell>
          <cell r="Z306" t="str">
            <v>Rajiya Infra.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/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-</v>
          </cell>
          <cell r="W307">
            <v>0</v>
          </cell>
          <cell r="X307" t="str">
            <v>-</v>
          </cell>
          <cell r="Y307">
            <v>0</v>
          </cell>
          <cell r="Z307" t="str">
            <v>-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/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-</v>
          </cell>
          <cell r="W308">
            <v>0</v>
          </cell>
          <cell r="X308" t="str">
            <v>-</v>
          </cell>
          <cell r="Y308">
            <v>0</v>
          </cell>
          <cell r="Z308" t="str">
            <v>-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 t="str">
            <v>-</v>
          </cell>
          <cell r="W309">
            <v>0</v>
          </cell>
          <cell r="X309" t="str">
            <v>-</v>
          </cell>
          <cell r="Y309">
            <v>0</v>
          </cell>
          <cell r="Z309" t="str">
            <v>-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/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45984</v>
          </cell>
          <cell r="T310">
            <v>45989</v>
          </cell>
          <cell r="U310" t="str">
            <v>C</v>
          </cell>
          <cell r="V310">
            <v>45993</v>
          </cell>
          <cell r="W310" t="str">
            <v>C</v>
          </cell>
          <cell r="X310">
            <v>35</v>
          </cell>
          <cell r="Y310" t="str">
            <v>C</v>
          </cell>
          <cell r="Z310" t="str">
            <v>MUKESH MEHTA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/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45970</v>
          </cell>
          <cell r="T311">
            <v>45981</v>
          </cell>
          <cell r="U311" t="str">
            <v>C</v>
          </cell>
          <cell r="V311">
            <v>45984</v>
          </cell>
          <cell r="W311" t="str">
            <v>C</v>
          </cell>
          <cell r="X311">
            <v>27</v>
          </cell>
          <cell r="Y311" t="str">
            <v>C</v>
          </cell>
          <cell r="Z311" t="str">
            <v>MUKESH MEHTA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/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45968</v>
          </cell>
          <cell r="T312">
            <v>45985</v>
          </cell>
          <cell r="U312" t="str">
            <v>C</v>
          </cell>
          <cell r="V312">
            <v>45987</v>
          </cell>
          <cell r="W312" t="str">
            <v>c</v>
          </cell>
          <cell r="X312">
            <v>33</v>
          </cell>
          <cell r="Y312" t="str">
            <v>C</v>
          </cell>
          <cell r="Z312" t="str">
            <v>MUKESH MEHTA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-</v>
          </cell>
          <cell r="W313">
            <v>0</v>
          </cell>
          <cell r="X313" t="str">
            <v>-</v>
          </cell>
          <cell r="Y313">
            <v>0</v>
          </cell>
          <cell r="Z313" t="str">
            <v>-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-</v>
          </cell>
          <cell r="W314">
            <v>0</v>
          </cell>
          <cell r="X314" t="str">
            <v>-</v>
          </cell>
          <cell r="Y314">
            <v>0</v>
          </cell>
          <cell r="Z314" t="str">
            <v>-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-</v>
          </cell>
          <cell r="W315">
            <v>0</v>
          </cell>
          <cell r="X315" t="str">
            <v>-</v>
          </cell>
          <cell r="Y315">
            <v>0</v>
          </cell>
          <cell r="Z315" t="str">
            <v>-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>
            <v>0</v>
          </cell>
          <cell r="V316" t="str">
            <v>-</v>
          </cell>
          <cell r="W316">
            <v>0</v>
          </cell>
          <cell r="X316" t="str">
            <v>-</v>
          </cell>
          <cell r="Y316">
            <v>0</v>
          </cell>
          <cell r="Z316" t="str">
            <v>-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-</v>
          </cell>
          <cell r="W317">
            <v>0</v>
          </cell>
          <cell r="X317" t="str">
            <v>-</v>
          </cell>
          <cell r="Y317">
            <v>0</v>
          </cell>
          <cell r="Z317" t="str">
            <v>-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-</v>
          </cell>
          <cell r="W318">
            <v>0</v>
          </cell>
          <cell r="X318" t="str">
            <v>-</v>
          </cell>
          <cell r="Y318">
            <v>0</v>
          </cell>
          <cell r="Z318" t="str">
            <v>-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 t="str">
            <v>-</v>
          </cell>
          <cell r="W319">
            <v>0</v>
          </cell>
          <cell r="X319" t="str">
            <v>-</v>
          </cell>
          <cell r="Y319">
            <v>0</v>
          </cell>
          <cell r="Z319" t="str">
            <v>-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/>
          <cell r="O320"/>
          <cell r="P320">
            <v>350</v>
          </cell>
          <cell r="Q320" t="str">
            <v>WFR</v>
          </cell>
          <cell r="R320">
            <v>0</v>
          </cell>
          <cell r="S320">
            <v>46014</v>
          </cell>
          <cell r="T320">
            <v>46025</v>
          </cell>
          <cell r="U320" t="str">
            <v>C</v>
          </cell>
          <cell r="V320" t="str">
            <v>-</v>
          </cell>
          <cell r="W320">
            <v>0</v>
          </cell>
          <cell r="X320" t="str">
            <v>-</v>
          </cell>
          <cell r="Y320">
            <v>0</v>
          </cell>
          <cell r="Z320" t="str">
            <v>Rajiya Infra.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/>
          <cell r="O321"/>
          <cell r="P321">
            <v>378</v>
          </cell>
          <cell r="Q321" t="str">
            <v>WFR</v>
          </cell>
          <cell r="R321">
            <v>0</v>
          </cell>
          <cell r="S321">
            <v>46013</v>
          </cell>
          <cell r="T321">
            <v>46017</v>
          </cell>
          <cell r="U321" t="str">
            <v>C</v>
          </cell>
          <cell r="V321" t="str">
            <v>-</v>
          </cell>
          <cell r="W321">
            <v>0</v>
          </cell>
          <cell r="X321">
            <v>70</v>
          </cell>
          <cell r="Y321" t="str">
            <v>C</v>
          </cell>
          <cell r="Z321" t="str">
            <v>Rajiya Infra.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-</v>
          </cell>
          <cell r="W322">
            <v>0</v>
          </cell>
          <cell r="X322" t="str">
            <v>-</v>
          </cell>
          <cell r="Y322">
            <v>0</v>
          </cell>
          <cell r="Z322" t="str">
            <v>-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Clear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46038</v>
          </cell>
          <cell r="T323">
            <v>46047</v>
          </cell>
          <cell r="U323" t="str">
            <v>C</v>
          </cell>
          <cell r="V323" t="str">
            <v>-</v>
          </cell>
          <cell r="W323">
            <v>0</v>
          </cell>
          <cell r="X323" t="str">
            <v>-</v>
          </cell>
          <cell r="Y323">
            <v>0</v>
          </cell>
          <cell r="Z323" t="str">
            <v>B.L Construction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RC/Hold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-</v>
          </cell>
          <cell r="W324">
            <v>0</v>
          </cell>
          <cell r="X324" t="str">
            <v>-</v>
          </cell>
          <cell r="Y324">
            <v>0</v>
          </cell>
          <cell r="Z324" t="str">
            <v>-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-</v>
          </cell>
          <cell r="W325">
            <v>0</v>
          </cell>
          <cell r="X325" t="str">
            <v>-</v>
          </cell>
          <cell r="Y325">
            <v>0</v>
          </cell>
          <cell r="Z325" t="str">
            <v>-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/>
          <cell r="O326"/>
          <cell r="P326">
            <v>463</v>
          </cell>
          <cell r="Q326" t="str">
            <v>DFR</v>
          </cell>
          <cell r="R326">
            <v>0</v>
          </cell>
          <cell r="S326">
            <v>46033</v>
          </cell>
          <cell r="T326">
            <v>46039</v>
          </cell>
          <cell r="U326" t="str">
            <v>C</v>
          </cell>
          <cell r="V326">
            <v>46041</v>
          </cell>
          <cell r="W326" t="str">
            <v>C</v>
          </cell>
          <cell r="X326" t="str">
            <v>-</v>
          </cell>
          <cell r="Y326">
            <v>0</v>
          </cell>
          <cell r="Z326" t="str">
            <v>B.L Construction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RC/Hold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>
            <v>0</v>
          </cell>
          <cell r="V327" t="str">
            <v>-</v>
          </cell>
          <cell r="W327">
            <v>0</v>
          </cell>
          <cell r="X327" t="str">
            <v>-</v>
          </cell>
          <cell r="Y327">
            <v>0</v>
          </cell>
          <cell r="Z327" t="str">
            <v>-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RC/Hold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/>
          <cell r="V328"/>
          <cell r="W328">
            <v>0</v>
          </cell>
          <cell r="X328" t="str">
            <v>-</v>
          </cell>
          <cell r="Y328">
            <v>0</v>
          </cell>
          <cell r="Z328" t="str">
            <v>-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/>
          <cell r="O329"/>
          <cell r="P329">
            <v>381</v>
          </cell>
          <cell r="Q329" t="str">
            <v>WFR</v>
          </cell>
          <cell r="R329">
            <v>0</v>
          </cell>
          <cell r="S329">
            <v>46009</v>
          </cell>
          <cell r="T329">
            <v>46033</v>
          </cell>
          <cell r="U329" t="str">
            <v>C</v>
          </cell>
          <cell r="V329" t="str">
            <v>-</v>
          </cell>
          <cell r="W329"/>
          <cell r="X329" t="str">
            <v>-</v>
          </cell>
          <cell r="Y329">
            <v>0</v>
          </cell>
          <cell r="Z329" t="str">
            <v>B.L Construction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/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46003</v>
          </cell>
          <cell r="T330">
            <v>46013</v>
          </cell>
          <cell r="U330" t="str">
            <v>C</v>
          </cell>
          <cell r="V330">
            <v>46015</v>
          </cell>
          <cell r="W330" t="str">
            <v>C</v>
          </cell>
          <cell r="X330">
            <v>64</v>
          </cell>
          <cell r="Y330" t="str">
            <v>C</v>
          </cell>
          <cell r="Z330" t="str">
            <v>MUKESH MEHTA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/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46013</v>
          </cell>
          <cell r="T331">
            <v>46017</v>
          </cell>
          <cell r="U331" t="str">
            <v>C</v>
          </cell>
          <cell r="V331">
            <v>46018</v>
          </cell>
          <cell r="W331" t="str">
            <v>C</v>
          </cell>
          <cell r="X331">
            <v>69</v>
          </cell>
          <cell r="Y331" t="str">
            <v>C</v>
          </cell>
          <cell r="Z331" t="str">
            <v>MUKESH MEHTA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/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46001</v>
          </cell>
          <cell r="T332">
            <v>46007</v>
          </cell>
          <cell r="U332" t="str">
            <v>C</v>
          </cell>
          <cell r="V332">
            <v>46018</v>
          </cell>
          <cell r="W332" t="str">
            <v>C</v>
          </cell>
          <cell r="X332">
            <v>57</v>
          </cell>
          <cell r="Y332" t="str">
            <v>C</v>
          </cell>
          <cell r="Z332" t="str">
            <v>MUKESH MEHTA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-</v>
          </cell>
          <cell r="W333">
            <v>0</v>
          </cell>
          <cell r="X333" t="str">
            <v>-</v>
          </cell>
          <cell r="Y333">
            <v>0</v>
          </cell>
          <cell r="Z333" t="str">
            <v>-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/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45991</v>
          </cell>
          <cell r="T334">
            <v>45997</v>
          </cell>
          <cell r="U334" t="str">
            <v>C</v>
          </cell>
          <cell r="V334">
            <v>45998</v>
          </cell>
          <cell r="W334" t="str">
            <v>C</v>
          </cell>
          <cell r="X334">
            <v>44</v>
          </cell>
          <cell r="Y334" t="str">
            <v>C</v>
          </cell>
          <cell r="Z334" t="str">
            <v>MUKESH MEHTA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/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45998</v>
          </cell>
          <cell r="T335">
            <v>46003</v>
          </cell>
          <cell r="U335" t="str">
            <v>C</v>
          </cell>
          <cell r="V335">
            <v>46019</v>
          </cell>
          <cell r="W335" t="str">
            <v>C</v>
          </cell>
          <cell r="X335">
            <v>52</v>
          </cell>
          <cell r="Y335" t="str">
            <v>C</v>
          </cell>
          <cell r="Z335" t="str">
            <v>MUKESH MEHTA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/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-</v>
          </cell>
          <cell r="W336">
            <v>0</v>
          </cell>
          <cell r="X336" t="str">
            <v>-</v>
          </cell>
          <cell r="Y336">
            <v>0</v>
          </cell>
          <cell r="Z336" t="str">
            <v>MUKESH MEHTA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-</v>
          </cell>
          <cell r="W337">
            <v>0</v>
          </cell>
          <cell r="X337" t="str">
            <v>-</v>
          </cell>
          <cell r="Y337">
            <v>0</v>
          </cell>
          <cell r="Z337" t="str">
            <v>-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/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46013</v>
          </cell>
          <cell r="T338">
            <v>46021</v>
          </cell>
          <cell r="U338" t="str">
            <v>C</v>
          </cell>
          <cell r="V338" t="str">
            <v>-</v>
          </cell>
          <cell r="W338">
            <v>0</v>
          </cell>
          <cell r="X338">
            <v>77</v>
          </cell>
          <cell r="Y338">
            <v>0</v>
          </cell>
          <cell r="Z338" t="str">
            <v>B.L Construction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/>
          <cell r="O339"/>
          <cell r="P339">
            <v>360</v>
          </cell>
          <cell r="Q339" t="str">
            <v>DFR</v>
          </cell>
          <cell r="R339">
            <v>0</v>
          </cell>
          <cell r="S339">
            <v>46013</v>
          </cell>
          <cell r="T339">
            <v>46018</v>
          </cell>
          <cell r="U339" t="str">
            <v>C</v>
          </cell>
          <cell r="V339" t="str">
            <v>-</v>
          </cell>
          <cell r="W339">
            <v>0</v>
          </cell>
          <cell r="X339">
            <v>71</v>
          </cell>
          <cell r="Y339">
            <v>0</v>
          </cell>
          <cell r="Z339" t="str">
            <v>B.L Construction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/>
          <cell r="O340"/>
          <cell r="P340">
            <v>435</v>
          </cell>
          <cell r="Q340" t="str">
            <v>DFR</v>
          </cell>
          <cell r="R340">
            <v>0</v>
          </cell>
          <cell r="S340">
            <v>46002</v>
          </cell>
          <cell r="T340">
            <v>46011</v>
          </cell>
          <cell r="U340" t="str">
            <v>C</v>
          </cell>
          <cell r="V340" t="str">
            <v>-</v>
          </cell>
          <cell r="W340">
            <v>0</v>
          </cell>
          <cell r="X340">
            <v>63</v>
          </cell>
          <cell r="Y340" t="str">
            <v>C</v>
          </cell>
          <cell r="Z340" t="str">
            <v>B.L Construction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-</v>
          </cell>
          <cell r="W341">
            <v>0</v>
          </cell>
          <cell r="X341" t="str">
            <v>-</v>
          </cell>
          <cell r="Y341">
            <v>0</v>
          </cell>
          <cell r="Z341" t="str">
            <v>-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/>
          <cell r="O342"/>
          <cell r="P342">
            <v>413</v>
          </cell>
          <cell r="Q342" t="str">
            <v>DFR</v>
          </cell>
          <cell r="R342">
            <v>0</v>
          </cell>
          <cell r="S342">
            <v>46013</v>
          </cell>
          <cell r="T342">
            <v>46015</v>
          </cell>
          <cell r="U342" t="str">
            <v>C</v>
          </cell>
          <cell r="V342" t="str">
            <v>-</v>
          </cell>
          <cell r="W342">
            <v>0</v>
          </cell>
          <cell r="X342">
            <v>67</v>
          </cell>
          <cell r="Y342" t="str">
            <v>C</v>
          </cell>
          <cell r="Z342" t="str">
            <v>B.L Construction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/>
          <cell r="O343"/>
          <cell r="P343">
            <v>405</v>
          </cell>
          <cell r="Q343" t="str">
            <v>DFR</v>
          </cell>
          <cell r="R343">
            <v>0</v>
          </cell>
          <cell r="S343">
            <v>45994</v>
          </cell>
          <cell r="T343">
            <v>45998</v>
          </cell>
          <cell r="U343" t="str">
            <v>C</v>
          </cell>
          <cell r="V343" t="str">
            <v>-</v>
          </cell>
          <cell r="W343"/>
          <cell r="X343">
            <v>47</v>
          </cell>
          <cell r="Y343" t="str">
            <v>C</v>
          </cell>
          <cell r="Z343" t="str">
            <v>B.L Construction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/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45995</v>
          </cell>
          <cell r="T344">
            <v>46003</v>
          </cell>
          <cell r="U344" t="str">
            <v>C</v>
          </cell>
          <cell r="V344" t="str">
            <v>-</v>
          </cell>
          <cell r="W344">
            <v>0</v>
          </cell>
          <cell r="X344">
            <v>53</v>
          </cell>
          <cell r="Y344" t="str">
            <v>C</v>
          </cell>
          <cell r="Z344" t="str">
            <v>B.L Construction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-</v>
          </cell>
          <cell r="W345">
            <v>0</v>
          </cell>
          <cell r="X345" t="str">
            <v>-</v>
          </cell>
          <cell r="Y345">
            <v>0</v>
          </cell>
          <cell r="Z345" t="str">
            <v>-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/>
          <cell r="O346"/>
          <cell r="P346">
            <v>395</v>
          </cell>
          <cell r="Q346" t="str">
            <v>DFR</v>
          </cell>
          <cell r="R346">
            <v>0</v>
          </cell>
          <cell r="S346">
            <v>45989</v>
          </cell>
          <cell r="T346">
            <v>45994</v>
          </cell>
          <cell r="U346" t="str">
            <v>C</v>
          </cell>
          <cell r="V346">
            <v>45996</v>
          </cell>
          <cell r="W346" t="str">
            <v>C</v>
          </cell>
          <cell r="X346">
            <v>41</v>
          </cell>
          <cell r="Y346" t="str">
            <v>C</v>
          </cell>
          <cell r="Z346" t="str">
            <v>B.L Construction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/>
          <cell r="O347"/>
          <cell r="P347">
            <v>357</v>
          </cell>
          <cell r="Q347" t="str">
            <v>DFR</v>
          </cell>
          <cell r="R347">
            <v>0</v>
          </cell>
          <cell r="S347">
            <v>45984</v>
          </cell>
          <cell r="T347">
            <v>45991</v>
          </cell>
          <cell r="U347" t="str">
            <v>C</v>
          </cell>
          <cell r="V347">
            <v>45996</v>
          </cell>
          <cell r="W347" t="str">
            <v>C</v>
          </cell>
          <cell r="X347">
            <v>37</v>
          </cell>
          <cell r="Y347" t="str">
            <v>C</v>
          </cell>
          <cell r="Z347" t="str">
            <v>Shri Balaji Construction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/>
          <cell r="O348"/>
          <cell r="P348">
            <v>423</v>
          </cell>
          <cell r="Q348" t="str">
            <v>DFR</v>
          </cell>
          <cell r="R348">
            <v>0</v>
          </cell>
          <cell r="S348">
            <v>45990</v>
          </cell>
          <cell r="T348">
            <v>46002</v>
          </cell>
          <cell r="U348" t="str">
            <v>C</v>
          </cell>
          <cell r="V348">
            <v>46004</v>
          </cell>
          <cell r="W348" t="str">
            <v>C</v>
          </cell>
          <cell r="X348">
            <v>51</v>
          </cell>
          <cell r="Y348" t="str">
            <v>C</v>
          </cell>
          <cell r="Z348" t="str">
            <v>Shri Balaji Construction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/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46001</v>
          </cell>
          <cell r="T349">
            <v>46010</v>
          </cell>
          <cell r="U349" t="str">
            <v>C</v>
          </cell>
          <cell r="V349" t="str">
            <v>-</v>
          </cell>
          <cell r="W349">
            <v>0</v>
          </cell>
          <cell r="X349">
            <v>61</v>
          </cell>
          <cell r="Y349" t="str">
            <v>C</v>
          </cell>
          <cell r="Z349" t="str">
            <v>Shri Balaji Construction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/>
          <cell r="T350"/>
          <cell r="U350">
            <v>0</v>
          </cell>
          <cell r="V350" t="str">
            <v>-</v>
          </cell>
          <cell r="W350">
            <v>0</v>
          </cell>
          <cell r="X350" t="str">
            <v>-</v>
          </cell>
          <cell r="Y350">
            <v>0</v>
          </cell>
          <cell r="Z350" t="str">
            <v>-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/>
          <cell r="O351"/>
          <cell r="P351">
            <v>419</v>
          </cell>
          <cell r="Q351" t="str">
            <v>DFR</v>
          </cell>
          <cell r="R351">
            <v>0</v>
          </cell>
          <cell r="S351">
            <v>45961</v>
          </cell>
          <cell r="T351">
            <v>45970</v>
          </cell>
          <cell r="U351" t="str">
            <v>C</v>
          </cell>
          <cell r="V351" t="str">
            <v>-</v>
          </cell>
          <cell r="W351">
            <v>0</v>
          </cell>
          <cell r="X351">
            <v>18</v>
          </cell>
          <cell r="Y351" t="str">
            <v>C</v>
          </cell>
          <cell r="Z351" t="str">
            <v>B.L Construction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/>
          <cell r="O352"/>
          <cell r="P352">
            <v>397</v>
          </cell>
          <cell r="Q352" t="str">
            <v>DFR</v>
          </cell>
          <cell r="R352">
            <v>0</v>
          </cell>
          <cell r="S352">
            <v>45969</v>
          </cell>
          <cell r="T352">
            <v>45975</v>
          </cell>
          <cell r="U352" t="str">
            <v>C</v>
          </cell>
          <cell r="V352">
            <v>45985</v>
          </cell>
          <cell r="W352" t="str">
            <v>C</v>
          </cell>
          <cell r="X352">
            <v>20</v>
          </cell>
          <cell r="Y352" t="str">
            <v>C</v>
          </cell>
          <cell r="Z352" t="str">
            <v>B.L Construction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/>
          <cell r="O353"/>
          <cell r="P353">
            <v>374</v>
          </cell>
          <cell r="Q353" t="str">
            <v>WFR</v>
          </cell>
          <cell r="R353">
            <v>0</v>
          </cell>
          <cell r="S353">
            <v>45968</v>
          </cell>
          <cell r="T353">
            <v>45980</v>
          </cell>
          <cell r="U353" t="str">
            <v>C</v>
          </cell>
          <cell r="V353">
            <v>45987</v>
          </cell>
          <cell r="W353" t="str">
            <v>C</v>
          </cell>
          <cell r="X353">
            <v>25</v>
          </cell>
          <cell r="Y353" t="str">
            <v>C</v>
          </cell>
          <cell r="Z353" t="str">
            <v>B.L Construction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/>
          <cell r="O354"/>
          <cell r="P354">
            <v>390</v>
          </cell>
          <cell r="Q354" t="str">
            <v>DFR</v>
          </cell>
          <cell r="R354">
            <v>0</v>
          </cell>
          <cell r="S354">
            <v>45975</v>
          </cell>
          <cell r="T354">
            <v>45984</v>
          </cell>
          <cell r="U354" t="str">
            <v>C</v>
          </cell>
          <cell r="V354">
            <v>45986</v>
          </cell>
          <cell r="W354" t="str">
            <v>C</v>
          </cell>
          <cell r="X354">
            <v>31</v>
          </cell>
          <cell r="Y354" t="str">
            <v>C</v>
          </cell>
          <cell r="Z354" t="str">
            <v>B.L Construction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/>
          <cell r="O355"/>
          <cell r="P355">
            <v>385</v>
          </cell>
          <cell r="Q355" t="str">
            <v>DFR</v>
          </cell>
          <cell r="R355">
            <v>0</v>
          </cell>
          <cell r="S355">
            <v>45981</v>
          </cell>
          <cell r="T355">
            <v>45989</v>
          </cell>
          <cell r="U355" t="str">
            <v>C</v>
          </cell>
          <cell r="V355">
            <v>45991</v>
          </cell>
          <cell r="W355" t="str">
            <v>C</v>
          </cell>
          <cell r="X355">
            <v>34</v>
          </cell>
          <cell r="Y355" t="str">
            <v>C</v>
          </cell>
          <cell r="Z355" t="str">
            <v>B.L Construction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/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-</v>
          </cell>
          <cell r="W356">
            <v>0</v>
          </cell>
          <cell r="X356" t="str">
            <v>-</v>
          </cell>
          <cell r="Y356">
            <v>0</v>
          </cell>
          <cell r="Z356" t="str">
            <v>-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-</v>
          </cell>
          <cell r="W357">
            <v>0</v>
          </cell>
          <cell r="X357" t="str">
            <v>-</v>
          </cell>
          <cell r="Y357">
            <v>0</v>
          </cell>
          <cell r="Z357" t="str">
            <v>-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 t="str">
            <v>-</v>
          </cell>
          <cell r="W358">
            <v>0</v>
          </cell>
          <cell r="X358" t="str">
            <v>-</v>
          </cell>
          <cell r="Y358">
            <v>0</v>
          </cell>
          <cell r="Z358" t="str">
            <v>-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 t="str">
            <v>-</v>
          </cell>
          <cell r="W359">
            <v>0</v>
          </cell>
          <cell r="X359" t="str">
            <v>-</v>
          </cell>
          <cell r="Y359">
            <v>0</v>
          </cell>
          <cell r="Z359" t="str">
            <v>-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>
            <v>0</v>
          </cell>
          <cell r="V360" t="str">
            <v>-</v>
          </cell>
          <cell r="W360">
            <v>0</v>
          </cell>
          <cell r="X360" t="str">
            <v>-</v>
          </cell>
          <cell r="Y360">
            <v>0</v>
          </cell>
          <cell r="Z360" t="str">
            <v>-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-</v>
          </cell>
          <cell r="W361">
            <v>0</v>
          </cell>
          <cell r="X361" t="str">
            <v>-</v>
          </cell>
          <cell r="Y361">
            <v>0</v>
          </cell>
          <cell r="Z361" t="str">
            <v>-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-</v>
          </cell>
          <cell r="W362">
            <v>0</v>
          </cell>
          <cell r="X362" t="str">
            <v>-</v>
          </cell>
          <cell r="Y362">
            <v>0</v>
          </cell>
          <cell r="Z362" t="str">
            <v>-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-</v>
          </cell>
          <cell r="W363">
            <v>0</v>
          </cell>
          <cell r="X363" t="str">
            <v>-</v>
          </cell>
          <cell r="Y363">
            <v>0</v>
          </cell>
          <cell r="Z363" t="str">
            <v>-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-</v>
          </cell>
          <cell r="W364">
            <v>0</v>
          </cell>
          <cell r="X364" t="str">
            <v>-</v>
          </cell>
          <cell r="Y364">
            <v>0</v>
          </cell>
          <cell r="Z364" t="str">
            <v>-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 t="str">
            <v>-</v>
          </cell>
          <cell r="W365">
            <v>0</v>
          </cell>
          <cell r="X365" t="str">
            <v>-</v>
          </cell>
          <cell r="Y365">
            <v>0</v>
          </cell>
          <cell r="Z365" t="str">
            <v>-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 t="str">
            <v>-</v>
          </cell>
          <cell r="W366">
            <v>0</v>
          </cell>
          <cell r="X366" t="str">
            <v>-</v>
          </cell>
          <cell r="Y366">
            <v>0</v>
          </cell>
          <cell r="Z366" t="str">
            <v>-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/>
          <cell r="T367"/>
          <cell r="U367">
            <v>0</v>
          </cell>
          <cell r="V367" t="str">
            <v>-</v>
          </cell>
          <cell r="W367">
            <v>0</v>
          </cell>
          <cell r="X367" t="str">
            <v>-</v>
          </cell>
          <cell r="Y367">
            <v>0</v>
          </cell>
          <cell r="Z367" t="str">
            <v>-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/>
          <cell r="O368"/>
          <cell r="P368">
            <v>424</v>
          </cell>
          <cell r="Q368" t="str">
            <v>DFR</v>
          </cell>
          <cell r="R368">
            <v>0</v>
          </cell>
          <cell r="S368">
            <v>45942</v>
          </cell>
          <cell r="T368">
            <v>45962</v>
          </cell>
          <cell r="U368" t="str">
            <v>C</v>
          </cell>
          <cell r="V368">
            <v>45965</v>
          </cell>
          <cell r="W368" t="str">
            <v>C</v>
          </cell>
          <cell r="X368">
            <v>11</v>
          </cell>
          <cell r="Y368" t="str">
            <v>C</v>
          </cell>
          <cell r="Z368" t="str">
            <v>B.L Construction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/>
          <cell r="O369"/>
          <cell r="P369">
            <v>379</v>
          </cell>
          <cell r="Q369" t="str">
            <v>DFR</v>
          </cell>
          <cell r="R369">
            <v>0</v>
          </cell>
          <cell r="S369">
            <v>45942</v>
          </cell>
          <cell r="T369">
            <v>45964</v>
          </cell>
          <cell r="U369" t="str">
            <v>C</v>
          </cell>
          <cell r="V369">
            <v>45969</v>
          </cell>
          <cell r="W369" t="str">
            <v>C</v>
          </cell>
          <cell r="X369">
            <v>13</v>
          </cell>
          <cell r="Y369" t="str">
            <v>C</v>
          </cell>
          <cell r="Z369" t="str">
            <v>B.L Construction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/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-</v>
          </cell>
          <cell r="W370">
            <v>0</v>
          </cell>
          <cell r="X370" t="str">
            <v>-</v>
          </cell>
          <cell r="Y370">
            <v>0</v>
          </cell>
          <cell r="Z370" t="str">
            <v>-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>
            <v>0</v>
          </cell>
          <cell r="V371" t="str">
            <v>-</v>
          </cell>
          <cell r="W371">
            <v>0</v>
          </cell>
          <cell r="X371" t="str">
            <v>-</v>
          </cell>
          <cell r="Y371">
            <v>0</v>
          </cell>
          <cell r="Z371" t="str">
            <v>-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-</v>
          </cell>
          <cell r="W372">
            <v>0</v>
          </cell>
          <cell r="X372" t="str">
            <v>-</v>
          </cell>
          <cell r="Y372">
            <v>0</v>
          </cell>
          <cell r="Z372" t="str">
            <v>-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/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-</v>
          </cell>
          <cell r="W373">
            <v>0</v>
          </cell>
          <cell r="X373" t="str">
            <v>-</v>
          </cell>
          <cell r="Y373">
            <v>0</v>
          </cell>
          <cell r="Z373" t="str">
            <v>-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-</v>
          </cell>
          <cell r="W374">
            <v>0</v>
          </cell>
          <cell r="X374" t="str">
            <v>-</v>
          </cell>
          <cell r="Y374">
            <v>0</v>
          </cell>
          <cell r="Z374" t="str">
            <v>-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-</v>
          </cell>
          <cell r="W375">
            <v>0</v>
          </cell>
          <cell r="X375" t="str">
            <v>-</v>
          </cell>
          <cell r="Y375">
            <v>0</v>
          </cell>
          <cell r="Z375" t="str">
            <v>-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/>
          <cell r="U376">
            <v>0</v>
          </cell>
          <cell r="V376" t="str">
            <v>-</v>
          </cell>
          <cell r="W376">
            <v>0</v>
          </cell>
          <cell r="X376" t="str">
            <v>-</v>
          </cell>
          <cell r="Y376">
            <v>0</v>
          </cell>
          <cell r="Z376" t="str">
            <v>-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/>
          <cell r="O377"/>
          <cell r="P377">
            <v>430</v>
          </cell>
          <cell r="Q377" t="str">
            <v>DFR</v>
          </cell>
          <cell r="R377">
            <v>0</v>
          </cell>
          <cell r="S377">
            <v>45968</v>
          </cell>
          <cell r="T377">
            <v>45977</v>
          </cell>
          <cell r="U377" t="str">
            <v>C</v>
          </cell>
          <cell r="V377">
            <v>45980</v>
          </cell>
          <cell r="W377" t="str">
            <v>C</v>
          </cell>
          <cell r="X377">
            <v>24</v>
          </cell>
          <cell r="Y377" t="str">
            <v>C</v>
          </cell>
          <cell r="Z377" t="str">
            <v>Shri Balaji Construction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/>
          <cell r="O378"/>
          <cell r="P378">
            <v>415</v>
          </cell>
          <cell r="Q378" t="str">
            <v>DFR</v>
          </cell>
          <cell r="R378">
            <v>0</v>
          </cell>
          <cell r="S378">
            <v>45938</v>
          </cell>
          <cell r="T378">
            <v>45949</v>
          </cell>
          <cell r="U378" t="str">
            <v>C</v>
          </cell>
          <cell r="V378">
            <v>45950</v>
          </cell>
          <cell r="W378" t="str">
            <v>C</v>
          </cell>
          <cell r="X378">
            <v>6</v>
          </cell>
          <cell r="Y378" t="str">
            <v>C</v>
          </cell>
          <cell r="Z378" t="str">
            <v>Balaji Enterprises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45983</v>
          </cell>
          <cell r="U379">
            <v>0</v>
          </cell>
          <cell r="V379" t="str">
            <v>-</v>
          </cell>
          <cell r="W379">
            <v>0</v>
          </cell>
          <cell r="X379" t="str">
            <v>-</v>
          </cell>
          <cell r="Y379">
            <v>0</v>
          </cell>
          <cell r="Z379" t="str">
            <v>-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/>
          <cell r="O380"/>
          <cell r="P380">
            <v>425</v>
          </cell>
          <cell r="Q380" t="str">
            <v>DFR</v>
          </cell>
          <cell r="R380">
            <v>0</v>
          </cell>
          <cell r="S380">
            <v>45977</v>
          </cell>
          <cell r="T380">
            <v>45983</v>
          </cell>
          <cell r="U380" t="str">
            <v>C</v>
          </cell>
          <cell r="V380">
            <v>45986</v>
          </cell>
          <cell r="W380" t="str">
            <v>C</v>
          </cell>
          <cell r="X380">
            <v>30</v>
          </cell>
          <cell r="Y380" t="str">
            <v>C</v>
          </cell>
          <cell r="Z380" t="str">
            <v>Pawan enterprises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/>
          <cell r="O381"/>
          <cell r="P381">
            <v>415</v>
          </cell>
          <cell r="Q381" t="str">
            <v>DFR</v>
          </cell>
          <cell r="R381">
            <v>0</v>
          </cell>
          <cell r="S381">
            <v>45984</v>
          </cell>
          <cell r="T381">
            <v>45991</v>
          </cell>
          <cell r="U381" t="str">
            <v>C</v>
          </cell>
          <cell r="V381" t="str">
            <v>-</v>
          </cell>
          <cell r="W381">
            <v>0</v>
          </cell>
          <cell r="X381">
            <v>38</v>
          </cell>
          <cell r="Y381" t="str">
            <v>C</v>
          </cell>
          <cell r="Z381" t="str">
            <v>Pawan enterprises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/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45968</v>
          </cell>
          <cell r="T382">
            <v>45976</v>
          </cell>
          <cell r="U382" t="str">
            <v>C</v>
          </cell>
          <cell r="V382" t="str">
            <v>-</v>
          </cell>
          <cell r="W382">
            <v>0</v>
          </cell>
          <cell r="X382">
            <v>23</v>
          </cell>
          <cell r="Y382" t="str">
            <v>C</v>
          </cell>
          <cell r="Z382" t="str">
            <v>Pawan enterprises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/>
          <cell r="O383"/>
          <cell r="P383">
            <v>337</v>
          </cell>
          <cell r="Q383" t="str">
            <v>WFR</v>
          </cell>
          <cell r="R383">
            <v>0</v>
          </cell>
          <cell r="S383">
            <v>45924</v>
          </cell>
          <cell r="T383">
            <v>45946</v>
          </cell>
          <cell r="U383" t="str">
            <v>C</v>
          </cell>
          <cell r="V383">
            <v>45968</v>
          </cell>
          <cell r="W383" t="str">
            <v>C</v>
          </cell>
          <cell r="X383">
            <v>4</v>
          </cell>
          <cell r="Y383" t="str">
            <v>C</v>
          </cell>
          <cell r="Z383" t="str">
            <v>Pawan enterprises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 t="str">
            <v>-</v>
          </cell>
          <cell r="W384">
            <v>0</v>
          </cell>
          <cell r="X384" t="str">
            <v>-</v>
          </cell>
          <cell r="Y384">
            <v>0</v>
          </cell>
          <cell r="Z384" t="str">
            <v>-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-</v>
          </cell>
          <cell r="W385">
            <v>0</v>
          </cell>
          <cell r="X385" t="str">
            <v>-</v>
          </cell>
          <cell r="Y385">
            <v>0</v>
          </cell>
          <cell r="Z385" t="str">
            <v>-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Clear(Approach Road)</v>
          </cell>
          <cell r="O386"/>
          <cell r="P386">
            <v>435</v>
          </cell>
          <cell r="Q386" t="str">
            <v>-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-</v>
          </cell>
          <cell r="W386">
            <v>0</v>
          </cell>
          <cell r="X386" t="str">
            <v>-</v>
          </cell>
          <cell r="Y386">
            <v>0</v>
          </cell>
          <cell r="Z386" t="str">
            <v>-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 t="str">
            <v>-</v>
          </cell>
          <cell r="W387">
            <v>0</v>
          </cell>
          <cell r="X387" t="str">
            <v>-</v>
          </cell>
          <cell r="Y387">
            <v>0</v>
          </cell>
          <cell r="Z387" t="str">
            <v>-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/>
          <cell r="T388"/>
          <cell r="U388">
            <v>0</v>
          </cell>
          <cell r="V388" t="str">
            <v>-</v>
          </cell>
          <cell r="W388">
            <v>0</v>
          </cell>
          <cell r="X388" t="str">
            <v>-</v>
          </cell>
          <cell r="Y388">
            <v>0</v>
          </cell>
          <cell r="Z388" t="str">
            <v>-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/>
          <cell r="O389"/>
          <cell r="P389">
            <v>451</v>
          </cell>
          <cell r="Q389" t="str">
            <v>WFR</v>
          </cell>
          <cell r="R389">
            <v>0</v>
          </cell>
          <cell r="S389">
            <v>45940</v>
          </cell>
          <cell r="T389">
            <v>45955</v>
          </cell>
          <cell r="U389" t="str">
            <v>C</v>
          </cell>
          <cell r="V389">
            <v>45963</v>
          </cell>
          <cell r="W389" t="str">
            <v>C</v>
          </cell>
          <cell r="X389">
            <v>8</v>
          </cell>
          <cell r="Y389" t="str">
            <v>C</v>
          </cell>
          <cell r="Z389" t="str">
            <v>Jai Shri Ram Enterprises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/>
          <cell r="T390"/>
          <cell r="U390">
            <v>0</v>
          </cell>
          <cell r="V390" t="str">
            <v>-</v>
          </cell>
          <cell r="W390">
            <v>0</v>
          </cell>
          <cell r="X390" t="str">
            <v>-</v>
          </cell>
          <cell r="Y390" t="str">
            <v>C</v>
          </cell>
          <cell r="Z390" t="str">
            <v>-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/>
          <cell r="O391"/>
          <cell r="P391">
            <v>365</v>
          </cell>
          <cell r="Q391" t="str">
            <v>WFR</v>
          </cell>
          <cell r="R391">
            <v>0</v>
          </cell>
          <cell r="S391">
            <v>45931</v>
          </cell>
          <cell r="T391">
            <v>45937</v>
          </cell>
          <cell r="U391" t="str">
            <v>C</v>
          </cell>
          <cell r="V391">
            <v>45940</v>
          </cell>
          <cell r="W391" t="str">
            <v>C</v>
          </cell>
          <cell r="X391">
            <v>3</v>
          </cell>
          <cell r="Y391" t="str">
            <v>C</v>
          </cell>
          <cell r="Z391" t="str">
            <v>R.K . Enterprises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/>
          <cell r="O392"/>
          <cell r="P392">
            <v>371</v>
          </cell>
          <cell r="Q392" t="str">
            <v>WFR</v>
          </cell>
          <cell r="R392">
            <v>0</v>
          </cell>
          <cell r="S392">
            <v>45958</v>
          </cell>
          <cell r="T392">
            <v>45974</v>
          </cell>
          <cell r="U392" t="str">
            <v>C</v>
          </cell>
          <cell r="V392">
            <v>45981</v>
          </cell>
          <cell r="W392" t="str">
            <v>C</v>
          </cell>
          <cell r="X392">
            <v>21</v>
          </cell>
          <cell r="Y392" t="str">
            <v>C</v>
          </cell>
          <cell r="Z392" t="str">
            <v>Jai Shri Ram Enterprises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/>
          <cell r="O393"/>
          <cell r="P393">
            <v>395</v>
          </cell>
          <cell r="Q393" t="str">
            <v>DFR</v>
          </cell>
          <cell r="R393">
            <v>0</v>
          </cell>
          <cell r="S393">
            <v>45938</v>
          </cell>
          <cell r="T393">
            <v>45949</v>
          </cell>
          <cell r="U393" t="str">
            <v>C</v>
          </cell>
          <cell r="V393">
            <v>45952</v>
          </cell>
          <cell r="W393" t="str">
            <v>C</v>
          </cell>
          <cell r="X393">
            <v>7</v>
          </cell>
          <cell r="Y393" t="str">
            <v>C</v>
          </cell>
          <cell r="Z393" t="str">
            <v>R.K . Enterprises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/>
          <cell r="O394"/>
          <cell r="P394">
            <v>449</v>
          </cell>
          <cell r="Q394" t="str">
            <v>WET</v>
          </cell>
          <cell r="R394">
            <v>0</v>
          </cell>
          <cell r="S394">
            <v>45930</v>
          </cell>
          <cell r="T394">
            <v>45967</v>
          </cell>
          <cell r="U394" t="str">
            <v>C</v>
          </cell>
          <cell r="V394">
            <v>45969</v>
          </cell>
          <cell r="W394" t="str">
            <v>C</v>
          </cell>
          <cell r="X394">
            <v>15</v>
          </cell>
          <cell r="Y394" t="str">
            <v>C</v>
          </cell>
          <cell r="Z394" t="str">
            <v>Shri Balaji Construction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/>
          <cell r="T395"/>
          <cell r="U395">
            <v>0</v>
          </cell>
          <cell r="V395" t="str">
            <v>-</v>
          </cell>
          <cell r="W395">
            <v>0</v>
          </cell>
          <cell r="X395" t="str">
            <v>-</v>
          </cell>
          <cell r="Y395" t="str">
            <v>C</v>
          </cell>
          <cell r="Z395" t="str">
            <v>-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/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45921</v>
          </cell>
          <cell r="T396">
            <v>45938</v>
          </cell>
          <cell r="U396" t="str">
            <v>C</v>
          </cell>
          <cell r="V396">
            <v>45982</v>
          </cell>
          <cell r="W396" t="str">
            <v>C</v>
          </cell>
          <cell r="X396">
            <v>5</v>
          </cell>
          <cell r="Y396" t="str">
            <v>C</v>
          </cell>
          <cell r="Z396" t="str">
            <v>Balaji Enterprises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/>
          <cell r="O397"/>
          <cell r="P397">
            <v>393</v>
          </cell>
          <cell r="Q397" t="str">
            <v>WFR</v>
          </cell>
          <cell r="R397">
            <v>0</v>
          </cell>
          <cell r="S397">
            <v>45907</v>
          </cell>
          <cell r="T397">
            <v>45945</v>
          </cell>
          <cell r="U397" t="str">
            <v>C</v>
          </cell>
          <cell r="V397">
            <v>45950</v>
          </cell>
          <cell r="W397" t="str">
            <v>C</v>
          </cell>
          <cell r="X397">
            <v>10</v>
          </cell>
          <cell r="Y397" t="str">
            <v>C</v>
          </cell>
          <cell r="Z397" t="str">
            <v>Jai Shri Ram Enterprises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/>
          <cell r="O398"/>
          <cell r="P398">
            <v>452</v>
          </cell>
          <cell r="Q398" t="str">
            <v>WFR</v>
          </cell>
          <cell r="R398">
            <v>0</v>
          </cell>
          <cell r="S398">
            <v>45910</v>
          </cell>
          <cell r="T398">
            <v>45965</v>
          </cell>
          <cell r="U398" t="str">
            <v>C</v>
          </cell>
          <cell r="V398" t="str">
            <v>-</v>
          </cell>
          <cell r="W398">
            <v>0</v>
          </cell>
          <cell r="X398">
            <v>14</v>
          </cell>
          <cell r="Y398" t="str">
            <v>C</v>
          </cell>
          <cell r="Z398" t="str">
            <v>Jai Shri Ram Enterprises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/>
          <cell r="O399"/>
          <cell r="P399">
            <v>396</v>
          </cell>
          <cell r="Q399" t="str">
            <v>WFR</v>
          </cell>
          <cell r="R399">
            <v>0</v>
          </cell>
          <cell r="S399">
            <v>45969</v>
          </cell>
          <cell r="T399">
            <v>45982</v>
          </cell>
          <cell r="U399" t="str">
            <v>C</v>
          </cell>
          <cell r="V399">
            <v>45984</v>
          </cell>
          <cell r="W399" t="str">
            <v>C</v>
          </cell>
          <cell r="X399">
            <v>28</v>
          </cell>
          <cell r="Y399" t="str">
            <v>C</v>
          </cell>
          <cell r="Z399" t="str">
            <v>Jai Shri Ram Enterprises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/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-</v>
          </cell>
          <cell r="W400">
            <v>0</v>
          </cell>
          <cell r="X400" t="str">
            <v>-</v>
          </cell>
          <cell r="Y400">
            <v>0</v>
          </cell>
          <cell r="Z400" t="str">
            <v>-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-</v>
          </cell>
          <cell r="W401">
            <v>0</v>
          </cell>
          <cell r="X401" t="str">
            <v>-</v>
          </cell>
          <cell r="Y401">
            <v>0</v>
          </cell>
          <cell r="Z401" t="str">
            <v>-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-</v>
          </cell>
          <cell r="W402">
            <v>0</v>
          </cell>
          <cell r="X402" t="str">
            <v>-</v>
          </cell>
          <cell r="Y402">
            <v>0</v>
          </cell>
          <cell r="Z402" t="str">
            <v>-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/>
          <cell r="R403">
            <v>0</v>
          </cell>
          <cell r="S403"/>
          <cell r="T403"/>
          <cell r="U403" t="str">
            <v>-</v>
          </cell>
          <cell r="V403" t="str">
            <v>-</v>
          </cell>
          <cell r="W403">
            <v>0</v>
          </cell>
          <cell r="X403" t="str">
            <v>-</v>
          </cell>
          <cell r="Y403" t="str">
            <v>C</v>
          </cell>
          <cell r="Z403" t="str">
            <v>-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/>
          <cell r="O404"/>
          <cell r="P404">
            <v>409</v>
          </cell>
          <cell r="Q404" t="str">
            <v>DFR</v>
          </cell>
          <cell r="R404">
            <v>0</v>
          </cell>
          <cell r="S404">
            <v>45902</v>
          </cell>
          <cell r="T404">
            <v>45915</v>
          </cell>
          <cell r="U404" t="str">
            <v>C</v>
          </cell>
          <cell r="V404" t="str">
            <v>-</v>
          </cell>
          <cell r="W404">
            <v>0</v>
          </cell>
          <cell r="X404">
            <v>1</v>
          </cell>
          <cell r="Y404" t="str">
            <v>C</v>
          </cell>
          <cell r="Z404" t="str">
            <v>Balaji Enterprises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/>
          <cell r="O405"/>
          <cell r="P405">
            <v>422</v>
          </cell>
          <cell r="Q405" t="str">
            <v>DFR</v>
          </cell>
          <cell r="R405">
            <v>0</v>
          </cell>
          <cell r="S405">
            <v>45909</v>
          </cell>
          <cell r="T405">
            <v>45933</v>
          </cell>
          <cell r="U405" t="str">
            <v>C</v>
          </cell>
          <cell r="V405" t="str">
            <v>-</v>
          </cell>
          <cell r="W405">
            <v>0</v>
          </cell>
          <cell r="X405">
            <v>2</v>
          </cell>
          <cell r="Y405" t="str">
            <v>C</v>
          </cell>
          <cell r="Z405" t="str">
            <v>Balaji Enterprises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 t="str">
            <v>-</v>
          </cell>
          <cell r="W406">
            <v>0</v>
          </cell>
          <cell r="X406" t="str">
            <v>-</v>
          </cell>
          <cell r="Y406">
            <v>0</v>
          </cell>
          <cell r="Z406" t="str">
            <v>-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/>
          <cell r="U407">
            <v>0</v>
          </cell>
          <cell r="V407" t="str">
            <v>-</v>
          </cell>
          <cell r="W407">
            <v>0</v>
          </cell>
          <cell r="X407" t="str">
            <v>-</v>
          </cell>
          <cell r="Y407">
            <v>0</v>
          </cell>
          <cell r="Z407" t="str">
            <v>-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/>
          <cell r="O408"/>
          <cell r="P408">
            <v>305</v>
          </cell>
          <cell r="Q408" t="str">
            <v>WFR</v>
          </cell>
          <cell r="R408">
            <v>0</v>
          </cell>
          <cell r="S408">
            <v>45974</v>
          </cell>
          <cell r="T408">
            <v>45982</v>
          </cell>
          <cell r="U408" t="str">
            <v>C</v>
          </cell>
          <cell r="V408">
            <v>45984</v>
          </cell>
          <cell r="W408" t="str">
            <v>C</v>
          </cell>
          <cell r="X408">
            <v>29</v>
          </cell>
          <cell r="Y408" t="str">
            <v>C</v>
          </cell>
          <cell r="Z408" t="str">
            <v>Rajiya Infra.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/>
          <cell r="O409"/>
          <cell r="P409">
            <v>439</v>
          </cell>
          <cell r="Q409" t="str">
            <v>DFR</v>
          </cell>
          <cell r="R409">
            <v>0</v>
          </cell>
          <cell r="S409">
            <v>45960</v>
          </cell>
          <cell r="T409">
            <v>45967</v>
          </cell>
          <cell r="U409" t="str">
            <v>C</v>
          </cell>
          <cell r="V409">
            <v>45974</v>
          </cell>
          <cell r="W409" t="str">
            <v>C</v>
          </cell>
          <cell r="X409">
            <v>16</v>
          </cell>
          <cell r="Y409" t="str">
            <v>C</v>
          </cell>
          <cell r="Z409" t="str">
            <v>Rajiya Infra.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/>
          <cell r="O410"/>
          <cell r="P410">
            <v>409</v>
          </cell>
          <cell r="Q410" t="str">
            <v>DFR</v>
          </cell>
          <cell r="R410">
            <v>0</v>
          </cell>
          <cell r="S410">
            <v>45942</v>
          </cell>
          <cell r="T410">
            <v>45962</v>
          </cell>
          <cell r="U410" t="str">
            <v>C</v>
          </cell>
          <cell r="V410">
            <v>45968</v>
          </cell>
          <cell r="W410" t="str">
            <v>C</v>
          </cell>
          <cell r="X410">
            <v>12</v>
          </cell>
          <cell r="Y410" t="str">
            <v>C</v>
          </cell>
          <cell r="Z410" t="str">
            <v>Rajiya Infra.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/>
          <cell r="O411"/>
          <cell r="P411">
            <v>422</v>
          </cell>
          <cell r="Q411" t="str">
            <v>DFR</v>
          </cell>
          <cell r="R411">
            <v>0</v>
          </cell>
          <cell r="S411">
            <v>45941</v>
          </cell>
          <cell r="T411">
            <v>45958</v>
          </cell>
          <cell r="U411" t="str">
            <v>C</v>
          </cell>
          <cell r="V411">
            <v>45964</v>
          </cell>
          <cell r="W411" t="str">
            <v>C</v>
          </cell>
          <cell r="X411">
            <v>9</v>
          </cell>
          <cell r="Y411" t="str">
            <v>C</v>
          </cell>
          <cell r="Z411" t="str">
            <v>Rajiya Infra.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/>
          <cell r="V412" t="str">
            <v>-</v>
          </cell>
          <cell r="W412">
            <v>0</v>
          </cell>
          <cell r="X412" t="str">
            <v>-</v>
          </cell>
          <cell r="Y412">
            <v>0</v>
          </cell>
          <cell r="Z412" t="str">
            <v>Rajiya Infra.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 under discussion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 t="str">
            <v>-</v>
          </cell>
          <cell r="W413">
            <v>0</v>
          </cell>
          <cell r="X413" t="str">
            <v>-</v>
          </cell>
          <cell r="Y413">
            <v>0</v>
          </cell>
          <cell r="Z413" t="str">
            <v>-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/>
          <cell r="T414"/>
          <cell r="U414"/>
          <cell r="V414" t="str">
            <v>-</v>
          </cell>
          <cell r="W414">
            <v>0</v>
          </cell>
          <cell r="X414" t="str">
            <v>-</v>
          </cell>
          <cell r="Y414">
            <v>0</v>
          </cell>
          <cell r="Z414" t="str">
            <v>Rajiya Infra.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/>
          <cell r="O415"/>
          <cell r="P415">
            <v>368</v>
          </cell>
          <cell r="Q415" t="str">
            <v>DFR</v>
          </cell>
          <cell r="R415">
            <v>0</v>
          </cell>
          <cell r="S415">
            <v>45941</v>
          </cell>
          <cell r="T415">
            <v>45972</v>
          </cell>
          <cell r="U415" t="str">
            <v>C</v>
          </cell>
          <cell r="V415">
            <v>45985</v>
          </cell>
          <cell r="W415" t="str">
            <v>C</v>
          </cell>
          <cell r="X415">
            <v>19</v>
          </cell>
          <cell r="Y415" t="str">
            <v>C</v>
          </cell>
          <cell r="Z415" t="str">
            <v>Rajiya Infra.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/>
          <cell r="O416"/>
          <cell r="P416">
            <v>389</v>
          </cell>
          <cell r="Q416" t="str">
            <v>DFR</v>
          </cell>
          <cell r="R416">
            <v>0</v>
          </cell>
          <cell r="S416">
            <v>45940</v>
          </cell>
          <cell r="T416">
            <v>45975</v>
          </cell>
          <cell r="U416" t="str">
            <v>C</v>
          </cell>
          <cell r="V416">
            <v>45986</v>
          </cell>
          <cell r="W416" t="str">
            <v>C</v>
          </cell>
          <cell r="X416">
            <v>22</v>
          </cell>
          <cell r="Y416" t="str">
            <v>C</v>
          </cell>
          <cell r="Z416" t="str">
            <v>Rajiya Infra.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-</v>
          </cell>
          <cell r="W417">
            <v>0</v>
          </cell>
          <cell r="X417" t="str">
            <v>-</v>
          </cell>
          <cell r="Y417">
            <v>0</v>
          </cell>
          <cell r="Z417" t="str">
            <v>-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Need To Be approach</v>
          </cell>
          <cell r="O418"/>
          <cell r="P418">
            <v>406</v>
          </cell>
          <cell r="Q418" t="str">
            <v>-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-</v>
          </cell>
          <cell r="W418">
            <v>0</v>
          </cell>
          <cell r="X418" t="str">
            <v>-</v>
          </cell>
          <cell r="Y418">
            <v>0</v>
          </cell>
          <cell r="Z418" t="str">
            <v>-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Need To Be approach</v>
          </cell>
          <cell r="O419"/>
          <cell r="P419">
            <v>399</v>
          </cell>
          <cell r="Q419" t="str">
            <v>-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-</v>
          </cell>
          <cell r="W419">
            <v>0</v>
          </cell>
          <cell r="X419" t="str">
            <v>-</v>
          </cell>
          <cell r="Y419">
            <v>0</v>
          </cell>
          <cell r="Z419" t="str">
            <v>-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46041</v>
          </cell>
          <cell r="T420">
            <v>0</v>
          </cell>
          <cell r="U420" t="str">
            <v>WIP</v>
          </cell>
          <cell r="V420" t="str">
            <v>-</v>
          </cell>
          <cell r="W420">
            <v>0</v>
          </cell>
          <cell r="X420" t="str">
            <v>-</v>
          </cell>
          <cell r="Y420">
            <v>0</v>
          </cell>
          <cell r="Z420" t="str">
            <v>-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Clear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46042</v>
          </cell>
          <cell r="T421">
            <v>0</v>
          </cell>
          <cell r="U421" t="str">
            <v>WIP</v>
          </cell>
          <cell r="V421" t="str">
            <v>-</v>
          </cell>
          <cell r="W421">
            <v>0</v>
          </cell>
          <cell r="X421" t="str">
            <v>-</v>
          </cell>
          <cell r="Y421">
            <v>0</v>
          </cell>
          <cell r="Z421" t="str">
            <v>B.L Construction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Clear</v>
          </cell>
          <cell r="O422"/>
          <cell r="P422">
            <v>403</v>
          </cell>
          <cell r="Q422" t="str">
            <v>DFR</v>
          </cell>
          <cell r="R422">
            <v>0</v>
          </cell>
          <cell r="S422">
            <v>0</v>
          </cell>
          <cell r="T422">
            <v>0</v>
          </cell>
          <cell r="U422" t="str">
            <v>WIP</v>
          </cell>
          <cell r="V422" t="str">
            <v>-</v>
          </cell>
          <cell r="W422">
            <v>0</v>
          </cell>
          <cell r="X422" t="str">
            <v>-</v>
          </cell>
          <cell r="Y422">
            <v>0</v>
          </cell>
          <cell r="Z422" t="str">
            <v>-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Clear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 t="str">
            <v>WIP</v>
          </cell>
          <cell r="V423" t="str">
            <v>-</v>
          </cell>
          <cell r="W423">
            <v>0</v>
          </cell>
          <cell r="X423" t="str">
            <v>-</v>
          </cell>
          <cell r="Y423">
            <v>0</v>
          </cell>
          <cell r="Z423" t="str">
            <v>-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Clear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46041</v>
          </cell>
          <cell r="T424">
            <v>0</v>
          </cell>
          <cell r="U424" t="str">
            <v>WIP</v>
          </cell>
          <cell r="V424" t="str">
            <v>-</v>
          </cell>
          <cell r="W424">
            <v>0</v>
          </cell>
          <cell r="X424" t="str">
            <v>-</v>
          </cell>
          <cell r="Y424">
            <v>0</v>
          </cell>
          <cell r="Z424" t="str">
            <v>B.L Construction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-</v>
          </cell>
          <cell r="W425">
            <v>0</v>
          </cell>
          <cell r="X425" t="str">
            <v>-</v>
          </cell>
          <cell r="Y425">
            <v>0</v>
          </cell>
          <cell r="Z425" t="str">
            <v>-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-</v>
          </cell>
          <cell r="W426">
            <v>0</v>
          </cell>
          <cell r="X426" t="str">
            <v>-</v>
          </cell>
          <cell r="Y426">
            <v>0</v>
          </cell>
          <cell r="Z426" t="str">
            <v>-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 t="str">
            <v>-</v>
          </cell>
          <cell r="W427">
            <v>0</v>
          </cell>
          <cell r="X427" t="str">
            <v>-</v>
          </cell>
          <cell r="Y427">
            <v>0</v>
          </cell>
          <cell r="Z427" t="str">
            <v>-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-</v>
          </cell>
          <cell r="W428">
            <v>0</v>
          </cell>
          <cell r="X428" t="str">
            <v>-</v>
          </cell>
          <cell r="Y428">
            <v>0</v>
          </cell>
          <cell r="Z428" t="str">
            <v>-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-</v>
          </cell>
          <cell r="W429">
            <v>0</v>
          </cell>
          <cell r="X429" t="str">
            <v>-</v>
          </cell>
          <cell r="Y429">
            <v>0</v>
          </cell>
          <cell r="Z429" t="str">
            <v>-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Clear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46026</v>
          </cell>
          <cell r="T431">
            <v>46029</v>
          </cell>
          <cell r="U431" t="str">
            <v>C</v>
          </cell>
          <cell r="V431" t="str">
            <v>-</v>
          </cell>
          <cell r="W431" t="str">
            <v>-</v>
          </cell>
          <cell r="X431" t="str">
            <v>-</v>
          </cell>
          <cell r="Y431" t="str">
            <v>-</v>
          </cell>
          <cell r="Z431" t="str">
            <v>R.K . Enterprises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ROW(Route Diversion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 t="str">
            <v>-</v>
          </cell>
          <cell r="T432" t="str">
            <v>-</v>
          </cell>
          <cell r="U432" t="str">
            <v>-</v>
          </cell>
          <cell r="V432" t="str">
            <v>-</v>
          </cell>
          <cell r="W432" t="str">
            <v>-</v>
          </cell>
          <cell r="X432" t="str">
            <v>-</v>
          </cell>
          <cell r="Y432" t="str">
            <v>-</v>
          </cell>
          <cell r="Z432" t="str">
            <v>R.K . Enterprises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Clear</v>
          </cell>
          <cell r="O433"/>
          <cell r="P433">
            <v>382</v>
          </cell>
          <cell r="Q433" t="str">
            <v>-</v>
          </cell>
          <cell r="R433">
            <v>0</v>
          </cell>
          <cell r="S433" t="str">
            <v>-</v>
          </cell>
          <cell r="T433" t="str">
            <v>-</v>
          </cell>
          <cell r="U433" t="str">
            <v>WIP</v>
          </cell>
          <cell r="V433" t="str">
            <v>-</v>
          </cell>
          <cell r="W433" t="str">
            <v>-</v>
          </cell>
          <cell r="X433" t="str">
            <v>-</v>
          </cell>
          <cell r="Y433" t="str">
            <v>-</v>
          </cell>
          <cell r="Z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Clear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 t="str">
            <v>-</v>
          </cell>
          <cell r="U434" t="str">
            <v>WIP</v>
          </cell>
          <cell r="V434" t="str">
            <v>-</v>
          </cell>
          <cell r="W434" t="str">
            <v>-</v>
          </cell>
          <cell r="X434" t="str">
            <v>-</v>
          </cell>
          <cell r="Y434" t="str">
            <v>-</v>
          </cell>
          <cell r="Z434" t="str">
            <v>R.K . Enterprises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/>
          <cell r="O435"/>
          <cell r="P435">
            <v>421</v>
          </cell>
          <cell r="Q435" t="str">
            <v>DFR</v>
          </cell>
          <cell r="R435">
            <v>0</v>
          </cell>
          <cell r="S435">
            <v>46026</v>
          </cell>
          <cell r="T435">
            <v>46033</v>
          </cell>
          <cell r="U435" t="str">
            <v>C</v>
          </cell>
          <cell r="V435" t="str">
            <v>-</v>
          </cell>
          <cell r="W435" t="str">
            <v>-</v>
          </cell>
          <cell r="X435" t="str">
            <v>-</v>
          </cell>
          <cell r="Y435" t="str">
            <v>-</v>
          </cell>
          <cell r="Z435" t="str">
            <v>R.K . Enterprises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ROW</v>
          </cell>
          <cell r="O436"/>
          <cell r="P436">
            <v>401</v>
          </cell>
          <cell r="Q436" t="str">
            <v>-</v>
          </cell>
          <cell r="R436">
            <v>0</v>
          </cell>
          <cell r="S436" t="str">
            <v>-</v>
          </cell>
          <cell r="T436" t="str">
            <v>-</v>
          </cell>
          <cell r="U436" t="str">
            <v>-</v>
          </cell>
          <cell r="V436" t="str">
            <v>-</v>
          </cell>
          <cell r="W436" t="str">
            <v>-</v>
          </cell>
          <cell r="X436" t="str">
            <v>-</v>
          </cell>
          <cell r="Y436" t="str">
            <v>-</v>
          </cell>
          <cell r="Z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Clear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46036</v>
          </cell>
          <cell r="T437">
            <v>46049</v>
          </cell>
          <cell r="U437" t="str">
            <v>C</v>
          </cell>
          <cell r="V437" t="str">
            <v>-</v>
          </cell>
          <cell r="W437" t="str">
            <v>-</v>
          </cell>
          <cell r="X437" t="str">
            <v>-</v>
          </cell>
          <cell r="Y437" t="str">
            <v>-</v>
          </cell>
          <cell r="Z437" t="str">
            <v>R.K . Enterprises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 t="str">
            <v>-</v>
          </cell>
          <cell r="T438" t="str">
            <v>-</v>
          </cell>
          <cell r="U438" t="str">
            <v>-</v>
          </cell>
          <cell r="V438" t="str">
            <v>-</v>
          </cell>
          <cell r="W438" t="str">
            <v>-</v>
          </cell>
          <cell r="X438" t="str">
            <v>-</v>
          </cell>
          <cell r="Y438" t="str">
            <v>-</v>
          </cell>
          <cell r="Z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 t="str">
            <v>-</v>
          </cell>
          <cell r="T439" t="str">
            <v>-</v>
          </cell>
          <cell r="U439" t="str">
            <v>-</v>
          </cell>
          <cell r="V439" t="str">
            <v>-</v>
          </cell>
          <cell r="W439" t="str">
            <v>-</v>
          </cell>
          <cell r="X439" t="str">
            <v>-</v>
          </cell>
          <cell r="Y439" t="str">
            <v>-</v>
          </cell>
          <cell r="Z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Need to Approach</v>
          </cell>
          <cell r="O440"/>
          <cell r="P440">
            <v>443</v>
          </cell>
          <cell r="Q440" t="str">
            <v>-</v>
          </cell>
          <cell r="R440">
            <v>0</v>
          </cell>
          <cell r="S440" t="str">
            <v>-</v>
          </cell>
          <cell r="T440" t="str">
            <v>-</v>
          </cell>
          <cell r="U440" t="str">
            <v>-</v>
          </cell>
          <cell r="V440" t="str">
            <v>-</v>
          </cell>
          <cell r="W440" t="str">
            <v>-</v>
          </cell>
          <cell r="X440" t="str">
            <v>-</v>
          </cell>
          <cell r="Y440" t="str">
            <v>-</v>
          </cell>
          <cell r="Z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-</v>
          </cell>
          <cell r="W441">
            <v>0</v>
          </cell>
          <cell r="X441" t="str">
            <v>-</v>
          </cell>
          <cell r="Y441">
            <v>0</v>
          </cell>
          <cell r="Z441" t="str">
            <v>-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/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45957</v>
          </cell>
          <cell r="T442">
            <v>45969</v>
          </cell>
          <cell r="U442" t="str">
            <v>C</v>
          </cell>
          <cell r="V442">
            <v>45995</v>
          </cell>
          <cell r="W442" t="str">
            <v>C</v>
          </cell>
          <cell r="X442">
            <v>17</v>
          </cell>
          <cell r="Y442" t="str">
            <v>C</v>
          </cell>
          <cell r="Z442" t="str">
            <v>R.K . Enterprises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/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45967</v>
          </cell>
          <cell r="T443">
            <v>46018</v>
          </cell>
          <cell r="U443" t="str">
            <v>C</v>
          </cell>
          <cell r="V443">
            <v>46020</v>
          </cell>
          <cell r="W443" t="str">
            <v>C</v>
          </cell>
          <cell r="X443">
            <v>72</v>
          </cell>
          <cell r="Y443">
            <v>0</v>
          </cell>
          <cell r="Z443" t="str">
            <v>R.K . Enterprises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/>
          <cell r="O444"/>
          <cell r="P444">
            <v>383</v>
          </cell>
          <cell r="Q444" t="str">
            <v>WFR</v>
          </cell>
          <cell r="R444">
            <v>0</v>
          </cell>
          <cell r="S444">
            <v>45970</v>
          </cell>
          <cell r="T444">
            <v>45980</v>
          </cell>
          <cell r="U444" t="str">
            <v>C</v>
          </cell>
          <cell r="V444">
            <v>45987</v>
          </cell>
          <cell r="W444" t="str">
            <v>C</v>
          </cell>
          <cell r="X444">
            <v>26</v>
          </cell>
          <cell r="Y444" t="str">
            <v>C</v>
          </cell>
          <cell r="Z444" t="str">
            <v>R.K . Enterprises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-</v>
          </cell>
          <cell r="W445">
            <v>0</v>
          </cell>
          <cell r="X445" t="str">
            <v>-</v>
          </cell>
          <cell r="Y445">
            <v>0</v>
          </cell>
          <cell r="Z445" t="str">
            <v>-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-</v>
          </cell>
          <cell r="W446">
            <v>0</v>
          </cell>
          <cell r="X446" t="str">
            <v>-</v>
          </cell>
          <cell r="Y446">
            <v>0</v>
          </cell>
          <cell r="Z446" t="str">
            <v>-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-</v>
          </cell>
          <cell r="W447">
            <v>0</v>
          </cell>
          <cell r="X447" t="str">
            <v>-</v>
          </cell>
          <cell r="Y447">
            <v>0</v>
          </cell>
          <cell r="Z447" t="str">
            <v>-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-</v>
          </cell>
          <cell r="W448">
            <v>0</v>
          </cell>
          <cell r="X448" t="str">
            <v>-</v>
          </cell>
          <cell r="Y448">
            <v>0</v>
          </cell>
          <cell r="Z448" t="str">
            <v>-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-</v>
          </cell>
          <cell r="W449">
            <v>0</v>
          </cell>
          <cell r="X449" t="str">
            <v>-</v>
          </cell>
          <cell r="Y449">
            <v>0</v>
          </cell>
          <cell r="Z449" t="str">
            <v>-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 t="str">
            <v>-</v>
          </cell>
          <cell r="V450" t="str">
            <v>-</v>
          </cell>
          <cell r="W450">
            <v>0</v>
          </cell>
          <cell r="X450" t="str">
            <v>-</v>
          </cell>
          <cell r="Y450">
            <v>0</v>
          </cell>
          <cell r="Z450" t="str">
            <v>R.K . Enterprises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-</v>
          </cell>
          <cell r="W451">
            <v>0</v>
          </cell>
          <cell r="X451" t="str">
            <v>-</v>
          </cell>
          <cell r="Y451">
            <v>0</v>
          </cell>
          <cell r="Z451" t="str">
            <v>-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-</v>
          </cell>
          <cell r="W452">
            <v>0</v>
          </cell>
          <cell r="X452" t="str">
            <v>-</v>
          </cell>
          <cell r="Y452">
            <v>0</v>
          </cell>
          <cell r="Z452" t="str">
            <v>-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 t="str">
            <v>-</v>
          </cell>
          <cell r="W453">
            <v>0</v>
          </cell>
          <cell r="X453" t="str">
            <v>-</v>
          </cell>
          <cell r="Y453">
            <v>0</v>
          </cell>
          <cell r="Z453" t="str">
            <v>-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-</v>
          </cell>
          <cell r="W454">
            <v>0</v>
          </cell>
          <cell r="X454" t="str">
            <v>-</v>
          </cell>
          <cell r="Y454">
            <v>0</v>
          </cell>
          <cell r="Z454" t="str">
            <v>-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/>
          <cell r="O455"/>
          <cell r="P455">
            <v>394</v>
          </cell>
          <cell r="Q455" t="str">
            <v>WFR</v>
          </cell>
          <cell r="R455">
            <v>0</v>
          </cell>
          <cell r="S455">
            <v>45976</v>
          </cell>
          <cell r="T455">
            <v>45985</v>
          </cell>
          <cell r="U455" t="str">
            <v>C</v>
          </cell>
          <cell r="V455" t="str">
            <v>-</v>
          </cell>
          <cell r="W455">
            <v>0</v>
          </cell>
          <cell r="X455">
            <v>32</v>
          </cell>
          <cell r="Y455" t="str">
            <v>C</v>
          </cell>
          <cell r="Z455" t="str">
            <v>R.K . Enterprises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/>
          <cell r="O456"/>
          <cell r="P456">
            <v>452</v>
          </cell>
          <cell r="Q456" t="str">
            <v>WFR</v>
          </cell>
          <cell r="R456">
            <v>0</v>
          </cell>
          <cell r="S456">
            <v>45985</v>
          </cell>
          <cell r="T456">
            <v>45989</v>
          </cell>
          <cell r="U456" t="str">
            <v>C</v>
          </cell>
          <cell r="V456" t="str">
            <v>-</v>
          </cell>
          <cell r="W456">
            <v>0</v>
          </cell>
          <cell r="X456">
            <v>36</v>
          </cell>
          <cell r="Y456" t="str">
            <v>C</v>
          </cell>
          <cell r="Z456" t="str">
            <v>R.K . Enterprises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/>
          <cell r="O457"/>
          <cell r="P457">
            <v>396</v>
          </cell>
          <cell r="Q457" t="str">
            <v>DFR</v>
          </cell>
          <cell r="R457">
            <v>0</v>
          </cell>
          <cell r="S457">
            <v>45981</v>
          </cell>
          <cell r="T457">
            <v>45994</v>
          </cell>
          <cell r="U457" t="str">
            <v>C</v>
          </cell>
          <cell r="V457" t="str">
            <v>-</v>
          </cell>
          <cell r="W457">
            <v>0</v>
          </cell>
          <cell r="X457">
            <v>42</v>
          </cell>
          <cell r="Y457" t="str">
            <v>C</v>
          </cell>
          <cell r="Z457" t="str">
            <v>R.K . Enterprises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/>
          <cell r="O458"/>
          <cell r="P458">
            <v>435</v>
          </cell>
          <cell r="Q458" t="str">
            <v>DFR</v>
          </cell>
          <cell r="R458">
            <v>0</v>
          </cell>
          <cell r="S458">
            <v>45984</v>
          </cell>
          <cell r="T458">
            <v>45991</v>
          </cell>
          <cell r="U458" t="str">
            <v>C</v>
          </cell>
          <cell r="V458" t="str">
            <v>-</v>
          </cell>
          <cell r="W458">
            <v>0</v>
          </cell>
          <cell r="X458">
            <v>39</v>
          </cell>
          <cell r="Y458" t="str">
            <v>C</v>
          </cell>
          <cell r="Z458" t="str">
            <v>Jai Shri Ram Enterprises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/>
          <cell r="O459"/>
          <cell r="P459">
            <v>407</v>
          </cell>
          <cell r="Q459" t="str">
            <v>DFR</v>
          </cell>
          <cell r="R459">
            <v>0</v>
          </cell>
          <cell r="S459">
            <v>45986</v>
          </cell>
          <cell r="T459">
            <v>45997</v>
          </cell>
          <cell r="U459" t="str">
            <v>C</v>
          </cell>
          <cell r="V459" t="str">
            <v>-</v>
          </cell>
          <cell r="W459">
            <v>0</v>
          </cell>
          <cell r="X459">
            <v>45</v>
          </cell>
          <cell r="Y459" t="str">
            <v>C</v>
          </cell>
          <cell r="Z459" t="str">
            <v>Jai Shri Ram Enterprises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/>
          <cell r="O460"/>
          <cell r="P460">
            <v>439</v>
          </cell>
          <cell r="Q460" t="str">
            <v>DFR</v>
          </cell>
          <cell r="R460">
            <v>0</v>
          </cell>
          <cell r="S460">
            <v>45992</v>
          </cell>
          <cell r="T460">
            <v>45999</v>
          </cell>
          <cell r="U460" t="str">
            <v>C</v>
          </cell>
          <cell r="V460" t="str">
            <v>-</v>
          </cell>
          <cell r="W460">
            <v>0</v>
          </cell>
          <cell r="X460">
            <v>49</v>
          </cell>
          <cell r="Y460" t="str">
            <v>C</v>
          </cell>
          <cell r="Z460" t="str">
            <v>Jai Shri Ram Enterprises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/>
          <cell r="O461"/>
          <cell r="P461">
            <v>410</v>
          </cell>
          <cell r="Q461" t="str">
            <v>WFR</v>
          </cell>
          <cell r="R461">
            <v>0</v>
          </cell>
          <cell r="S461">
            <v>45987</v>
          </cell>
          <cell r="T461">
            <v>46008</v>
          </cell>
          <cell r="U461" t="str">
            <v>C</v>
          </cell>
          <cell r="V461" t="str">
            <v>-</v>
          </cell>
          <cell r="W461">
            <v>0</v>
          </cell>
          <cell r="X461">
            <v>59</v>
          </cell>
          <cell r="Y461" t="str">
            <v>C</v>
          </cell>
          <cell r="Z461" t="str">
            <v>Jai Shri Ram Enterprises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/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45992</v>
          </cell>
          <cell r="T462">
            <v>45998</v>
          </cell>
          <cell r="U462" t="str">
            <v>C</v>
          </cell>
          <cell r="V462">
            <v>45999</v>
          </cell>
          <cell r="W462" t="str">
            <v>C</v>
          </cell>
          <cell r="X462">
            <v>48</v>
          </cell>
          <cell r="Y462" t="str">
            <v>C</v>
          </cell>
          <cell r="Z462" t="str">
            <v>Jai Shri Ram Enterprises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-</v>
          </cell>
          <cell r="W463">
            <v>0</v>
          </cell>
          <cell r="X463" t="str">
            <v>-</v>
          </cell>
          <cell r="Y463">
            <v>0</v>
          </cell>
          <cell r="Z463" t="str">
            <v>-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-</v>
          </cell>
          <cell r="W464">
            <v>0</v>
          </cell>
          <cell r="X464" t="str">
            <v>-</v>
          </cell>
          <cell r="Y464">
            <v>0</v>
          </cell>
          <cell r="Z464" t="str">
            <v>-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/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46016</v>
          </cell>
          <cell r="T465">
            <v>46020</v>
          </cell>
          <cell r="U465" t="str">
            <v>C</v>
          </cell>
          <cell r="V465">
            <v>46021</v>
          </cell>
          <cell r="W465" t="str">
            <v>C</v>
          </cell>
          <cell r="X465">
            <v>75</v>
          </cell>
          <cell r="Y465">
            <v>0</v>
          </cell>
          <cell r="Z465" t="str">
            <v>R.K . Enterprises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/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45992</v>
          </cell>
          <cell r="T466">
            <v>46001</v>
          </cell>
          <cell r="U466" t="str">
            <v>C</v>
          </cell>
          <cell r="V466">
            <v>46012</v>
          </cell>
          <cell r="W466" t="str">
            <v>C</v>
          </cell>
          <cell r="X466">
            <v>50</v>
          </cell>
          <cell r="Y466" t="str">
            <v>C</v>
          </cell>
          <cell r="Z466" t="str">
            <v>R.K . Enterprises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ROW</v>
          </cell>
          <cell r="O467"/>
          <cell r="P467">
            <v>444</v>
          </cell>
          <cell r="Q467" t="str">
            <v>-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str">
            <v>-</v>
          </cell>
          <cell r="W467">
            <v>0</v>
          </cell>
          <cell r="X467" t="str">
            <v>-</v>
          </cell>
          <cell r="Y467">
            <v>0</v>
          </cell>
          <cell r="Z467" t="str">
            <v>-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/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46038</v>
          </cell>
          <cell r="T468">
            <v>46042</v>
          </cell>
          <cell r="U468" t="str">
            <v>C</v>
          </cell>
          <cell r="V468">
            <v>46043</v>
          </cell>
          <cell r="W468" t="str">
            <v>C</v>
          </cell>
          <cell r="X468" t="str">
            <v>-</v>
          </cell>
          <cell r="Y468">
            <v>0</v>
          </cell>
          <cell r="Z468" t="str">
            <v>R.K . Enterprises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/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46004</v>
          </cell>
          <cell r="T469">
            <v>46008</v>
          </cell>
          <cell r="U469" t="str">
            <v>C</v>
          </cell>
          <cell r="V469">
            <v>46011</v>
          </cell>
          <cell r="W469" t="str">
            <v>c</v>
          </cell>
          <cell r="X469">
            <v>60</v>
          </cell>
          <cell r="Y469" t="str">
            <v>C</v>
          </cell>
          <cell r="Z469" t="str">
            <v>R.K . Enterprises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/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45998</v>
          </cell>
          <cell r="T470">
            <v>46013</v>
          </cell>
          <cell r="U470" t="str">
            <v>C</v>
          </cell>
          <cell r="V470">
            <v>46014</v>
          </cell>
          <cell r="W470" t="str">
            <v>C</v>
          </cell>
          <cell r="X470">
            <v>65</v>
          </cell>
          <cell r="Y470" t="str">
            <v>C</v>
          </cell>
          <cell r="Z470" t="str">
            <v>R.K . Enterprises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/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45997</v>
          </cell>
          <cell r="T471">
            <v>46003</v>
          </cell>
          <cell r="U471" t="str">
            <v>C</v>
          </cell>
          <cell r="V471">
            <v>46011</v>
          </cell>
          <cell r="W471" t="str">
            <v>c</v>
          </cell>
          <cell r="X471">
            <v>54</v>
          </cell>
          <cell r="Y471" t="str">
            <v>C</v>
          </cell>
          <cell r="Z471" t="str">
            <v>R.K . Enterprises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/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45998</v>
          </cell>
          <cell r="T472">
            <v>46007</v>
          </cell>
          <cell r="U472" t="str">
            <v>C</v>
          </cell>
          <cell r="V472">
            <v>46012</v>
          </cell>
          <cell r="W472" t="str">
            <v>C</v>
          </cell>
          <cell r="X472">
            <v>58</v>
          </cell>
          <cell r="Y472" t="str">
            <v>C</v>
          </cell>
          <cell r="Z472" t="str">
            <v>R.K . Enterprises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/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46005</v>
          </cell>
          <cell r="T473">
            <v>46010</v>
          </cell>
          <cell r="U473" t="str">
            <v>C</v>
          </cell>
          <cell r="V473">
            <v>46012</v>
          </cell>
          <cell r="W473" t="str">
            <v>C</v>
          </cell>
          <cell r="X473">
            <v>62</v>
          </cell>
          <cell r="Y473" t="str">
            <v>C</v>
          </cell>
          <cell r="Z473" t="str">
            <v>R.K . Enterprises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-</v>
          </cell>
          <cell r="W474">
            <v>0</v>
          </cell>
          <cell r="X474" t="str">
            <v>-</v>
          </cell>
          <cell r="Y474">
            <v>0</v>
          </cell>
          <cell r="Z474" t="str">
            <v>-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-</v>
          </cell>
          <cell r="W475">
            <v>0</v>
          </cell>
          <cell r="X475" t="str">
            <v>-</v>
          </cell>
          <cell r="Y475">
            <v>0</v>
          </cell>
          <cell r="Z475" t="str">
            <v>-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/>
          <cell r="O476"/>
          <cell r="P476">
            <v>419</v>
          </cell>
          <cell r="Q476" t="str">
            <v>DFR</v>
          </cell>
          <cell r="R476">
            <v>0</v>
          </cell>
          <cell r="S476">
            <v>46016</v>
          </cell>
          <cell r="T476">
            <v>46021</v>
          </cell>
          <cell r="U476" t="str">
            <v>C</v>
          </cell>
          <cell r="V476" t="str">
            <v>-</v>
          </cell>
          <cell r="W476">
            <v>0</v>
          </cell>
          <cell r="X476">
            <v>78</v>
          </cell>
          <cell r="Y476">
            <v>0</v>
          </cell>
          <cell r="Z476" t="str">
            <v>Jai Shri Ram Enterprises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/>
          <cell r="O477"/>
          <cell r="P477">
            <v>420</v>
          </cell>
          <cell r="Q477" t="str">
            <v>DFR</v>
          </cell>
          <cell r="R477">
            <v>0</v>
          </cell>
          <cell r="S477">
            <v>46013</v>
          </cell>
          <cell r="T477">
            <v>46015</v>
          </cell>
          <cell r="U477" t="str">
            <v>C</v>
          </cell>
          <cell r="V477" t="str">
            <v>-</v>
          </cell>
          <cell r="W477">
            <v>0</v>
          </cell>
          <cell r="X477">
            <v>68</v>
          </cell>
          <cell r="Y477" t="str">
            <v>C</v>
          </cell>
          <cell r="Z477" t="str">
            <v>Jai Shri Ram Enterprises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-</v>
          </cell>
          <cell r="W478">
            <v>0</v>
          </cell>
          <cell r="X478" t="str">
            <v>-</v>
          </cell>
          <cell r="Y478">
            <v>0</v>
          </cell>
          <cell r="Z478" t="str">
            <v>-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/>
          <cell r="O479"/>
          <cell r="P479">
            <v>398</v>
          </cell>
          <cell r="Q479" t="str">
            <v>DFR</v>
          </cell>
          <cell r="R479">
            <v>0</v>
          </cell>
          <cell r="S479">
            <v>46022</v>
          </cell>
          <cell r="T479">
            <v>46031</v>
          </cell>
          <cell r="U479" t="str">
            <v>C</v>
          </cell>
          <cell r="V479" t="str">
            <v>-</v>
          </cell>
          <cell r="W479">
            <v>0</v>
          </cell>
          <cell r="X479" t="str">
            <v>-</v>
          </cell>
          <cell r="Y479">
            <v>0</v>
          </cell>
          <cell r="Z479" t="str">
            <v>Jai Shri Ram Enterprises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Clear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46033</v>
          </cell>
          <cell r="T480">
            <v>46050</v>
          </cell>
          <cell r="U480" t="str">
            <v>C</v>
          </cell>
          <cell r="V480" t="str">
            <v>-</v>
          </cell>
          <cell r="W480">
            <v>0</v>
          </cell>
          <cell r="X480" t="str">
            <v>-</v>
          </cell>
          <cell r="Y480">
            <v>0</v>
          </cell>
          <cell r="Z480" t="str">
            <v>Jai Shri Ram Enterprises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-</v>
          </cell>
          <cell r="W481">
            <v>0</v>
          </cell>
          <cell r="X481" t="str">
            <v>-</v>
          </cell>
          <cell r="Y481">
            <v>0</v>
          </cell>
          <cell r="Z481" t="str">
            <v>-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-</v>
          </cell>
          <cell r="W482">
            <v>0</v>
          </cell>
          <cell r="X482" t="str">
            <v>-</v>
          </cell>
          <cell r="Y482">
            <v>0</v>
          </cell>
          <cell r="Z482" t="str">
            <v>-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 t="str">
            <v>-</v>
          </cell>
          <cell r="V483" t="str">
            <v>-</v>
          </cell>
          <cell r="W483" t="str">
            <v>-</v>
          </cell>
          <cell r="X483" t="str">
            <v>-</v>
          </cell>
          <cell r="Y483">
            <v>0</v>
          </cell>
          <cell r="Z483" t="str">
            <v>-</v>
          </cell>
        </row>
        <row r="484">
          <cell r="C484"/>
          <cell r="D484"/>
          <cell r="P484">
            <v>184619.43800000002</v>
          </cell>
          <cell r="Q484"/>
          <cell r="U484"/>
          <cell r="W484"/>
          <cell r="X484"/>
          <cell r="Y484"/>
          <cell r="Z484"/>
        </row>
        <row r="485">
          <cell r="C485"/>
          <cell r="D485"/>
          <cell r="P485"/>
          <cell r="Q485"/>
          <cell r="T485"/>
          <cell r="U485"/>
          <cell r="W485"/>
          <cell r="X485"/>
          <cell r="Y485"/>
          <cell r="Z485"/>
        </row>
        <row r="486">
          <cell r="C486"/>
          <cell r="D486"/>
          <cell r="P486"/>
          <cell r="Q486"/>
          <cell r="U486"/>
          <cell r="W486"/>
          <cell r="X486"/>
          <cell r="Y486"/>
          <cell r="Z486"/>
        </row>
        <row r="487">
          <cell r="C487"/>
          <cell r="D487"/>
          <cell r="P487" t="str">
            <v>WET</v>
          </cell>
          <cell r="U487">
            <v>92</v>
          </cell>
          <cell r="W487"/>
          <cell r="X487"/>
          <cell r="Y487"/>
          <cell r="Z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1</v>
          </cell>
          <cell r="U488">
            <v>8</v>
          </cell>
          <cell r="W488"/>
          <cell r="X488"/>
          <cell r="Y488"/>
          <cell r="Z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U489">
            <v>4</v>
          </cell>
          <cell r="W489"/>
          <cell r="X489"/>
          <cell r="Y489"/>
          <cell r="Z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55</v>
          </cell>
          <cell r="W490"/>
          <cell r="X490"/>
          <cell r="Y490"/>
          <cell r="Z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18</v>
          </cell>
          <cell r="W491"/>
          <cell r="X491"/>
          <cell r="Y491"/>
          <cell r="Z491"/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  <cell r="W492"/>
          <cell r="X492"/>
          <cell r="Y492"/>
          <cell r="Z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  <cell r="W493"/>
          <cell r="X493"/>
          <cell r="Y493"/>
          <cell r="Z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  <cell r="W494"/>
          <cell r="X494"/>
          <cell r="Y494"/>
          <cell r="Z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  <cell r="W495"/>
          <cell r="X495"/>
          <cell r="Y495"/>
          <cell r="Z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  <cell r="W496"/>
          <cell r="X496"/>
          <cell r="Y496"/>
          <cell r="Z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  <cell r="W497"/>
          <cell r="X497"/>
          <cell r="Y497"/>
          <cell r="Z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  <cell r="W498"/>
          <cell r="X498"/>
          <cell r="Y498"/>
          <cell r="Z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  <cell r="W499"/>
          <cell r="X499"/>
          <cell r="Y499"/>
          <cell r="Z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  <cell r="W500"/>
          <cell r="X500"/>
          <cell r="Y500"/>
          <cell r="Z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  <cell r="W501"/>
          <cell r="X501"/>
          <cell r="Y501"/>
          <cell r="Z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  <cell r="W502"/>
          <cell r="X502"/>
          <cell r="Y502"/>
          <cell r="Z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  <cell r="W503"/>
          <cell r="X503"/>
          <cell r="Y503"/>
          <cell r="Z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  <cell r="W504"/>
          <cell r="X504"/>
          <cell r="Y504"/>
          <cell r="Z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  <cell r="W505"/>
          <cell r="X505"/>
          <cell r="Y505"/>
          <cell r="Z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  <cell r="W506"/>
          <cell r="X506"/>
          <cell r="Y506"/>
          <cell r="Z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  <cell r="W507"/>
          <cell r="X507"/>
          <cell r="Y507"/>
          <cell r="Z507"/>
        </row>
        <row r="508">
          <cell r="C508" t="str">
            <v>B2+0</v>
          </cell>
          <cell r="D508">
            <v>13</v>
          </cell>
          <cell r="E508"/>
          <cell r="F508"/>
          <cell r="G508"/>
          <cell r="H508"/>
          <cell r="W508"/>
          <cell r="X508"/>
          <cell r="Y508"/>
          <cell r="Z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  <cell r="W509"/>
          <cell r="X509"/>
          <cell r="Y509"/>
          <cell r="Z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  <cell r="W510"/>
          <cell r="X510"/>
          <cell r="Y510"/>
          <cell r="Z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  <cell r="W511"/>
          <cell r="X511"/>
          <cell r="Y511"/>
          <cell r="Z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  <cell r="W512"/>
          <cell r="X512"/>
          <cell r="Y512"/>
          <cell r="Z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  <cell r="W513"/>
          <cell r="X513"/>
          <cell r="Y513"/>
          <cell r="Z513"/>
        </row>
        <row r="514">
          <cell r="C514" t="str">
            <v>B2+9</v>
          </cell>
          <cell r="D514">
            <v>5</v>
          </cell>
          <cell r="E514"/>
          <cell r="F514"/>
          <cell r="G514"/>
          <cell r="H514"/>
          <cell r="W514"/>
          <cell r="X514"/>
          <cell r="Y514"/>
          <cell r="Z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  <cell r="W515"/>
          <cell r="X515"/>
          <cell r="Y515"/>
          <cell r="Z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  <cell r="W516"/>
          <cell r="X516"/>
          <cell r="Y516"/>
          <cell r="Z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  <cell r="W517"/>
          <cell r="X517"/>
          <cell r="Y517"/>
          <cell r="Z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  <cell r="W518"/>
          <cell r="X518"/>
          <cell r="Y518"/>
          <cell r="Z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  <cell r="W519"/>
          <cell r="X519"/>
          <cell r="Y519"/>
          <cell r="Z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  <cell r="W520"/>
          <cell r="X520"/>
          <cell r="Y520"/>
          <cell r="Z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  <cell r="W521"/>
          <cell r="X521"/>
          <cell r="Y521"/>
          <cell r="Z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  <cell r="W522"/>
          <cell r="X522"/>
          <cell r="Y522"/>
          <cell r="Z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  <cell r="W523"/>
          <cell r="X523"/>
          <cell r="Y523"/>
          <cell r="Z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  <cell r="W524"/>
          <cell r="X524"/>
          <cell r="Y524"/>
          <cell r="Z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  <cell r="W525"/>
          <cell r="X525"/>
          <cell r="Y525"/>
          <cell r="Z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  <cell r="W526"/>
          <cell r="X526"/>
          <cell r="Y526"/>
          <cell r="Z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  <cell r="W527"/>
          <cell r="X527"/>
          <cell r="Y527"/>
          <cell r="Z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  <cell r="W528"/>
          <cell r="X528"/>
          <cell r="Y528"/>
          <cell r="Z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  <cell r="W529"/>
          <cell r="X529"/>
          <cell r="Y529"/>
          <cell r="Z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  <cell r="W530"/>
          <cell r="X530"/>
          <cell r="Y530"/>
          <cell r="Z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  <cell r="W531"/>
          <cell r="X531"/>
          <cell r="Y531"/>
          <cell r="Z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  <cell r="W532"/>
          <cell r="X532"/>
          <cell r="Y532"/>
          <cell r="Z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  <cell r="W533"/>
          <cell r="X533"/>
          <cell r="Y533"/>
          <cell r="Z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  <cell r="W534"/>
          <cell r="X534"/>
          <cell r="Y534"/>
          <cell r="Z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  <cell r="W535"/>
          <cell r="X535"/>
          <cell r="Y535"/>
          <cell r="Z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  <cell r="W536"/>
          <cell r="X536"/>
          <cell r="Y536"/>
          <cell r="Z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  <cell r="W537"/>
          <cell r="X537"/>
          <cell r="Y537"/>
          <cell r="Z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  <cell r="W538"/>
          <cell r="X538"/>
          <cell r="Y538"/>
          <cell r="Z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  <cell r="W539"/>
          <cell r="X539"/>
          <cell r="Y539"/>
          <cell r="Z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  <cell r="W540"/>
          <cell r="X540"/>
          <cell r="Y540"/>
          <cell r="Z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  <cell r="W541"/>
          <cell r="X541"/>
          <cell r="Y541"/>
          <cell r="Z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  <cell r="W542"/>
          <cell r="X542"/>
          <cell r="Y542"/>
          <cell r="Z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  <cell r="W543"/>
          <cell r="X543"/>
          <cell r="Y543"/>
          <cell r="Z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  <cell r="W544"/>
          <cell r="X544"/>
          <cell r="Y544"/>
          <cell r="Z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  <cell r="W545"/>
          <cell r="X545"/>
          <cell r="Y545"/>
          <cell r="Z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  <cell r="W546"/>
          <cell r="X546"/>
          <cell r="Y546"/>
          <cell r="Z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  <cell r="W547"/>
          <cell r="X547"/>
          <cell r="Y547"/>
          <cell r="Z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  <cell r="W548"/>
          <cell r="X548"/>
          <cell r="Y548"/>
          <cell r="Z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  <cell r="W549"/>
          <cell r="X549"/>
          <cell r="Y549"/>
          <cell r="Z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  <cell r="W550"/>
          <cell r="X550"/>
          <cell r="Y550"/>
          <cell r="Z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  <cell r="W551"/>
          <cell r="X551"/>
          <cell r="Y551"/>
          <cell r="Z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  <cell r="W552"/>
          <cell r="X552"/>
          <cell r="Y552"/>
          <cell r="Z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  <cell r="W553"/>
          <cell r="X553"/>
          <cell r="Y553"/>
          <cell r="Z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  <cell r="W554"/>
          <cell r="X554"/>
          <cell r="Y554"/>
          <cell r="Z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  <cell r="W555"/>
          <cell r="X555"/>
          <cell r="Y555"/>
          <cell r="Z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  <cell r="W556"/>
          <cell r="X556"/>
          <cell r="Y556"/>
          <cell r="Z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  <cell r="W557"/>
          <cell r="X557"/>
          <cell r="Y557"/>
          <cell r="Z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  <cell r="W558"/>
          <cell r="X558"/>
          <cell r="Y558"/>
          <cell r="Z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  <cell r="W559"/>
          <cell r="X559"/>
          <cell r="Y559"/>
          <cell r="Z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  <cell r="W560"/>
          <cell r="X560"/>
          <cell r="Y560"/>
          <cell r="Z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  <cell r="W561"/>
          <cell r="X561"/>
          <cell r="Y561"/>
          <cell r="Z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  <cell r="W562"/>
          <cell r="X562"/>
          <cell r="Y562"/>
          <cell r="Z562"/>
        </row>
        <row r="563">
          <cell r="W563"/>
          <cell r="X563"/>
          <cell r="Y563"/>
          <cell r="Z563"/>
        </row>
        <row r="564">
          <cell r="W564"/>
          <cell r="X564"/>
          <cell r="Y564"/>
          <cell r="Z564"/>
        </row>
        <row r="565">
          <cell r="W565"/>
          <cell r="X565"/>
          <cell r="Y565"/>
          <cell r="Z565"/>
        </row>
        <row r="566">
          <cell r="W566"/>
          <cell r="X566"/>
          <cell r="Y566"/>
          <cell r="Z566"/>
        </row>
        <row r="567">
          <cell r="W567"/>
          <cell r="X567"/>
          <cell r="Y567"/>
          <cell r="Z567"/>
        </row>
        <row r="568">
          <cell r="W568"/>
          <cell r="X568"/>
          <cell r="Y568"/>
          <cell r="Z568"/>
        </row>
        <row r="569">
          <cell r="W569"/>
          <cell r="X569"/>
          <cell r="Y569"/>
          <cell r="Z569"/>
        </row>
        <row r="570">
          <cell r="W570"/>
          <cell r="X570"/>
          <cell r="Y570"/>
          <cell r="Z570"/>
        </row>
        <row r="571">
          <cell r="W571"/>
          <cell r="X571"/>
          <cell r="Y571"/>
          <cell r="Z571"/>
        </row>
        <row r="572">
          <cell r="W572"/>
          <cell r="X572"/>
          <cell r="Y572"/>
          <cell r="Z572"/>
        </row>
        <row r="573">
          <cell r="W573"/>
          <cell r="X573"/>
          <cell r="Y573"/>
          <cell r="Z573"/>
        </row>
        <row r="574">
          <cell r="W574"/>
          <cell r="X574"/>
          <cell r="Y574"/>
          <cell r="Z574"/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FDN Details (3)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</row>
        <row r="6">
          <cell r="C6" t="str">
            <v>0/1</v>
          </cell>
          <cell r="D6" t="str">
            <v>A+9</v>
          </cell>
        </row>
        <row r="7">
          <cell r="C7" t="str">
            <v>0/2</v>
          </cell>
          <cell r="D7" t="str">
            <v>A+9</v>
          </cell>
        </row>
        <row r="8">
          <cell r="C8" t="str">
            <v>1/0</v>
          </cell>
          <cell r="D8" t="str">
            <v>D60(-)3</v>
          </cell>
        </row>
        <row r="9">
          <cell r="C9" t="str">
            <v>2/0</v>
          </cell>
          <cell r="D9" t="str">
            <v>D45+3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L18" t="str">
            <v>-</v>
          </cell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L40" t="str">
            <v>-</v>
          </cell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L51" t="str">
            <v>-</v>
          </cell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L62" t="str">
            <v>-</v>
          </cell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L73" t="str">
            <v>-</v>
          </cell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L84" t="str">
            <v>-</v>
          </cell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L95" t="str">
            <v>-</v>
          </cell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L106" t="str">
            <v>-</v>
          </cell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N116" t="str">
            <v>RC</v>
          </cell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L117" t="str">
            <v>-</v>
          </cell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N118" t="str">
            <v>RC</v>
          </cell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N119" t="str">
            <v>Need To Be approach</v>
          </cell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N120" t="str">
            <v>RC</v>
          </cell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N121" t="str">
            <v>RC</v>
          </cell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N122" t="str">
            <v>RC</v>
          </cell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N123" t="str">
            <v>RC</v>
          </cell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N124" t="str">
            <v>Need To Be approach</v>
          </cell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N125" t="str">
            <v>RC</v>
          </cell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N126" t="str">
            <v>RC</v>
          </cell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L128" t="str">
            <v>-</v>
          </cell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N129" t="str">
            <v>RC</v>
          </cell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N130" t="str">
            <v>RC</v>
          </cell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N131" t="str">
            <v>RC</v>
          </cell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N132" t="str">
            <v>132KV S/C</v>
          </cell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N133" t="str">
            <v>132KV S/C</v>
          </cell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N134" t="str">
            <v>132KV S/C</v>
          </cell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N135" t="str">
            <v>132KV S/C</v>
          </cell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N138" t="str">
            <v>RC</v>
          </cell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L139" t="str">
            <v>-</v>
          </cell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N140" t="str">
            <v>LT Line Diverted</v>
          </cell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N141" t="str">
            <v>RC</v>
          </cell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N142" t="str">
            <v>Need To Be approach</v>
          </cell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N143" t="str">
            <v>RC</v>
          </cell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N144" t="str">
            <v>Need To Be approach</v>
          </cell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N145" t="str">
            <v>Need To Be approach</v>
          </cell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N147" t="str">
            <v>Need To Be approach</v>
          </cell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N148" t="str">
            <v>Need To Be approach</v>
          </cell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N149" t="str">
            <v>RC</v>
          </cell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L150" t="str">
            <v>-</v>
          </cell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N151" t="str">
            <v>Need To Be approach</v>
          </cell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N153" t="str">
            <v>Need To Be approach</v>
          </cell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N156" t="str">
            <v>Need To Be approach</v>
          </cell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N157" t="str">
            <v>Need To Be approach</v>
          </cell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N158" t="str">
            <v>Need To Be approach</v>
          </cell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N160" t="str">
            <v>ROW</v>
          </cell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L161" t="str">
            <v>-</v>
          </cell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N163" t="str">
            <v>Need To Be approach</v>
          </cell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N164" t="str">
            <v>Need To Be approach</v>
          </cell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N165" t="str">
            <v>Need To Be approach</v>
          </cell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N166" t="str">
            <v>Need To Be approach</v>
          </cell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N168" t="str">
            <v>Clear</v>
          </cell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46076</v>
          </cell>
          <cell r="BH168" t="str">
            <v>C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 t="str">
            <v>Feb'26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N169" t="str">
            <v>Need To Be approach</v>
          </cell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N170" t="str">
            <v>Completed</v>
          </cell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L172" t="str">
            <v>-</v>
          </cell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N173" t="str">
            <v>LT Line Diverted</v>
          </cell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N174" t="str">
            <v>Need To Be approach</v>
          </cell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N175" t="str">
            <v>Need To Be approach</v>
          </cell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N176" t="str">
            <v>Need To Be approach</v>
          </cell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N177" t="str">
            <v>RC</v>
          </cell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N178" t="str">
            <v>Need To Be approach</v>
          </cell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N179" t="str">
            <v>132KV/RC</v>
          </cell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N180" t="str">
            <v>132KV/RC</v>
          </cell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N181" t="str">
            <v>132KV/RC</v>
          </cell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N182" t="str">
            <v>132KV/RC</v>
          </cell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L183" t="str">
            <v>-</v>
          </cell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N184" t="str">
            <v>Need To Be approach</v>
          </cell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N186" t="str">
            <v>Completed</v>
          </cell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N187" t="str">
            <v>Completed</v>
          </cell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N188" t="str">
            <v>RC/Hold</v>
          </cell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N189" t="str">
            <v>Not approachable</v>
          </cell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N190" t="str">
            <v>RC/Hold</v>
          </cell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N191" t="str">
            <v>Completed</v>
          </cell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P191">
            <v>0</v>
          </cell>
          <cell r="BQ191">
            <v>0</v>
          </cell>
          <cell r="BR191">
            <v>0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N193" t="str">
            <v>Completed</v>
          </cell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L195" t="str">
            <v>-</v>
          </cell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N197" t="str">
            <v>Hold</v>
          </cell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N198" t="str">
            <v>Hold</v>
          </cell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N199" t="str">
            <v>Hold</v>
          </cell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N200" t="str">
            <v>Hold</v>
          </cell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N201" t="str">
            <v>Need To Be approach</v>
          </cell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N202" t="str">
            <v>Completed</v>
          </cell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P202">
            <v>0</v>
          </cell>
          <cell r="BQ202">
            <v>0</v>
          </cell>
          <cell r="BR202">
            <v>0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N203" t="str">
            <v>Completed</v>
          </cell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N205" t="str">
            <v>ROW</v>
          </cell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L206" t="str">
            <v>-</v>
          </cell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N207" t="str">
            <v>Hold</v>
          </cell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N208" t="str">
            <v>Hold</v>
          </cell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N209" t="str">
            <v>Hold</v>
          </cell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N210" t="str">
            <v>Hold</v>
          </cell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N211" t="str">
            <v>Hold</v>
          </cell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N212" t="str">
            <v>ROW</v>
          </cell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N213" t="str">
            <v>ROW</v>
          </cell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N214" t="str">
            <v>ROW</v>
          </cell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N215" t="str">
            <v>ROW</v>
          </cell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L217" t="str">
            <v>-</v>
          </cell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N218" t="str">
            <v>ROW</v>
          </cell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N219" t="str">
            <v>ROW</v>
          </cell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N222" t="str">
            <v>ROW</v>
          </cell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N223" t="str">
            <v>ROW</v>
          </cell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N224" t="str">
            <v>ROW</v>
          </cell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N225" t="str">
            <v>ROW</v>
          </cell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N226" t="str">
            <v>ROW</v>
          </cell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N227" t="str">
            <v>ROW</v>
          </cell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L228" t="str">
            <v>-</v>
          </cell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N229" t="str">
            <v>ROW</v>
          </cell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N230" t="str">
            <v>ROW</v>
          </cell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N231" t="str">
            <v>ROW</v>
          </cell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N232" t="str">
            <v>ROW</v>
          </cell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N233" t="str">
            <v>Completed</v>
          </cell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N234" t="str">
            <v>Completed</v>
          </cell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N235" t="str">
            <v>Completed</v>
          </cell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N236" t="str">
            <v>Completed</v>
          </cell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N237" t="str">
            <v>Completed</v>
          </cell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L239" t="str">
            <v>-</v>
          </cell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N240" t="str">
            <v>ROW</v>
          </cell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N241" t="str">
            <v>ROW</v>
          </cell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N242" t="str">
            <v>ROW</v>
          </cell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N243" t="str">
            <v>ROW</v>
          </cell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N244" t="str">
            <v>ROW</v>
          </cell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N245" t="str">
            <v>ROW</v>
          </cell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N246" t="str">
            <v>ROW</v>
          </cell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N247" t="str">
            <v>ROW</v>
          </cell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N248" t="str">
            <v>ROW</v>
          </cell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N249" t="str">
            <v>ROW</v>
          </cell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L250" t="str">
            <v>-</v>
          </cell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N251" t="str">
            <v>ROW</v>
          </cell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N252" t="str">
            <v>ROW</v>
          </cell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N253" t="str">
            <v>ROW</v>
          </cell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N254" t="str">
            <v>ROW</v>
          </cell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N255" t="str">
            <v>ROW</v>
          </cell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N256" t="str">
            <v>ROW</v>
          </cell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N257" t="str">
            <v>ROW</v>
          </cell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N258" t="str">
            <v>ROW</v>
          </cell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N259" t="str">
            <v>ROW</v>
          </cell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N260" t="str">
            <v>ROW</v>
          </cell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L261" t="str">
            <v>-</v>
          </cell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N262" t="str">
            <v>Need To Be approach</v>
          </cell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N263" t="str">
            <v>Need To Be approach</v>
          </cell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N264" t="str">
            <v>Need To Be approach</v>
          </cell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N265" t="str">
            <v>Need To Be approach</v>
          </cell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N267" t="str">
            <v>Need To Be approach</v>
          </cell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N268" t="str">
            <v>Need To Be approach</v>
          </cell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N269" t="str">
            <v>Need To Be approach</v>
          </cell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N270" t="str">
            <v>Need To Be approach</v>
          </cell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N271" t="str">
            <v>Need To Be approach</v>
          </cell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L272" t="str">
            <v>-</v>
          </cell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L283" t="str">
            <v>-</v>
          </cell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N289" t="str">
            <v>Completed</v>
          </cell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N290" t="str">
            <v>Completed</v>
          </cell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N291" t="str">
            <v>ROW</v>
          </cell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N292" t="str">
            <v>ROW</v>
          </cell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N293" t="str">
            <v>Hold</v>
          </cell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L294" t="str">
            <v>-</v>
          </cell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N295" t="str">
            <v>Hold</v>
          </cell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N296" t="str">
            <v>Hold</v>
          </cell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N298" t="str">
            <v>Completed</v>
          </cell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N299" t="str">
            <v>ROW</v>
          </cell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N300" t="str">
            <v>ROW</v>
          </cell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N301" t="str">
            <v>ROW</v>
          </cell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N302" t="str">
            <v>ROW</v>
          </cell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N303" t="str">
            <v>ROW</v>
          </cell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N304" t="str">
            <v>ROW</v>
          </cell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P304">
            <v>0</v>
          </cell>
          <cell r="BQ304">
            <v>0</v>
          </cell>
          <cell r="BR304">
            <v>0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L305" t="str">
            <v>-</v>
          </cell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N306" t="str">
            <v>Completed</v>
          </cell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N307" t="str">
            <v>ROW</v>
          </cell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N308" t="str">
            <v>ROW</v>
          </cell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N310" t="str">
            <v>Completed</v>
          </cell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N311" t="str">
            <v>Completed</v>
          </cell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N312" t="str">
            <v>Completed</v>
          </cell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N314" t="str">
            <v>Clear(Location Scattred)</v>
          </cell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N315" t="str">
            <v>Hold</v>
          </cell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L316" t="str">
            <v>-</v>
          </cell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N317" t="str">
            <v>Hold</v>
          </cell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N318" t="str">
            <v>Hold</v>
          </cell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N320" t="str">
            <v>Completed</v>
          </cell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N321" t="str">
            <v>Completed</v>
          </cell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N322" t="str">
            <v>ROW(Crop Cutting)</v>
          </cell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N323" t="str">
            <v>Completed</v>
          </cell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N324" t="str">
            <v>RC</v>
          </cell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N326" t="str">
            <v>Completed</v>
          </cell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L327" t="str">
            <v>-</v>
          </cell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N328" t="str">
            <v>RC</v>
          </cell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N329" t="str">
            <v>Completed</v>
          </cell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N330" t="str">
            <v>Completed</v>
          </cell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N331" t="str">
            <v>Completed</v>
          </cell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N332" t="str">
            <v>Completed</v>
          </cell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N334" t="str">
            <v>Completed</v>
          </cell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N335" t="str">
            <v>Completed</v>
          </cell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N336" t="str">
            <v>ROW</v>
          </cell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N337" t="str">
            <v>ROW</v>
          </cell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L338" t="str">
            <v>-</v>
          </cell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N339" t="str">
            <v>Completed</v>
          </cell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N340" t="str">
            <v>Completed</v>
          </cell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N341" t="str">
            <v>ROW</v>
          </cell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N342" t="str">
            <v>Completed</v>
          </cell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N343" t="str">
            <v>Completed</v>
          </cell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N344" t="str">
            <v>Completed</v>
          </cell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N346" t="str">
            <v>Completed</v>
          </cell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N347" t="str">
            <v>Completed</v>
          </cell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N348" t="str">
            <v>Completed</v>
          </cell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L349" t="str">
            <v>-</v>
          </cell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N351" t="str">
            <v>Completed</v>
          </cell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N352" t="str">
            <v>Completed</v>
          </cell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N353" t="str">
            <v>Completed</v>
          </cell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N354" t="str">
            <v>Completed</v>
          </cell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N355" t="str">
            <v>Completed</v>
          </cell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N356" t="str">
            <v>Hold</v>
          </cell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N357" t="str">
            <v>Hold</v>
          </cell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N358" t="str">
            <v>Hold</v>
          </cell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N359" t="str">
            <v>Hold</v>
          </cell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L360" t="str">
            <v>-</v>
          </cell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N361" t="str">
            <v>RC/Hold</v>
          </cell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N362" t="str">
            <v>RC/Hold</v>
          </cell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N363" t="str">
            <v>Hold</v>
          </cell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N364" t="str">
            <v>RC/Hold</v>
          </cell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N365" t="str">
            <v>RC/Hold</v>
          </cell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N366" t="str">
            <v>RC/Hold</v>
          </cell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N368" t="str">
            <v>Completed</v>
          </cell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N369" t="str">
            <v>Completed</v>
          </cell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N370" t="str">
            <v>Physically RC</v>
          </cell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L371" t="str">
            <v>-</v>
          </cell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N372" t="str">
            <v>RC/Hold</v>
          </cell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N373" t="str">
            <v>RC/Hold</v>
          </cell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N374" t="str">
            <v>RC/Hold</v>
          </cell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N375" t="str">
            <v>Hold</v>
          </cell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N376" t="str">
            <v>RC/Hold</v>
          </cell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N377" t="str">
            <v>Completed</v>
          </cell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N378" t="str">
            <v>Completed</v>
          </cell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N379" t="str">
            <v>RC/Hold</v>
          </cell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N380" t="str">
            <v>Completed</v>
          </cell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N381" t="str">
            <v>Completed</v>
          </cell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L382" t="str">
            <v>-</v>
          </cell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N383" t="str">
            <v>Completed</v>
          </cell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N384" t="str">
            <v>RC/Hold</v>
          </cell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N386" t="str">
            <v>Completed</v>
          </cell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N387" t="str">
            <v>RC/Hold</v>
          </cell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N388" t="str">
            <v>RC/Hold</v>
          </cell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N389" t="str">
            <v>Completed</v>
          </cell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N391" t="str">
            <v>Completed</v>
          </cell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N392" t="str">
            <v>Completed</v>
          </cell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N393" t="str">
            <v>Completed</v>
          </cell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N394" t="str">
            <v>Completed</v>
          </cell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N396" t="str">
            <v>Completed</v>
          </cell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N397" t="str">
            <v>Completed</v>
          </cell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N398" t="str">
            <v>Completed</v>
          </cell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N399" t="str">
            <v>Completed</v>
          </cell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N400" t="str">
            <v xml:space="preserve">River Low land </v>
          </cell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N401" t="str">
            <v>Countour/Hold</v>
          </cell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N403" t="str">
            <v>Clear(Location Scattred)</v>
          </cell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N404" t="str">
            <v>Completed</v>
          </cell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N405" t="str">
            <v>Completed</v>
          </cell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N407" t="str">
            <v>RC/Hold</v>
          </cell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N408" t="str">
            <v>Completed</v>
          </cell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N409" t="str">
            <v>Completed</v>
          </cell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N410" t="str">
            <v>Completed</v>
          </cell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N411" t="str">
            <v>Completed</v>
          </cell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N412" t="str">
            <v>ROW</v>
          </cell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N413" t="str">
            <v>ROW</v>
          </cell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N414" t="str">
            <v>ROW</v>
          </cell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N415" t="str">
            <v>Completed</v>
          </cell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N416" t="str">
            <v>Completed</v>
          </cell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N418" t="str">
            <v>Completed</v>
          </cell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N419" t="str">
            <v>Completed</v>
          </cell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N420" t="str">
            <v>Clear</v>
          </cell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N421" t="str">
            <v>Completed</v>
          </cell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N422" t="str">
            <v>ROW</v>
          </cell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N423" t="str">
            <v>ROW</v>
          </cell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N424" t="str">
            <v>Completed</v>
          </cell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N425" t="str">
            <v>Hold</v>
          </cell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N426" t="str">
            <v>Hold</v>
          </cell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N427" t="str">
            <v>Hold</v>
          </cell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N428" t="str">
            <v>Hold</v>
          </cell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N429" t="str">
            <v>Hold</v>
          </cell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N430" t="str">
            <v>Hold</v>
          </cell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N431" t="str">
            <v>Completed</v>
          </cell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N432" t="str">
            <v>Completed</v>
          </cell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N433" t="str">
            <v>Completed</v>
          </cell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N434" t="str">
            <v>Completed</v>
          </cell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N435" t="str">
            <v>Completed</v>
          </cell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N436" t="str">
            <v>Completed</v>
          </cell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N437" t="str">
            <v>Completed</v>
          </cell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N438" t="str">
            <v>ROW</v>
          </cell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N439" t="str">
            <v>ROW</v>
          </cell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N440" t="str">
            <v>Completed</v>
          </cell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N441" t="str">
            <v>RC/Hold</v>
          </cell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N442" t="str">
            <v>Completed</v>
          </cell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N443" t="str">
            <v>Completed</v>
          </cell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N444" t="str">
            <v>Completed</v>
          </cell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N445" t="str">
            <v>ROW</v>
          </cell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N446" t="str">
            <v>Hold</v>
          </cell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N447" t="str">
            <v>Hold</v>
          </cell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N448" t="str">
            <v>Hold</v>
          </cell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N449" t="str">
            <v>Hold</v>
          </cell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N450" t="str">
            <v>Clear(Location Scattred)</v>
          </cell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N451" t="str">
            <v>Hold</v>
          </cell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N452" t="str">
            <v>Hold</v>
          </cell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N453" t="str">
            <v>Hold</v>
          </cell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N454" t="str">
            <v>Hold</v>
          </cell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N455" t="str">
            <v>Completed</v>
          </cell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N456" t="str">
            <v>Completed</v>
          </cell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N457" t="str">
            <v>Completed</v>
          </cell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N458" t="str">
            <v>Completed</v>
          </cell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N459" t="str">
            <v>Completed</v>
          </cell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N460" t="str">
            <v>Completed</v>
          </cell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N461" t="str">
            <v>Completed</v>
          </cell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N462" t="str">
            <v>Completed</v>
          </cell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N465" t="str">
            <v>Completed</v>
          </cell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N466" t="str">
            <v>Completed</v>
          </cell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N467" t="str">
            <v>Completed</v>
          </cell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P467">
            <v>0</v>
          </cell>
          <cell r="BQ467">
            <v>0</v>
          </cell>
          <cell r="BR467">
            <v>0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N468" t="str">
            <v>Completed</v>
          </cell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N469" t="str">
            <v>Completed</v>
          </cell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N470" t="str">
            <v>Completed</v>
          </cell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N471" t="str">
            <v>Completed</v>
          </cell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N472" t="str">
            <v>Completed</v>
          </cell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N473" t="str">
            <v>Completed</v>
          </cell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N475" t="str">
            <v>ROW</v>
          </cell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N476" t="str">
            <v>Completed</v>
          </cell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N477" t="str">
            <v>Completed</v>
          </cell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N478" t="str">
            <v>ROW</v>
          </cell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N479" t="str">
            <v>Completed</v>
          </cell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N480" t="str">
            <v>Completed</v>
          </cell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N481" t="str">
            <v>Hold</v>
          </cell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N482" t="str">
            <v>Hold</v>
          </cell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N483" t="str">
            <v>Hold</v>
          </cell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P484">
            <v>184.61943800000003</v>
          </cell>
        </row>
        <row r="485"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</row>
        <row r="487">
          <cell r="P487" t="str">
            <v>WET</v>
          </cell>
          <cell r="BH487">
            <v>108</v>
          </cell>
        </row>
        <row r="488">
          <cell r="C488" t="str">
            <v>A-3</v>
          </cell>
          <cell r="D488">
            <v>23</v>
          </cell>
          <cell r="P488" t="str">
            <v>WET PADDY</v>
          </cell>
          <cell r="Q488">
            <v>2</v>
          </cell>
          <cell r="BH488">
            <v>5</v>
          </cell>
        </row>
        <row r="489">
          <cell r="C489" t="str">
            <v>A-1.5</v>
          </cell>
          <cell r="D489">
            <v>0</v>
          </cell>
          <cell r="P489" t="str">
            <v>DFR</v>
          </cell>
          <cell r="Q489">
            <v>25</v>
          </cell>
          <cell r="BH489">
            <v>0</v>
          </cell>
        </row>
        <row r="490">
          <cell r="C490" t="str">
            <v>A+0</v>
          </cell>
          <cell r="D490">
            <v>121</v>
          </cell>
          <cell r="P490" t="str">
            <v>WFR</v>
          </cell>
          <cell r="Q490">
            <v>63</v>
          </cell>
        </row>
        <row r="491">
          <cell r="C491" t="str">
            <v>A+1.5</v>
          </cell>
          <cell r="D491">
            <v>7</v>
          </cell>
          <cell r="Q491">
            <v>21</v>
          </cell>
        </row>
        <row r="492">
          <cell r="C492" t="str">
            <v>A+3</v>
          </cell>
          <cell r="D492">
            <v>73</v>
          </cell>
        </row>
        <row r="493">
          <cell r="C493" t="str">
            <v>A+4.5</v>
          </cell>
          <cell r="D493">
            <v>6</v>
          </cell>
        </row>
        <row r="494">
          <cell r="C494" t="str">
            <v>A+6</v>
          </cell>
          <cell r="D494">
            <v>43</v>
          </cell>
        </row>
        <row r="495">
          <cell r="C495" t="str">
            <v>A+7.5</v>
          </cell>
          <cell r="D495">
            <v>6</v>
          </cell>
        </row>
        <row r="496">
          <cell r="C496" t="str">
            <v>A+9</v>
          </cell>
          <cell r="D496">
            <v>39</v>
          </cell>
        </row>
        <row r="497">
          <cell r="C497" t="str">
            <v>B1-3</v>
          </cell>
          <cell r="D497">
            <v>2</v>
          </cell>
        </row>
        <row r="498">
          <cell r="C498" t="str">
            <v>B1-1.5</v>
          </cell>
          <cell r="D49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KEC"/>
      <sheetName val="Visual Chart "/>
      <sheetName val="Survey details"/>
      <sheetName val="Detail Survey"/>
      <sheetName val="Composite-Survey(05-04-2026)"/>
      <sheetName val="Check Survey "/>
      <sheetName val="FDN"/>
      <sheetName val="WIP"/>
      <sheetName val="Earthing"/>
      <sheetName val="Erection"/>
      <sheetName val="statuary clearance"/>
      <sheetName val="Supply Status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 t="str">
            <v>69/3</v>
          </cell>
          <cell r="C8" t="str">
            <v>A+0</v>
          </cell>
          <cell r="D8"/>
        </row>
        <row r="9">
          <cell r="B9" t="str">
            <v>71/3</v>
          </cell>
          <cell r="C9" t="str">
            <v>A+0</v>
          </cell>
          <cell r="D9" t="str">
            <v>DFR</v>
          </cell>
        </row>
        <row r="10">
          <cell r="B10" t="str">
            <v>71/4</v>
          </cell>
          <cell r="C10" t="str">
            <v>A+0</v>
          </cell>
          <cell r="D10"/>
        </row>
        <row r="11">
          <cell r="B11" t="str">
            <v>87/3</v>
          </cell>
          <cell r="C11" t="str">
            <v>A+3</v>
          </cell>
          <cell r="D11" t="str">
            <v>DFR</v>
          </cell>
        </row>
        <row r="12">
          <cell r="B12" t="str">
            <v>88/3</v>
          </cell>
          <cell r="C12" t="str">
            <v>A-3</v>
          </cell>
          <cell r="D12" t="str">
            <v>DFR</v>
          </cell>
        </row>
        <row r="13">
          <cell r="B13" t="str">
            <v>88/0</v>
          </cell>
          <cell r="C13" t="str">
            <v>C2+3</v>
          </cell>
          <cell r="D13" t="str">
            <v>DFR</v>
          </cell>
        </row>
        <row r="14">
          <cell r="B14" t="str">
            <v>104/0</v>
          </cell>
          <cell r="C14" t="str">
            <v>B2+3</v>
          </cell>
          <cell r="D14" t="str">
            <v>Wet Paddy</v>
          </cell>
        </row>
        <row r="15">
          <cell r="B15" t="str">
            <v>102/10</v>
          </cell>
          <cell r="C15" t="str">
            <v>A+0</v>
          </cell>
          <cell r="D15" t="str">
            <v>Wet Paddy</v>
          </cell>
        </row>
        <row r="16">
          <cell r="B16" t="str">
            <v>109/0</v>
          </cell>
          <cell r="C16" t="str">
            <v>B2+0</v>
          </cell>
          <cell r="D16"/>
        </row>
        <row r="17">
          <cell r="B17" t="str">
            <v>127/0</v>
          </cell>
          <cell r="C17" t="str">
            <v>B1+0</v>
          </cell>
          <cell r="D17" t="str">
            <v>DFR</v>
          </cell>
        </row>
        <row r="18">
          <cell r="B18" t="str">
            <v>108/0</v>
          </cell>
          <cell r="C18" t="str">
            <v>C1+9</v>
          </cell>
          <cell r="D18" t="str">
            <v>DFR</v>
          </cell>
        </row>
        <row r="19">
          <cell r="B19" t="str">
            <v>139/1</v>
          </cell>
          <cell r="C19" t="str">
            <v>A+3</v>
          </cell>
          <cell r="D19"/>
        </row>
        <row r="20">
          <cell r="B20" t="str">
            <v>107/0</v>
          </cell>
          <cell r="C20" t="str">
            <v>C2+3</v>
          </cell>
          <cell r="D20" t="str">
            <v>DFR</v>
          </cell>
        </row>
        <row r="21">
          <cell r="B21" t="str">
            <v>107/3</v>
          </cell>
          <cell r="C21" t="str">
            <v>A+3</v>
          </cell>
          <cell r="D21"/>
        </row>
        <row r="22">
          <cell r="B22" t="str">
            <v>139/0</v>
          </cell>
          <cell r="C22" t="str">
            <v>B2+0</v>
          </cell>
          <cell r="D22" t="str">
            <v>Wet Paddy</v>
          </cell>
        </row>
        <row r="23">
          <cell r="B23" t="str">
            <v>135/0</v>
          </cell>
          <cell r="C23" t="str">
            <v>B2+9</v>
          </cell>
          <cell r="D23"/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35B6D952-EE42-4514-9910-47526671E88B}" userId="S::malikhe@kecrpg.com::fdf3eabf-a0c4-401e-ad4b-cbdfa0d32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35B6D952-EE42-4514-9910-47526671E88B}" id="{FABFD5A9-FC08-4E57-903F-A9BB163C74F2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81E-11F0-423F-BF20-2BBA044437DC}">
  <sheetPr>
    <pageSetUpPr fitToPage="1"/>
  </sheetPr>
  <dimension ref="B1:V53"/>
  <sheetViews>
    <sheetView tabSelected="1" topLeftCell="B1" zoomScale="82" zoomScaleNormal="100" workbookViewId="0">
      <selection activeCell="Q16" sqref="Q16"/>
    </sheetView>
  </sheetViews>
  <sheetFormatPr defaultRowHeight="14.5" x14ac:dyDescent="0.35"/>
  <cols>
    <col min="1" max="1" width="3.26953125" customWidth="1"/>
    <col min="2" max="2" width="6" bestFit="1" customWidth="1"/>
    <col min="3" max="3" width="7.1796875" customWidth="1"/>
    <col min="4" max="4" width="18.453125" customWidth="1"/>
    <col min="5" max="5" width="11.54296875" customWidth="1"/>
    <col min="6" max="6" width="11.26953125" customWidth="1"/>
    <col min="7" max="7" width="12.26953125" customWidth="1"/>
    <col min="8" max="8" width="12.81640625" customWidth="1"/>
    <col min="9" max="9" width="12.1796875" customWidth="1"/>
    <col min="10" max="10" width="11" hidden="1" customWidth="1"/>
    <col min="11" max="12" width="11" customWidth="1"/>
    <col min="13" max="13" width="13.81640625" customWidth="1"/>
    <col min="14" max="14" width="9.453125" customWidth="1"/>
    <col min="15" max="15" width="9.54296875" customWidth="1"/>
    <col min="16" max="16" width="8.7265625" customWidth="1"/>
    <col min="17" max="17" width="9.7265625" customWidth="1"/>
    <col min="18" max="18" width="16.6328125" bestFit="1" customWidth="1"/>
    <col min="19" max="19" width="7.1796875" customWidth="1"/>
    <col min="20" max="20" width="6.81640625" customWidth="1"/>
    <col min="21" max="21" width="8.7265625" customWidth="1"/>
  </cols>
  <sheetData>
    <row r="1" spans="2:21" ht="9.5" customHeight="1" thickBot="1" x14ac:dyDescent="0.4"/>
    <row r="2" spans="2:21" ht="19" thickBot="1" x14ac:dyDescent="0.5">
      <c r="B2" s="838" t="s">
        <v>0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40"/>
    </row>
    <row r="3" spans="2:21" ht="9" customHeight="1" x14ac:dyDescent="0.35">
      <c r="B3" s="841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3"/>
    </row>
    <row r="4" spans="2:21" s="1" customFormat="1" ht="20.5" customHeight="1" x14ac:dyDescent="0.35">
      <c r="B4" s="844" t="s">
        <v>1</v>
      </c>
      <c r="C4" s="845"/>
      <c r="D4" s="845"/>
      <c r="E4" s="845"/>
      <c r="F4" s="845"/>
      <c r="G4" s="845"/>
      <c r="H4" s="845"/>
      <c r="I4" s="845"/>
      <c r="J4" s="845"/>
      <c r="K4" s="845"/>
      <c r="L4" s="845"/>
      <c r="M4" s="845"/>
      <c r="N4" s="845"/>
      <c r="O4" s="845"/>
      <c r="P4" s="845"/>
      <c r="Q4" s="845"/>
      <c r="R4" s="846"/>
    </row>
    <row r="5" spans="2:21" s="1" customFormat="1" ht="20.5" customHeight="1" x14ac:dyDescent="0.35">
      <c r="B5" s="847" t="s">
        <v>2</v>
      </c>
      <c r="C5" s="848"/>
      <c r="D5" s="848"/>
      <c r="E5" s="848"/>
      <c r="F5" s="848"/>
      <c r="G5" s="848"/>
      <c r="H5" s="848"/>
      <c r="I5" s="848"/>
      <c r="J5" s="848"/>
      <c r="K5" s="848"/>
      <c r="L5" s="848"/>
      <c r="M5" s="848"/>
      <c r="N5" s="848"/>
      <c r="O5" s="848"/>
      <c r="P5" s="848"/>
      <c r="Q5" s="848"/>
      <c r="R5" s="849"/>
    </row>
    <row r="6" spans="2:21" s="1" customFormat="1" ht="20.5" customHeight="1" x14ac:dyDescent="0.35">
      <c r="B6" s="847" t="s">
        <v>3</v>
      </c>
      <c r="C6" s="848"/>
      <c r="D6" s="848"/>
      <c r="E6" s="848"/>
      <c r="F6" s="848"/>
      <c r="G6" s="848"/>
      <c r="H6" s="848"/>
      <c r="I6" s="848"/>
      <c r="J6" s="848"/>
      <c r="K6" s="848"/>
      <c r="L6" s="848"/>
      <c r="M6" s="848"/>
      <c r="N6" s="848"/>
      <c r="O6" s="848"/>
      <c r="P6" s="848"/>
      <c r="Q6" s="848"/>
      <c r="R6" s="849"/>
    </row>
    <row r="7" spans="2:21" ht="15" customHeight="1" x14ac:dyDescent="0.35">
      <c r="B7" s="850" t="s">
        <v>2328</v>
      </c>
      <c r="C7" s="851"/>
      <c r="D7" s="85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 t="s">
        <v>4</v>
      </c>
      <c r="Q7" s="852">
        <f ca="1">NOW()</f>
        <v>46170.427767824076</v>
      </c>
      <c r="R7" s="853"/>
    </row>
    <row r="8" spans="2:21" ht="18.75" customHeight="1" x14ac:dyDescent="0.35">
      <c r="B8" s="874" t="s">
        <v>5</v>
      </c>
      <c r="C8" s="875"/>
      <c r="D8" s="875"/>
      <c r="E8" s="876" t="s">
        <v>6</v>
      </c>
      <c r="F8" s="876" t="s">
        <v>7</v>
      </c>
      <c r="G8" s="876" t="s">
        <v>8</v>
      </c>
      <c r="H8" s="878" t="s">
        <v>9</v>
      </c>
      <c r="I8" s="862" t="s">
        <v>2787</v>
      </c>
      <c r="J8" s="862" t="s">
        <v>10</v>
      </c>
      <c r="K8" s="868" t="s">
        <v>2786</v>
      </c>
      <c r="L8" s="870" t="s">
        <v>11</v>
      </c>
      <c r="M8" s="871" t="s">
        <v>2788</v>
      </c>
      <c r="N8" s="872" t="s">
        <v>12</v>
      </c>
      <c r="O8" s="873" t="s">
        <v>13</v>
      </c>
      <c r="P8" s="862" t="s">
        <v>14</v>
      </c>
      <c r="Q8" s="862" t="s">
        <v>15</v>
      </c>
      <c r="R8" s="863" t="s">
        <v>16</v>
      </c>
    </row>
    <row r="9" spans="2:21" ht="35.25" customHeight="1" x14ac:dyDescent="0.35">
      <c r="B9" s="874"/>
      <c r="C9" s="875"/>
      <c r="D9" s="875"/>
      <c r="E9" s="877"/>
      <c r="F9" s="877"/>
      <c r="G9" s="877"/>
      <c r="H9" s="878"/>
      <c r="I9" s="862"/>
      <c r="J9" s="862"/>
      <c r="K9" s="869"/>
      <c r="L9" s="870"/>
      <c r="M9" s="871"/>
      <c r="N9" s="872"/>
      <c r="O9" s="873"/>
      <c r="P9" s="862"/>
      <c r="Q9" s="862"/>
      <c r="R9" s="863"/>
    </row>
    <row r="10" spans="2:21" ht="25" customHeight="1" x14ac:dyDescent="0.35">
      <c r="B10" s="864" t="s">
        <v>2308</v>
      </c>
      <c r="C10" s="865"/>
      <c r="D10" s="865"/>
      <c r="E10" s="5">
        <v>186.3</v>
      </c>
      <c r="F10" s="18">
        <v>185.149</v>
      </c>
      <c r="G10" s="18">
        <v>184.96299999999999</v>
      </c>
      <c r="H10" s="19">
        <f>F10</f>
        <v>185.149</v>
      </c>
      <c r="I10" s="6">
        <v>0</v>
      </c>
      <c r="J10" s="6">
        <v>0</v>
      </c>
      <c r="K10" s="7">
        <v>0</v>
      </c>
      <c r="L10" s="7"/>
      <c r="M10" s="8"/>
      <c r="N10" s="9">
        <f>G10+I10</f>
        <v>184.96299999999999</v>
      </c>
      <c r="O10" s="10">
        <f>M10+H10</f>
        <v>185.149</v>
      </c>
      <c r="P10" s="18">
        <f>F10-O10</f>
        <v>0</v>
      </c>
      <c r="Q10" s="12"/>
      <c r="R10" s="787"/>
    </row>
    <row r="11" spans="2:21" ht="20.149999999999999" hidden="1" customHeight="1" x14ac:dyDescent="0.35">
      <c r="B11" s="866" t="s">
        <v>17</v>
      </c>
      <c r="C11" s="867"/>
      <c r="D11" s="867"/>
      <c r="E11" s="13">
        <v>36</v>
      </c>
      <c r="F11" s="14">
        <v>31</v>
      </c>
      <c r="G11" s="11"/>
      <c r="H11" s="11">
        <v>0</v>
      </c>
      <c r="I11" s="11">
        <v>0</v>
      </c>
      <c r="J11" s="11">
        <v>0</v>
      </c>
      <c r="K11" s="11"/>
      <c r="L11" s="15"/>
      <c r="M11" s="16"/>
      <c r="N11" s="17">
        <f>G11+I11</f>
        <v>0</v>
      </c>
      <c r="O11" s="10">
        <f>M11+H11</f>
        <v>0</v>
      </c>
      <c r="P11" s="11">
        <f>F11-O11</f>
        <v>31</v>
      </c>
      <c r="Q11" s="12"/>
      <c r="R11" s="787"/>
    </row>
    <row r="12" spans="2:21" ht="25" customHeight="1" x14ac:dyDescent="0.35">
      <c r="B12" s="864" t="s">
        <v>18</v>
      </c>
      <c r="C12" s="865"/>
      <c r="D12" s="865"/>
      <c r="E12" s="859"/>
      <c r="F12" s="860"/>
      <c r="G12" s="860"/>
      <c r="H12" s="860"/>
      <c r="I12" s="860"/>
      <c r="J12" s="860"/>
      <c r="K12" s="860"/>
      <c r="L12" s="860"/>
      <c r="M12" s="860"/>
      <c r="N12" s="860"/>
      <c r="O12" s="860"/>
      <c r="P12" s="860"/>
      <c r="Q12" s="860"/>
      <c r="R12" s="861"/>
    </row>
    <row r="13" spans="2:21" ht="25" customHeight="1" x14ac:dyDescent="0.35">
      <c r="B13" s="854" t="s">
        <v>185</v>
      </c>
      <c r="C13" s="855"/>
      <c r="D13" s="856"/>
      <c r="E13" s="5">
        <v>186.3</v>
      </c>
      <c r="F13" s="801">
        <v>185.149</v>
      </c>
      <c r="G13" s="801">
        <v>184.96299999999999</v>
      </c>
      <c r="H13" s="19">
        <f>F13</f>
        <v>185.149</v>
      </c>
      <c r="I13" s="6">
        <v>0</v>
      </c>
      <c r="J13" s="18"/>
      <c r="K13" s="20">
        <f>G13-H13</f>
        <v>-0.18600000000000705</v>
      </c>
      <c r="L13" s="4"/>
      <c r="M13" s="21"/>
      <c r="N13" s="9">
        <f>G13+I13</f>
        <v>184.96299999999999</v>
      </c>
      <c r="O13" s="10">
        <f>H13</f>
        <v>185.149</v>
      </c>
      <c r="P13" s="18" t="s">
        <v>2822</v>
      </c>
      <c r="Q13" s="879" t="s">
        <v>2823</v>
      </c>
      <c r="R13" s="880"/>
      <c r="S13" s="41"/>
    </row>
    <row r="14" spans="2:21" ht="25" customHeight="1" x14ac:dyDescent="0.35">
      <c r="B14" s="854" t="s">
        <v>19</v>
      </c>
      <c r="C14" s="855"/>
      <c r="D14" s="856"/>
      <c r="E14" s="5">
        <v>186.3</v>
      </c>
      <c r="F14" s="801">
        <v>185.149</v>
      </c>
      <c r="G14" s="801">
        <v>184.98599999999999</v>
      </c>
      <c r="H14" s="19">
        <v>136.13900000000001</v>
      </c>
      <c r="I14" s="806">
        <v>0</v>
      </c>
      <c r="J14" s="806"/>
      <c r="K14" s="807">
        <f>G14-H14</f>
        <v>48.84699999999998</v>
      </c>
      <c r="L14" s="807"/>
      <c r="M14" s="808">
        <v>30.393000000000001</v>
      </c>
      <c r="N14" s="809">
        <f>G14+I14</f>
        <v>184.98599999999999</v>
      </c>
      <c r="O14" s="810">
        <f>M14+H14</f>
        <v>166.53200000000001</v>
      </c>
      <c r="P14" s="806">
        <f>F14-O14</f>
        <v>18.61699999999999</v>
      </c>
      <c r="Q14" s="811">
        <f>P14-6.622</f>
        <v>11.99499999999999</v>
      </c>
      <c r="R14" s="787"/>
      <c r="U14" s="23"/>
    </row>
    <row r="15" spans="2:21" ht="25" customHeight="1" x14ac:dyDescent="0.35">
      <c r="B15" s="857" t="s">
        <v>20</v>
      </c>
      <c r="C15" s="858"/>
      <c r="D15" s="858"/>
      <c r="E15" s="859"/>
      <c r="F15" s="860"/>
      <c r="G15" s="860"/>
      <c r="H15" s="860"/>
      <c r="I15" s="860"/>
      <c r="J15" s="860"/>
      <c r="K15" s="860"/>
      <c r="L15" s="860"/>
      <c r="M15" s="860"/>
      <c r="N15" s="860"/>
      <c r="O15" s="860"/>
      <c r="P15" s="860"/>
      <c r="Q15" s="860"/>
      <c r="R15" s="861"/>
    </row>
    <row r="16" spans="2:21" ht="25" customHeight="1" x14ac:dyDescent="0.35">
      <c r="B16" s="854" t="s">
        <v>185</v>
      </c>
      <c r="C16" s="855"/>
      <c r="D16" s="856"/>
      <c r="E16" s="5">
        <v>186.3</v>
      </c>
      <c r="F16" s="24">
        <f>F14</f>
        <v>185.149</v>
      </c>
      <c r="G16" s="18">
        <v>170</v>
      </c>
      <c r="H16" s="19">
        <v>136.13900000000001</v>
      </c>
      <c r="I16" s="18">
        <v>16.3</v>
      </c>
      <c r="J16" s="25"/>
      <c r="K16" s="26">
        <f>K14</f>
        <v>48.84699999999998</v>
      </c>
      <c r="L16" s="27"/>
      <c r="M16" s="21">
        <v>19.783000000000001</v>
      </c>
      <c r="N16" s="9">
        <f>G16+I16</f>
        <v>186.3</v>
      </c>
      <c r="O16" s="805">
        <f>H16+M16</f>
        <v>155.92200000000003</v>
      </c>
      <c r="P16" s="18">
        <f>F16-O16</f>
        <v>29.226999999999975</v>
      </c>
      <c r="Q16" s="22"/>
      <c r="R16" s="787"/>
    </row>
    <row r="17" spans="2:22" ht="25" customHeight="1" x14ac:dyDescent="0.35">
      <c r="B17" s="854" t="s">
        <v>19</v>
      </c>
      <c r="C17" s="855"/>
      <c r="D17" s="856"/>
      <c r="E17" s="5">
        <v>186.3</v>
      </c>
      <c r="F17" s="24">
        <f>F16</f>
        <v>185.149</v>
      </c>
      <c r="G17" s="18">
        <v>170</v>
      </c>
      <c r="H17" s="19">
        <v>136.13900000000001</v>
      </c>
      <c r="I17" s="18">
        <v>16.3</v>
      </c>
      <c r="J17" s="25"/>
      <c r="K17" s="26">
        <f>K16</f>
        <v>48.84699999999998</v>
      </c>
      <c r="L17" s="27"/>
      <c r="M17" s="21"/>
      <c r="N17" s="9">
        <f>G17+I17</f>
        <v>186.3</v>
      </c>
      <c r="O17" s="10">
        <f>H17+M17</f>
        <v>136.13900000000001</v>
      </c>
      <c r="P17" s="18">
        <f>F17-O17</f>
        <v>49.009999999999991</v>
      </c>
      <c r="Q17" s="22"/>
      <c r="R17" s="787"/>
    </row>
    <row r="18" spans="2:22" ht="25" customHeight="1" x14ac:dyDescent="0.35">
      <c r="B18" s="864" t="s">
        <v>21</v>
      </c>
      <c r="C18" s="865"/>
      <c r="D18" s="865"/>
      <c r="E18" s="28">
        <v>494</v>
      </c>
      <c r="F18" s="29">
        <v>478</v>
      </c>
      <c r="G18" s="28">
        <v>142</v>
      </c>
      <c r="H18" s="30">
        <v>136</v>
      </c>
      <c r="I18" s="28">
        <v>25</v>
      </c>
      <c r="J18" s="29">
        <v>30</v>
      </c>
      <c r="K18" s="31">
        <v>35</v>
      </c>
      <c r="L18" s="32">
        <v>1</v>
      </c>
      <c r="M18" s="33">
        <v>15</v>
      </c>
      <c r="N18" s="9">
        <f>G18+I18</f>
        <v>167</v>
      </c>
      <c r="O18" s="10">
        <f>H18+M18</f>
        <v>151</v>
      </c>
      <c r="P18" s="18">
        <f>F18-O18</f>
        <v>327</v>
      </c>
      <c r="Q18" s="34">
        <v>10</v>
      </c>
      <c r="R18" s="787">
        <v>6</v>
      </c>
      <c r="T18" s="741"/>
      <c r="V18" s="741"/>
    </row>
    <row r="19" spans="2:22" ht="25" customHeight="1" x14ac:dyDescent="0.35">
      <c r="B19" s="896" t="s">
        <v>149</v>
      </c>
      <c r="C19" s="897"/>
      <c r="D19" s="898"/>
      <c r="E19" s="28">
        <v>494</v>
      </c>
      <c r="F19" s="29">
        <v>478</v>
      </c>
      <c r="G19" s="28">
        <v>142</v>
      </c>
      <c r="H19" s="30">
        <v>89</v>
      </c>
      <c r="I19" s="28">
        <v>25</v>
      </c>
      <c r="J19" s="29">
        <v>30</v>
      </c>
      <c r="K19" s="31">
        <v>35</v>
      </c>
      <c r="L19" s="32"/>
      <c r="M19" s="33">
        <v>4</v>
      </c>
      <c r="N19" s="9">
        <f>G19+I19</f>
        <v>167</v>
      </c>
      <c r="O19" s="10">
        <f>H19+M19</f>
        <v>93</v>
      </c>
      <c r="P19" s="18">
        <f>F19-O19</f>
        <v>385</v>
      </c>
      <c r="Q19" s="34"/>
      <c r="R19" s="787"/>
    </row>
    <row r="20" spans="2:22" ht="17.5" hidden="1" x14ac:dyDescent="0.35">
      <c r="B20" s="896" t="s">
        <v>17</v>
      </c>
      <c r="C20" s="897"/>
      <c r="D20" s="898"/>
      <c r="E20" s="28">
        <v>31</v>
      </c>
      <c r="F20" s="29"/>
      <c r="G20" s="28"/>
      <c r="H20" s="28"/>
      <c r="I20" s="28"/>
      <c r="J20" s="29"/>
      <c r="K20" s="31"/>
      <c r="L20" s="32"/>
      <c r="M20" s="28"/>
      <c r="N20" s="17"/>
      <c r="O20" s="10"/>
      <c r="P20" s="18"/>
      <c r="Q20" s="34"/>
      <c r="R20" s="787"/>
    </row>
    <row r="21" spans="2:22" hidden="1" x14ac:dyDescent="0.35">
      <c r="B21" s="881" t="s">
        <v>22</v>
      </c>
      <c r="C21" s="882"/>
      <c r="D21" s="883"/>
      <c r="E21" s="28">
        <v>10</v>
      </c>
      <c r="F21" s="29"/>
      <c r="G21" s="28"/>
      <c r="H21" s="28"/>
      <c r="I21" s="28"/>
      <c r="J21" s="29"/>
      <c r="K21" s="31"/>
      <c r="L21" s="32"/>
      <c r="M21" s="28"/>
      <c r="N21" s="17"/>
      <c r="O21" s="10"/>
      <c r="P21" s="18"/>
      <c r="Q21" s="34"/>
      <c r="R21" s="787"/>
    </row>
    <row r="22" spans="2:22" hidden="1" x14ac:dyDescent="0.35">
      <c r="B22" s="881" t="s">
        <v>23</v>
      </c>
      <c r="C22" s="882"/>
      <c r="D22" s="883"/>
      <c r="E22" s="28">
        <v>298</v>
      </c>
      <c r="F22" s="29"/>
      <c r="G22" s="28"/>
      <c r="H22" s="28"/>
      <c r="I22" s="28"/>
      <c r="J22" s="29"/>
      <c r="K22" s="31"/>
      <c r="L22" s="32"/>
      <c r="M22" s="28"/>
      <c r="N22" s="17"/>
      <c r="O22" s="10"/>
      <c r="P22" s="18"/>
      <c r="Q22" s="34"/>
      <c r="R22" s="787"/>
    </row>
    <row r="23" spans="2:22" hidden="1" x14ac:dyDescent="0.35">
      <c r="B23" s="881" t="s">
        <v>24</v>
      </c>
      <c r="C23" s="882"/>
      <c r="D23" s="883"/>
      <c r="E23" s="28">
        <v>181</v>
      </c>
      <c r="F23" s="29"/>
      <c r="G23" s="28"/>
      <c r="H23" s="28"/>
      <c r="I23" s="28"/>
      <c r="J23" s="29"/>
      <c r="K23" s="31"/>
      <c r="L23" s="32"/>
      <c r="M23" s="28"/>
      <c r="N23" s="17"/>
      <c r="O23" s="10"/>
      <c r="P23" s="18"/>
      <c r="Q23" s="34"/>
      <c r="R23" s="787"/>
    </row>
    <row r="24" spans="2:22" hidden="1" x14ac:dyDescent="0.35">
      <c r="B24" s="881" t="s">
        <v>25</v>
      </c>
      <c r="C24" s="882"/>
      <c r="D24" s="883"/>
      <c r="E24" s="28">
        <v>5</v>
      </c>
      <c r="F24" s="29"/>
      <c r="G24" s="28"/>
      <c r="H24" s="28"/>
      <c r="I24" s="28"/>
      <c r="J24" s="29"/>
      <c r="K24" s="31"/>
      <c r="L24" s="32"/>
      <c r="M24" s="28"/>
      <c r="N24" s="17"/>
      <c r="O24" s="10"/>
      <c r="P24" s="18"/>
      <c r="Q24" s="34"/>
      <c r="R24" s="787"/>
    </row>
    <row r="25" spans="2:22" hidden="1" x14ac:dyDescent="0.35">
      <c r="B25" s="884" t="s">
        <v>26</v>
      </c>
      <c r="C25" s="885"/>
      <c r="D25" s="885"/>
      <c r="E25" s="28"/>
      <c r="F25" s="29"/>
      <c r="G25" s="28"/>
      <c r="H25" s="28">
        <f>0</f>
        <v>0</v>
      </c>
      <c r="I25" s="28"/>
      <c r="J25" s="29"/>
      <c r="K25" s="31"/>
      <c r="L25" s="35"/>
      <c r="M25" s="28"/>
      <c r="N25" s="17"/>
      <c r="O25" s="10">
        <f>M25+H25</f>
        <v>0</v>
      </c>
      <c r="P25" s="18"/>
      <c r="Q25" s="34"/>
      <c r="R25" s="788"/>
    </row>
    <row r="26" spans="2:22" hidden="1" x14ac:dyDescent="0.35">
      <c r="B26" s="886" t="s">
        <v>27</v>
      </c>
      <c r="C26" s="887"/>
      <c r="D26" s="28" t="s">
        <v>28</v>
      </c>
      <c r="E26" s="36">
        <f>E15</f>
        <v>0</v>
      </c>
      <c r="F26" s="36"/>
      <c r="G26" s="890"/>
      <c r="H26" s="33">
        <v>0</v>
      </c>
      <c r="I26" s="893"/>
      <c r="J26" s="37"/>
      <c r="K26" s="38"/>
      <c r="L26" s="39"/>
      <c r="M26" s="33"/>
      <c r="N26" s="17">
        <f>G26+I26</f>
        <v>0</v>
      </c>
      <c r="O26" s="10">
        <f>M26+H26</f>
        <v>0</v>
      </c>
      <c r="P26" s="18">
        <f>F26-O26</f>
        <v>0</v>
      </c>
      <c r="Q26" s="40"/>
      <c r="R26" s="789"/>
      <c r="T26" s="41"/>
    </row>
    <row r="27" spans="2:22" hidden="1" x14ac:dyDescent="0.35">
      <c r="B27" s="888"/>
      <c r="C27" s="889"/>
      <c r="D27" s="28" t="s">
        <v>29</v>
      </c>
      <c r="E27" s="36">
        <f>E26</f>
        <v>0</v>
      </c>
      <c r="F27" s="36">
        <f>F26</f>
        <v>0</v>
      </c>
      <c r="G27" s="891"/>
      <c r="H27" s="33">
        <v>0</v>
      </c>
      <c r="I27" s="894"/>
      <c r="J27" s="37"/>
      <c r="K27" s="38"/>
      <c r="L27" s="42"/>
      <c r="M27" s="36"/>
      <c r="N27" s="17">
        <f>G27+I27</f>
        <v>0</v>
      </c>
      <c r="O27" s="10">
        <f>M27+H27</f>
        <v>0</v>
      </c>
      <c r="P27" s="18">
        <f>F27-O27</f>
        <v>0</v>
      </c>
      <c r="Q27" s="40"/>
      <c r="R27" s="789"/>
      <c r="T27" s="41"/>
      <c r="U27" s="41"/>
      <c r="V27" s="41"/>
    </row>
    <row r="28" spans="2:22" hidden="1" x14ac:dyDescent="0.35">
      <c r="B28" s="884" t="s">
        <v>30</v>
      </c>
      <c r="C28" s="885"/>
      <c r="D28" s="885"/>
      <c r="E28" s="36">
        <f>E27</f>
        <v>0</v>
      </c>
      <c r="F28" s="36">
        <f>F27</f>
        <v>0</v>
      </c>
      <c r="G28" s="892"/>
      <c r="H28" s="28">
        <v>0</v>
      </c>
      <c r="I28" s="895"/>
      <c r="J28" s="29"/>
      <c r="K28" s="31"/>
      <c r="L28" s="35"/>
      <c r="M28" s="28"/>
      <c r="N28" s="17">
        <f>G28+I28</f>
        <v>0</v>
      </c>
      <c r="O28" s="10">
        <f>H28+M28</f>
        <v>0</v>
      </c>
      <c r="P28" s="18">
        <f>F28-O28</f>
        <v>0</v>
      </c>
      <c r="Q28" s="34"/>
      <c r="R28" s="788"/>
    </row>
    <row r="29" spans="2:22" ht="25" customHeight="1" thickBot="1" x14ac:dyDescent="0.4">
      <c r="B29" s="912" t="s">
        <v>31</v>
      </c>
      <c r="C29" s="913"/>
      <c r="D29" s="913"/>
      <c r="E29" s="790">
        <v>494</v>
      </c>
      <c r="F29" s="790">
        <v>478</v>
      </c>
      <c r="G29" s="790">
        <v>77</v>
      </c>
      <c r="H29" s="791">
        <v>23</v>
      </c>
      <c r="I29" s="792">
        <v>25</v>
      </c>
      <c r="J29" s="793">
        <v>7</v>
      </c>
      <c r="K29" s="794">
        <v>40</v>
      </c>
      <c r="L29" s="795">
        <v>1</v>
      </c>
      <c r="M29" s="792">
        <v>25</v>
      </c>
      <c r="N29" s="796">
        <f>G29+I29</f>
        <v>102</v>
      </c>
      <c r="O29" s="797">
        <f>H29+M29</f>
        <v>48</v>
      </c>
      <c r="P29" s="798">
        <f>F29-O29</f>
        <v>430</v>
      </c>
      <c r="Q29" s="799">
        <v>4</v>
      </c>
      <c r="R29" s="800">
        <v>4</v>
      </c>
    </row>
    <row r="30" spans="2:22" x14ac:dyDescent="0.35">
      <c r="B30" s="43"/>
      <c r="C30" s="43"/>
      <c r="D30" s="43"/>
      <c r="E30" s="44"/>
      <c r="F30" s="44"/>
      <c r="G30" s="45"/>
      <c r="H30" s="46"/>
      <c r="I30" s="46"/>
      <c r="J30" s="47"/>
      <c r="K30" s="47"/>
      <c r="L30" s="47"/>
      <c r="M30" s="46"/>
      <c r="N30" s="48"/>
      <c r="O30" s="49"/>
      <c r="P30" s="50"/>
      <c r="Q30" s="46"/>
      <c r="R30" s="49"/>
    </row>
    <row r="31" spans="2:22" ht="9.75" customHeight="1" x14ac:dyDescent="0.35">
      <c r="F31" s="41"/>
      <c r="G31" s="41"/>
      <c r="S31" s="51"/>
    </row>
    <row r="32" spans="2:22" ht="21" hidden="1" customHeight="1" x14ac:dyDescent="0.35">
      <c r="B32" s="914" t="s">
        <v>32</v>
      </c>
      <c r="C32" s="915"/>
      <c r="D32" s="915"/>
      <c r="E32" s="915"/>
      <c r="F32" s="916"/>
      <c r="G32" s="916"/>
      <c r="H32" s="916"/>
      <c r="I32" s="916"/>
      <c r="J32" s="916"/>
      <c r="K32" s="916"/>
      <c r="L32" s="916"/>
      <c r="M32" s="916"/>
      <c r="N32" s="916"/>
      <c r="O32" s="916"/>
      <c r="P32" s="916"/>
      <c r="Q32" s="916"/>
      <c r="R32" s="916"/>
      <c r="S32" s="51"/>
    </row>
    <row r="33" spans="2:19" ht="21" hidden="1" x14ac:dyDescent="0.35">
      <c r="B33" s="53" t="s">
        <v>33</v>
      </c>
      <c r="C33" s="54"/>
      <c r="D33" s="55"/>
      <c r="E33" s="55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1"/>
    </row>
    <row r="34" spans="2:19" ht="30" hidden="1" customHeight="1" thickBot="1" x14ac:dyDescent="0.4">
      <c r="B34" s="56" t="s">
        <v>34</v>
      </c>
      <c r="C34" s="57" t="s">
        <v>35</v>
      </c>
      <c r="D34" s="57" t="s">
        <v>36</v>
      </c>
      <c r="E34" s="58" t="s">
        <v>37</v>
      </c>
      <c r="F34" s="57" t="s">
        <v>38</v>
      </c>
      <c r="G34" s="57" t="s">
        <v>39</v>
      </c>
      <c r="H34" s="57" t="s">
        <v>40</v>
      </c>
      <c r="I34" s="917" t="s">
        <v>41</v>
      </c>
      <c r="J34" s="918"/>
      <c r="K34" s="918"/>
      <c r="L34" s="919"/>
      <c r="M34" s="920" t="s">
        <v>42</v>
      </c>
      <c r="N34" s="920"/>
      <c r="O34" s="920" t="s">
        <v>43</v>
      </c>
      <c r="P34" s="920"/>
      <c r="Q34" s="920"/>
      <c r="R34" s="921"/>
      <c r="S34" s="51"/>
    </row>
    <row r="35" spans="2:19" ht="15" hidden="1" customHeight="1" x14ac:dyDescent="0.35">
      <c r="B35" s="59"/>
      <c r="C35" s="60" t="s">
        <v>44</v>
      </c>
      <c r="D35" s="60" t="s">
        <v>45</v>
      </c>
      <c r="E35" s="60"/>
      <c r="F35" s="61"/>
      <c r="G35" s="62">
        <v>45968</v>
      </c>
      <c r="H35" s="63"/>
      <c r="I35" s="899"/>
      <c r="J35" s="900"/>
      <c r="K35" s="900"/>
      <c r="L35" s="901"/>
      <c r="M35" s="902"/>
      <c r="N35" s="903"/>
      <c r="O35" s="904"/>
      <c r="P35" s="905"/>
      <c r="Q35" s="905"/>
      <c r="R35" s="906"/>
    </row>
    <row r="36" spans="2:19" ht="15" hidden="1" customHeight="1" x14ac:dyDescent="0.35">
      <c r="B36" s="64"/>
      <c r="C36" s="60" t="s">
        <v>46</v>
      </c>
      <c r="D36" s="60" t="s">
        <v>45</v>
      </c>
      <c r="E36" s="60" t="s">
        <v>47</v>
      </c>
      <c r="F36" s="65"/>
      <c r="G36" s="62">
        <v>45968</v>
      </c>
      <c r="H36" s="66"/>
      <c r="I36" s="907"/>
      <c r="J36" s="908"/>
      <c r="K36" s="908"/>
      <c r="L36" s="909"/>
      <c r="M36" s="910"/>
      <c r="N36" s="910"/>
      <c r="O36" s="911"/>
      <c r="P36" s="911"/>
      <c r="Q36" s="911"/>
      <c r="R36" s="911"/>
    </row>
    <row r="37" spans="2:19" ht="15" hidden="1" customHeight="1" x14ac:dyDescent="0.35">
      <c r="B37" s="64"/>
      <c r="C37" s="60" t="s">
        <v>48</v>
      </c>
      <c r="D37" s="60" t="s">
        <v>49</v>
      </c>
      <c r="E37" s="60"/>
      <c r="F37" s="65"/>
      <c r="G37" s="62">
        <v>45968</v>
      </c>
      <c r="H37" s="66"/>
      <c r="I37" s="907"/>
      <c r="J37" s="908"/>
      <c r="K37" s="908"/>
      <c r="L37" s="909"/>
      <c r="M37" s="910"/>
      <c r="N37" s="910"/>
      <c r="O37" s="911"/>
      <c r="P37" s="911"/>
      <c r="Q37" s="911"/>
      <c r="R37" s="911"/>
    </row>
    <row r="38" spans="2:19" ht="15" hidden="1" customHeight="1" x14ac:dyDescent="0.35">
      <c r="B38" s="64"/>
      <c r="C38" s="60" t="s">
        <v>50</v>
      </c>
      <c r="D38" s="60" t="s">
        <v>49</v>
      </c>
      <c r="E38" s="60" t="s">
        <v>51</v>
      </c>
      <c r="F38" s="65"/>
      <c r="G38" s="67"/>
      <c r="H38" s="66"/>
      <c r="I38" s="907"/>
      <c r="J38" s="908"/>
      <c r="K38" s="908"/>
      <c r="L38" s="909"/>
      <c r="M38" s="910"/>
      <c r="N38" s="910"/>
      <c r="O38" s="911"/>
      <c r="P38" s="911"/>
      <c r="Q38" s="911"/>
      <c r="R38" s="911"/>
    </row>
    <row r="39" spans="2:19" ht="15" hidden="1" customHeight="1" x14ac:dyDescent="0.35">
      <c r="B39" s="64"/>
      <c r="C39" s="60" t="s">
        <v>52</v>
      </c>
      <c r="D39" s="60" t="s">
        <v>45</v>
      </c>
      <c r="E39" s="60" t="s">
        <v>53</v>
      </c>
      <c r="F39" s="65"/>
      <c r="G39" s="67"/>
      <c r="H39" s="66"/>
      <c r="I39" s="907"/>
      <c r="J39" s="908"/>
      <c r="K39" s="908"/>
      <c r="L39" s="909"/>
      <c r="M39" s="910"/>
      <c r="N39" s="910"/>
      <c r="O39" s="911"/>
      <c r="P39" s="911"/>
      <c r="Q39" s="911"/>
      <c r="R39" s="911"/>
    </row>
    <row r="40" spans="2:19" ht="15" hidden="1" customHeight="1" x14ac:dyDescent="0.35">
      <c r="B40" s="64"/>
      <c r="C40" s="60" t="s">
        <v>54</v>
      </c>
      <c r="D40" s="60" t="s">
        <v>45</v>
      </c>
      <c r="E40" s="60" t="s">
        <v>51</v>
      </c>
      <c r="F40" s="65"/>
      <c r="G40" s="62">
        <v>45966</v>
      </c>
      <c r="H40" s="66"/>
      <c r="I40" s="907"/>
      <c r="J40" s="908"/>
      <c r="K40" s="908"/>
      <c r="L40" s="909"/>
      <c r="M40" s="910"/>
      <c r="N40" s="910"/>
      <c r="O40" s="911"/>
      <c r="P40" s="911"/>
      <c r="Q40" s="911"/>
      <c r="R40" s="911"/>
    </row>
    <row r="41" spans="2:19" ht="15" hidden="1" customHeight="1" x14ac:dyDescent="0.35">
      <c r="B41" s="64"/>
      <c r="C41" s="60" t="s">
        <v>55</v>
      </c>
      <c r="D41" s="60" t="s">
        <v>45</v>
      </c>
      <c r="E41" s="60" t="s">
        <v>51</v>
      </c>
      <c r="F41" s="65"/>
      <c r="G41" s="67"/>
      <c r="H41" s="66"/>
      <c r="I41" s="907"/>
      <c r="J41" s="908"/>
      <c r="K41" s="908"/>
      <c r="L41" s="909"/>
      <c r="M41" s="910"/>
      <c r="N41" s="910"/>
      <c r="O41" s="926"/>
      <c r="P41" s="927"/>
      <c r="Q41" s="927"/>
      <c r="R41" s="928"/>
    </row>
    <row r="42" spans="2:19" ht="15" hidden="1" customHeight="1" x14ac:dyDescent="0.35">
      <c r="B42" s="64"/>
      <c r="C42" s="60" t="s">
        <v>56</v>
      </c>
      <c r="D42" s="60" t="s">
        <v>45</v>
      </c>
      <c r="E42" s="60" t="s">
        <v>51</v>
      </c>
      <c r="F42" s="65"/>
      <c r="G42" s="67"/>
      <c r="H42" s="68"/>
      <c r="I42" s="907"/>
      <c r="J42" s="908"/>
      <c r="K42" s="908"/>
      <c r="L42" s="909"/>
      <c r="M42" s="922"/>
      <c r="N42" s="924"/>
      <c r="O42" s="926"/>
      <c r="P42" s="927"/>
      <c r="Q42" s="927"/>
      <c r="R42" s="928"/>
    </row>
    <row r="43" spans="2:19" ht="15" hidden="1" customHeight="1" x14ac:dyDescent="0.35">
      <c r="B43" s="64"/>
      <c r="C43" s="60" t="s">
        <v>57</v>
      </c>
      <c r="D43" s="60" t="s">
        <v>45</v>
      </c>
      <c r="E43" s="60" t="s">
        <v>53</v>
      </c>
      <c r="F43" s="69"/>
      <c r="G43" s="67"/>
      <c r="H43" s="69"/>
      <c r="I43" s="922"/>
      <c r="J43" s="923"/>
      <c r="K43" s="923"/>
      <c r="L43" s="924"/>
      <c r="M43" s="910"/>
      <c r="N43" s="910"/>
      <c r="O43" s="925"/>
      <c r="P43" s="925"/>
      <c r="Q43" s="925"/>
      <c r="R43" s="925"/>
    </row>
    <row r="44" spans="2:19" ht="15" hidden="1" customHeight="1" x14ac:dyDescent="0.35">
      <c r="B44" s="64"/>
      <c r="C44" s="60" t="s">
        <v>58</v>
      </c>
      <c r="D44" s="60" t="s">
        <v>49</v>
      </c>
      <c r="E44" s="60"/>
      <c r="F44" s="69"/>
      <c r="G44" s="62">
        <v>45969</v>
      </c>
      <c r="H44" s="69"/>
      <c r="I44" s="922"/>
      <c r="J44" s="923"/>
      <c r="K44" s="923"/>
      <c r="L44" s="924"/>
      <c r="M44" s="910"/>
      <c r="N44" s="910"/>
      <c r="O44" s="925"/>
      <c r="P44" s="925"/>
      <c r="Q44" s="925"/>
      <c r="R44" s="925"/>
    </row>
    <row r="45" spans="2:19" ht="15" hidden="1" customHeight="1" x14ac:dyDescent="0.35">
      <c r="B45" s="70"/>
      <c r="C45" s="60" t="s">
        <v>59</v>
      </c>
      <c r="D45" s="60" t="s">
        <v>49</v>
      </c>
      <c r="E45" s="60" t="s">
        <v>53</v>
      </c>
      <c r="F45" s="65"/>
      <c r="G45" s="67"/>
      <c r="H45" s="69"/>
      <c r="I45" s="922"/>
      <c r="J45" s="923"/>
      <c r="K45" s="923"/>
      <c r="L45" s="924"/>
      <c r="M45" s="925"/>
      <c r="N45" s="925"/>
      <c r="O45" s="925"/>
      <c r="P45" s="925"/>
      <c r="Q45" s="925"/>
      <c r="R45" s="925"/>
    </row>
    <row r="46" spans="2:19" ht="15" hidden="1" customHeight="1" x14ac:dyDescent="0.35">
      <c r="B46" s="71"/>
      <c r="C46" s="60" t="s">
        <v>60</v>
      </c>
      <c r="D46" s="60" t="s">
        <v>49</v>
      </c>
      <c r="E46" s="60"/>
      <c r="F46" s="65"/>
      <c r="G46" s="67"/>
      <c r="H46" s="69"/>
      <c r="I46" s="922"/>
      <c r="J46" s="923"/>
      <c r="K46" s="923"/>
      <c r="L46" s="924"/>
      <c r="M46" s="925"/>
      <c r="N46" s="925"/>
      <c r="O46" s="925"/>
      <c r="P46" s="925"/>
      <c r="Q46" s="925"/>
      <c r="R46" s="925"/>
    </row>
    <row r="47" spans="2:19" ht="15" hidden="1" customHeight="1" x14ac:dyDescent="0.35">
      <c r="B47" s="69"/>
      <c r="C47" s="60" t="s">
        <v>61</v>
      </c>
      <c r="D47" s="60" t="s">
        <v>45</v>
      </c>
      <c r="E47" s="60"/>
      <c r="F47" s="69"/>
      <c r="G47" s="67"/>
      <c r="H47" s="69"/>
      <c r="I47" s="922"/>
      <c r="J47" s="923"/>
      <c r="K47" s="923"/>
      <c r="L47" s="924"/>
      <c r="M47" s="925"/>
      <c r="N47" s="925"/>
      <c r="O47" s="925"/>
      <c r="P47" s="925"/>
      <c r="Q47" s="925"/>
      <c r="R47" s="925"/>
    </row>
    <row r="48" spans="2:19" ht="15" hidden="1" customHeight="1" x14ac:dyDescent="0.35">
      <c r="B48" s="69"/>
      <c r="C48" s="60" t="s">
        <v>62</v>
      </c>
      <c r="D48" s="60" t="s">
        <v>49</v>
      </c>
      <c r="E48" s="60" t="s">
        <v>51</v>
      </c>
      <c r="F48" s="69"/>
      <c r="G48" s="67"/>
      <c r="H48" s="69"/>
      <c r="I48" s="922"/>
      <c r="J48" s="923"/>
      <c r="K48" s="923"/>
      <c r="L48" s="924"/>
      <c r="M48" s="925"/>
      <c r="N48" s="925"/>
      <c r="O48" s="925"/>
      <c r="P48" s="925"/>
      <c r="Q48" s="925"/>
      <c r="R48" s="925"/>
    </row>
    <row r="49" spans="2:18" ht="15" hidden="1" customHeight="1" x14ac:dyDescent="0.35">
      <c r="B49" s="69"/>
      <c r="C49" s="60" t="s">
        <v>63</v>
      </c>
      <c r="D49" s="60" t="s">
        <v>45</v>
      </c>
      <c r="E49" s="60"/>
      <c r="F49" s="69"/>
      <c r="G49" s="67"/>
      <c r="H49" s="69"/>
      <c r="I49" s="922"/>
      <c r="J49" s="923"/>
      <c r="K49" s="923"/>
      <c r="L49" s="924"/>
      <c r="M49" s="925"/>
      <c r="N49" s="925"/>
      <c r="O49" s="925"/>
      <c r="P49" s="925"/>
      <c r="Q49" s="925"/>
      <c r="R49" s="925"/>
    </row>
    <row r="50" spans="2:18" ht="15" hidden="1" customHeight="1" x14ac:dyDescent="0.35">
      <c r="B50" s="69"/>
      <c r="C50" s="60" t="s">
        <v>64</v>
      </c>
      <c r="D50" s="60" t="s">
        <v>65</v>
      </c>
      <c r="E50" s="60" t="s">
        <v>53</v>
      </c>
      <c r="F50" s="69"/>
      <c r="G50" s="62">
        <v>45963</v>
      </c>
      <c r="H50" s="69"/>
      <c r="I50" s="922"/>
      <c r="J50" s="923"/>
      <c r="K50" s="923"/>
      <c r="L50" s="924"/>
      <c r="M50" s="925"/>
      <c r="N50" s="925"/>
      <c r="O50" s="925"/>
      <c r="P50" s="925"/>
      <c r="Q50" s="925"/>
      <c r="R50" s="925"/>
    </row>
    <row r="51" spans="2:18" ht="15" hidden="1" customHeight="1" x14ac:dyDescent="0.35">
      <c r="B51" s="69"/>
      <c r="C51" s="60" t="s">
        <v>66</v>
      </c>
      <c r="D51" s="60" t="s">
        <v>49</v>
      </c>
      <c r="E51" s="60"/>
      <c r="F51" s="69"/>
      <c r="G51" s="62">
        <v>45970</v>
      </c>
      <c r="H51" s="69"/>
      <c r="I51" s="922"/>
      <c r="J51" s="923"/>
      <c r="K51" s="923"/>
      <c r="L51" s="924"/>
      <c r="M51" s="925"/>
      <c r="N51" s="925"/>
      <c r="O51" s="925"/>
      <c r="P51" s="925"/>
      <c r="Q51" s="925"/>
      <c r="R51" s="925"/>
    </row>
    <row r="52" spans="2:18" ht="15" hidden="1" customHeight="1" x14ac:dyDescent="0.35">
      <c r="B52" s="69"/>
      <c r="C52" s="60" t="s">
        <v>67</v>
      </c>
      <c r="D52" s="60" t="s">
        <v>45</v>
      </c>
      <c r="E52" s="60"/>
      <c r="F52" s="69"/>
      <c r="G52" s="62">
        <v>45970</v>
      </c>
      <c r="H52" s="69"/>
      <c r="I52" s="922"/>
      <c r="J52" s="923"/>
      <c r="K52" s="923"/>
      <c r="L52" s="924"/>
      <c r="M52" s="925"/>
      <c r="N52" s="925"/>
      <c r="O52" s="925"/>
      <c r="P52" s="925"/>
      <c r="Q52" s="925"/>
      <c r="R52" s="925"/>
    </row>
    <row r="53" spans="2:18" x14ac:dyDescent="0.35">
      <c r="L53" t="s">
        <v>68</v>
      </c>
    </row>
  </sheetData>
  <sheetProtection formatCells="0" formatColumns="0" formatRows="0" insertColumns="0" insertRows="0" insertHyperlinks="0" deleteColumns="0" deleteRows="0" sort="0" autoFilter="0" pivotTables="0"/>
  <mergeCells count="105">
    <mergeCell ref="I51:L51"/>
    <mergeCell ref="M51:N51"/>
    <mergeCell ref="O51:R51"/>
    <mergeCell ref="I52:L52"/>
    <mergeCell ref="M52:N52"/>
    <mergeCell ref="O52:R52"/>
    <mergeCell ref="I49:L49"/>
    <mergeCell ref="M49:N49"/>
    <mergeCell ref="O49:R49"/>
    <mergeCell ref="I50:L50"/>
    <mergeCell ref="M50:N50"/>
    <mergeCell ref="O50:R50"/>
    <mergeCell ref="I47:L47"/>
    <mergeCell ref="M47:N47"/>
    <mergeCell ref="O47:R47"/>
    <mergeCell ref="I48:L48"/>
    <mergeCell ref="M48:N48"/>
    <mergeCell ref="O48:R48"/>
    <mergeCell ref="I45:L45"/>
    <mergeCell ref="M45:N45"/>
    <mergeCell ref="O45:R45"/>
    <mergeCell ref="I46:L46"/>
    <mergeCell ref="M46:N46"/>
    <mergeCell ref="O46:R46"/>
    <mergeCell ref="I43:L43"/>
    <mergeCell ref="M43:N43"/>
    <mergeCell ref="O43:R43"/>
    <mergeCell ref="I44:L44"/>
    <mergeCell ref="M44:N44"/>
    <mergeCell ref="O44:R44"/>
    <mergeCell ref="I41:L41"/>
    <mergeCell ref="M41:N41"/>
    <mergeCell ref="O41:R41"/>
    <mergeCell ref="I42:L42"/>
    <mergeCell ref="M42:N42"/>
    <mergeCell ref="O42:R42"/>
    <mergeCell ref="I39:L39"/>
    <mergeCell ref="M39:N39"/>
    <mergeCell ref="O39:R39"/>
    <mergeCell ref="I40:L40"/>
    <mergeCell ref="M40:N40"/>
    <mergeCell ref="O40:R40"/>
    <mergeCell ref="I37:L37"/>
    <mergeCell ref="M37:N37"/>
    <mergeCell ref="O37:R37"/>
    <mergeCell ref="I38:L38"/>
    <mergeCell ref="M38:N38"/>
    <mergeCell ref="O38:R38"/>
    <mergeCell ref="I35:L35"/>
    <mergeCell ref="M35:N35"/>
    <mergeCell ref="O35:R35"/>
    <mergeCell ref="I36:L36"/>
    <mergeCell ref="M36:N36"/>
    <mergeCell ref="O36:R36"/>
    <mergeCell ref="B29:D29"/>
    <mergeCell ref="B32:E32"/>
    <mergeCell ref="F32:R32"/>
    <mergeCell ref="I34:L34"/>
    <mergeCell ref="M34:N34"/>
    <mergeCell ref="O34:R34"/>
    <mergeCell ref="B24:D24"/>
    <mergeCell ref="B25:D25"/>
    <mergeCell ref="B26:C27"/>
    <mergeCell ref="G26:G28"/>
    <mergeCell ref="I26:I28"/>
    <mergeCell ref="B28:D28"/>
    <mergeCell ref="B18:D18"/>
    <mergeCell ref="B19:D19"/>
    <mergeCell ref="B20:D20"/>
    <mergeCell ref="B21:D21"/>
    <mergeCell ref="B22:D22"/>
    <mergeCell ref="B23:D23"/>
    <mergeCell ref="B15:D15"/>
    <mergeCell ref="E15:R15"/>
    <mergeCell ref="B16:D16"/>
    <mergeCell ref="B17:D17"/>
    <mergeCell ref="P8:P9"/>
    <mergeCell ref="Q8:Q9"/>
    <mergeCell ref="R8:R9"/>
    <mergeCell ref="B10:D10"/>
    <mergeCell ref="B11:D11"/>
    <mergeCell ref="B12:D12"/>
    <mergeCell ref="E12:R12"/>
    <mergeCell ref="J8:J9"/>
    <mergeCell ref="K8:K9"/>
    <mergeCell ref="L8:L9"/>
    <mergeCell ref="M8:M9"/>
    <mergeCell ref="N8:N9"/>
    <mergeCell ref="O8:O9"/>
    <mergeCell ref="B8:D9"/>
    <mergeCell ref="E8:E9"/>
    <mergeCell ref="F8:F9"/>
    <mergeCell ref="G8:G9"/>
    <mergeCell ref="H8:H9"/>
    <mergeCell ref="I8:I9"/>
    <mergeCell ref="Q13:R13"/>
    <mergeCell ref="B2:R2"/>
    <mergeCell ref="B3:R3"/>
    <mergeCell ref="B4:R4"/>
    <mergeCell ref="B5:R5"/>
    <mergeCell ref="B6:R6"/>
    <mergeCell ref="B7:D7"/>
    <mergeCell ref="Q7:R7"/>
    <mergeCell ref="B13:D13"/>
    <mergeCell ref="B14:D14"/>
  </mergeCells>
  <conditionalFormatting sqref="C34">
    <cfRule type="duplicateValues" dxfId="825" priority="1"/>
  </conditionalFormatting>
  <pageMargins left="0.118110236220472" right="0.118110236220472" top="0.74803149606299202" bottom="0.74803149606299202" header="0.31496062992126" footer="0.31496062992126"/>
  <pageSetup paperSize="9" scale="78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22C1-187F-43AF-A83C-F982A7E46111}">
  <sheetPr>
    <pageSetUpPr fitToPage="1"/>
  </sheetPr>
  <dimension ref="A1:P38"/>
  <sheetViews>
    <sheetView zoomScale="57" zoomScaleNormal="90" workbookViewId="0">
      <pane ySplit="1" topLeftCell="A2" activePane="bottomLeft" state="frozen"/>
      <selection pane="bottomLeft" activeCell="C5" sqref="C5"/>
    </sheetView>
  </sheetViews>
  <sheetFormatPr defaultColWidth="9.1796875" defaultRowHeight="14" x14ac:dyDescent="0.3"/>
  <cols>
    <col min="1" max="1" width="6.54296875" style="720" customWidth="1"/>
    <col min="2" max="2" width="21.453125" style="720" customWidth="1"/>
    <col min="3" max="3" width="13.81640625" style="720" customWidth="1"/>
    <col min="4" max="6" width="15.453125" style="704" customWidth="1"/>
    <col min="7" max="7" width="28.36328125" style="704" customWidth="1"/>
    <col min="8" max="8" width="41.453125" style="720" customWidth="1"/>
    <col min="9" max="11" width="15.453125" style="704" customWidth="1"/>
    <col min="12" max="12" width="19.54296875" style="704" customWidth="1"/>
    <col min="13" max="13" width="33.1796875" style="704" customWidth="1"/>
    <col min="14" max="14" width="9.1796875" style="704"/>
    <col min="15" max="17" width="0" style="704" hidden="1" customWidth="1"/>
    <col min="18" max="16384" width="9.1796875" style="704"/>
  </cols>
  <sheetData>
    <row r="1" spans="1:16" ht="30" customHeight="1" x14ac:dyDescent="0.3">
      <c r="A1" s="931" t="s">
        <v>2751</v>
      </c>
      <c r="B1" s="931"/>
      <c r="C1" s="931"/>
      <c r="D1" s="931"/>
      <c r="E1" s="931"/>
      <c r="F1" s="931"/>
      <c r="G1" s="931"/>
      <c r="H1" s="931"/>
      <c r="I1" s="931"/>
      <c r="J1" s="931"/>
      <c r="K1" s="931"/>
      <c r="L1" s="702" t="s">
        <v>2789</v>
      </c>
      <c r="M1" s="703">
        <v>46092</v>
      </c>
    </row>
    <row r="2" spans="1:16" ht="29.25" customHeight="1" x14ac:dyDescent="0.3">
      <c r="A2" s="932" t="s">
        <v>2752</v>
      </c>
      <c r="B2" s="933"/>
      <c r="C2" s="934"/>
      <c r="D2" s="935" t="s">
        <v>2753</v>
      </c>
      <c r="E2" s="936"/>
      <c r="F2" s="936"/>
      <c r="G2" s="936"/>
      <c r="H2" s="936"/>
      <c r="I2" s="936"/>
      <c r="J2" s="936"/>
      <c r="K2" s="936"/>
      <c r="L2" s="936"/>
      <c r="M2" s="937"/>
    </row>
    <row r="3" spans="1:16" s="705" customFormat="1" ht="24" customHeight="1" x14ac:dyDescent="0.3">
      <c r="A3" s="938" t="s">
        <v>2754</v>
      </c>
      <c r="B3" s="938" t="s">
        <v>1989</v>
      </c>
      <c r="C3" s="938" t="s">
        <v>2755</v>
      </c>
      <c r="D3" s="940" t="s">
        <v>2756</v>
      </c>
      <c r="E3" s="941"/>
      <c r="F3" s="941"/>
      <c r="G3" s="941"/>
      <c r="H3" s="942"/>
      <c r="I3" s="943" t="s">
        <v>178</v>
      </c>
      <c r="J3" s="944"/>
      <c r="K3" s="944"/>
      <c r="L3" s="944"/>
      <c r="M3" s="945"/>
    </row>
    <row r="4" spans="1:16" s="824" customFormat="1" ht="37.5" customHeight="1" x14ac:dyDescent="0.35">
      <c r="A4" s="939"/>
      <c r="B4" s="939"/>
      <c r="C4" s="939"/>
      <c r="D4" s="707" t="s">
        <v>2324</v>
      </c>
      <c r="E4" s="707" t="s">
        <v>185</v>
      </c>
      <c r="F4" s="707" t="s">
        <v>19</v>
      </c>
      <c r="G4" s="707" t="s">
        <v>43</v>
      </c>
      <c r="H4" s="707" t="s">
        <v>2757</v>
      </c>
      <c r="I4" s="707" t="s">
        <v>2324</v>
      </c>
      <c r="J4" s="707" t="s">
        <v>185</v>
      </c>
      <c r="K4" s="707" t="s">
        <v>19</v>
      </c>
      <c r="L4" s="707" t="s">
        <v>43</v>
      </c>
      <c r="M4" s="707" t="s">
        <v>2757</v>
      </c>
    </row>
    <row r="5" spans="1:16" s="708" customFormat="1" ht="51" customHeight="1" x14ac:dyDescent="0.35">
      <c r="A5" s="709">
        <v>1</v>
      </c>
      <c r="B5" s="710" t="s">
        <v>2790</v>
      </c>
      <c r="C5" s="709"/>
      <c r="D5" s="709"/>
      <c r="E5" s="709"/>
      <c r="F5" s="718"/>
      <c r="G5" s="709" t="s">
        <v>2820</v>
      </c>
      <c r="H5" s="709" t="s">
        <v>2791</v>
      </c>
      <c r="I5" s="709"/>
      <c r="J5" s="709"/>
      <c r="K5" s="709"/>
      <c r="L5" s="709"/>
      <c r="M5" s="709"/>
    </row>
    <row r="6" spans="1:16" s="708" customFormat="1" ht="64" customHeight="1" x14ac:dyDescent="0.35">
      <c r="A6" s="709">
        <v>2</v>
      </c>
      <c r="B6" s="710" t="s">
        <v>2819</v>
      </c>
      <c r="C6" s="709">
        <v>8.1229999999999993</v>
      </c>
      <c r="D6" s="709">
        <v>8.1229999999999993</v>
      </c>
      <c r="E6" s="709">
        <v>8.1229999999999993</v>
      </c>
      <c r="F6" s="718"/>
      <c r="G6" s="709" t="s">
        <v>2821</v>
      </c>
      <c r="H6" s="825"/>
      <c r="I6" s="709"/>
      <c r="J6" s="709"/>
      <c r="K6" s="709"/>
      <c r="L6" s="709"/>
      <c r="M6" s="709"/>
    </row>
    <row r="7" spans="1:16" s="708" customFormat="1" ht="34" customHeight="1" x14ac:dyDescent="0.35">
      <c r="A7" s="709">
        <v>3</v>
      </c>
      <c r="B7" s="710" t="s">
        <v>2809</v>
      </c>
      <c r="C7" s="709">
        <v>7.4539999999999997</v>
      </c>
      <c r="D7" s="709">
        <v>7.4539999999999997</v>
      </c>
      <c r="E7" s="709">
        <v>7.4539999999999997</v>
      </c>
      <c r="F7" s="709">
        <v>7.4539999999999997</v>
      </c>
      <c r="G7" s="709" t="s">
        <v>19</v>
      </c>
      <c r="H7" s="709" t="s">
        <v>2814</v>
      </c>
      <c r="I7" s="709"/>
      <c r="J7" s="709"/>
      <c r="K7" s="709"/>
      <c r="L7" s="709"/>
      <c r="M7" s="709"/>
    </row>
    <row r="8" spans="1:16" s="708" customFormat="1" ht="34" customHeight="1" x14ac:dyDescent="0.35">
      <c r="A8" s="709">
        <v>4</v>
      </c>
      <c r="B8" s="710" t="s">
        <v>2810</v>
      </c>
      <c r="C8" s="709">
        <v>4.6529999999999996</v>
      </c>
      <c r="D8" s="709">
        <v>4.6529999999999996</v>
      </c>
      <c r="E8" s="709">
        <v>4.6529999999999996</v>
      </c>
      <c r="F8" s="709">
        <v>4.6529999999999996</v>
      </c>
      <c r="G8" s="709" t="s">
        <v>19</v>
      </c>
      <c r="H8" s="709" t="s">
        <v>2814</v>
      </c>
      <c r="I8" s="709"/>
      <c r="J8" s="709"/>
      <c r="K8" s="709"/>
      <c r="L8" s="709"/>
      <c r="M8" s="709"/>
    </row>
    <row r="9" spans="1:16" s="708" customFormat="1" ht="34" customHeight="1" x14ac:dyDescent="0.35">
      <c r="A9" s="709">
        <v>5</v>
      </c>
      <c r="B9" s="710" t="s">
        <v>2792</v>
      </c>
      <c r="C9" s="709">
        <v>6.5570000000000004</v>
      </c>
      <c r="D9" s="709">
        <v>6.5570000000000004</v>
      </c>
      <c r="E9" s="709">
        <v>6.5570000000000004</v>
      </c>
      <c r="F9" s="709">
        <v>6.5570000000000004</v>
      </c>
      <c r="G9" s="709" t="s">
        <v>19</v>
      </c>
      <c r="H9" s="709" t="s">
        <v>2814</v>
      </c>
      <c r="I9" s="929">
        <v>19.783000000000001</v>
      </c>
      <c r="J9" s="929">
        <v>19.783000000000001</v>
      </c>
      <c r="K9" s="929"/>
      <c r="L9" s="929"/>
      <c r="M9" s="929"/>
    </row>
    <row r="10" spans="1:16" s="708" customFormat="1" ht="34" customHeight="1" x14ac:dyDescent="0.35">
      <c r="A10" s="709">
        <v>6</v>
      </c>
      <c r="B10" s="710" t="s">
        <v>2811</v>
      </c>
      <c r="C10" s="709">
        <v>11.728999999999999</v>
      </c>
      <c r="D10" s="709">
        <v>11.728999999999999</v>
      </c>
      <c r="E10" s="709">
        <v>11.728999999999999</v>
      </c>
      <c r="F10" s="709">
        <v>11.728999999999999</v>
      </c>
      <c r="G10" s="709" t="s">
        <v>19</v>
      </c>
      <c r="H10" s="709" t="s">
        <v>2814</v>
      </c>
      <c r="I10" s="930"/>
      <c r="J10" s="930"/>
      <c r="K10" s="930"/>
      <c r="L10" s="930"/>
      <c r="M10" s="930"/>
      <c r="P10" s="708" t="e">
        <f>D7+D9+#REF!+#REF!</f>
        <v>#REF!</v>
      </c>
    </row>
    <row r="11" spans="1:16" s="708" customFormat="1" ht="24" hidden="1" customHeight="1" x14ac:dyDescent="0.35">
      <c r="A11" s="709">
        <v>10</v>
      </c>
      <c r="B11" s="709"/>
      <c r="C11" s="709"/>
      <c r="D11" s="709"/>
      <c r="E11" s="709"/>
      <c r="F11" s="709"/>
      <c r="G11" s="709"/>
      <c r="H11" s="709"/>
      <c r="I11" s="709"/>
      <c r="J11" s="709"/>
      <c r="K11" s="709"/>
      <c r="L11" s="709"/>
      <c r="M11" s="709"/>
    </row>
    <row r="12" spans="1:16" s="712" customFormat="1" ht="70" hidden="1" customHeight="1" x14ac:dyDescent="0.35">
      <c r="A12" s="709">
        <v>11</v>
      </c>
      <c r="B12" s="285" t="s">
        <v>1999</v>
      </c>
      <c r="C12" s="285"/>
      <c r="D12" s="285"/>
      <c r="E12" s="285"/>
      <c r="F12" s="709"/>
      <c r="G12" s="711" t="s">
        <v>2759</v>
      </c>
      <c r="H12" s="709" t="s">
        <v>2758</v>
      </c>
      <c r="I12" s="709">
        <f>D12</f>
        <v>0</v>
      </c>
      <c r="J12" s="709"/>
      <c r="K12" s="709">
        <f>J12</f>
        <v>0</v>
      </c>
      <c r="L12" s="709"/>
      <c r="M12" s="709"/>
    </row>
    <row r="13" spans="1:16" s="712" customFormat="1" ht="32.25" hidden="1" customHeight="1" x14ac:dyDescent="0.35">
      <c r="A13" s="709">
        <v>12</v>
      </c>
      <c r="B13" s="285" t="s">
        <v>2001</v>
      </c>
      <c r="C13" s="285"/>
      <c r="D13" s="285"/>
      <c r="E13" s="285"/>
      <c r="F13" s="709"/>
      <c r="G13" s="711"/>
      <c r="H13" s="709" t="s">
        <v>2758</v>
      </c>
      <c r="I13" s="709">
        <f t="shared" ref="I13:I33" si="0">D13</f>
        <v>0</v>
      </c>
      <c r="J13" s="709"/>
      <c r="K13" s="709">
        <f t="shared" ref="K13:K33" si="1">J13</f>
        <v>0</v>
      </c>
      <c r="L13" s="709"/>
      <c r="M13" s="709"/>
    </row>
    <row r="14" spans="1:16" s="712" customFormat="1" ht="32.25" hidden="1" customHeight="1" x14ac:dyDescent="0.35">
      <c r="A14" s="709">
        <v>13</v>
      </c>
      <c r="B14" s="285" t="s">
        <v>2003</v>
      </c>
      <c r="C14" s="285"/>
      <c r="D14" s="285"/>
      <c r="E14" s="285"/>
      <c r="F14" s="709"/>
      <c r="G14" s="711"/>
      <c r="H14" s="709" t="s">
        <v>2758</v>
      </c>
      <c r="I14" s="709">
        <f t="shared" si="0"/>
        <v>0</v>
      </c>
      <c r="J14" s="709"/>
      <c r="K14" s="709">
        <f t="shared" si="1"/>
        <v>0</v>
      </c>
      <c r="L14" s="709"/>
      <c r="M14" s="709"/>
    </row>
    <row r="15" spans="1:16" s="712" customFormat="1" ht="32.25" customHeight="1" x14ac:dyDescent="0.35">
      <c r="A15" s="709">
        <v>7</v>
      </c>
      <c r="B15" s="285" t="s">
        <v>2005</v>
      </c>
      <c r="C15" s="285">
        <v>8.3439999999999994</v>
      </c>
      <c r="D15" s="285">
        <v>8.3439999999999994</v>
      </c>
      <c r="E15" s="285">
        <v>8.3439999999999994</v>
      </c>
      <c r="F15" s="285">
        <v>8.3439999999999994</v>
      </c>
      <c r="G15" s="709" t="s">
        <v>19</v>
      </c>
      <c r="H15" s="709" t="s">
        <v>2758</v>
      </c>
      <c r="I15" s="709">
        <f t="shared" si="0"/>
        <v>8.3439999999999994</v>
      </c>
      <c r="J15" s="709">
        <f>I15</f>
        <v>8.3439999999999994</v>
      </c>
      <c r="K15" s="709">
        <f t="shared" si="1"/>
        <v>8.3439999999999994</v>
      </c>
      <c r="L15" s="709" t="s">
        <v>19</v>
      </c>
      <c r="M15" s="709" t="s">
        <v>2758</v>
      </c>
    </row>
    <row r="16" spans="1:16" s="712" customFormat="1" ht="32.25" customHeight="1" x14ac:dyDescent="0.35">
      <c r="A16" s="709">
        <v>8</v>
      </c>
      <c r="B16" s="285" t="s">
        <v>2007</v>
      </c>
      <c r="C16" s="285">
        <v>3.6150000000000002</v>
      </c>
      <c r="D16" s="285">
        <v>3.6150000000000002</v>
      </c>
      <c r="E16" s="285">
        <v>3.6150000000000002</v>
      </c>
      <c r="F16" s="285">
        <v>3.6150000000000002</v>
      </c>
      <c r="G16" s="709" t="s">
        <v>19</v>
      </c>
      <c r="H16" s="709" t="s">
        <v>2758</v>
      </c>
      <c r="I16" s="709">
        <f t="shared" si="0"/>
        <v>3.6150000000000002</v>
      </c>
      <c r="J16" s="709">
        <f t="shared" ref="J16:J33" si="2">I16</f>
        <v>3.6150000000000002</v>
      </c>
      <c r="K16" s="709">
        <f t="shared" si="1"/>
        <v>3.6150000000000002</v>
      </c>
      <c r="L16" s="709" t="s">
        <v>19</v>
      </c>
      <c r="M16" s="709" t="s">
        <v>2758</v>
      </c>
    </row>
    <row r="17" spans="1:13" s="712" customFormat="1" ht="32.25" customHeight="1" x14ac:dyDescent="0.35">
      <c r="A17" s="713">
        <v>9</v>
      </c>
      <c r="B17" s="285" t="s">
        <v>2009</v>
      </c>
      <c r="C17" s="285">
        <v>9.7089999999999996</v>
      </c>
      <c r="D17" s="285">
        <v>9.7089999999999996</v>
      </c>
      <c r="E17" s="285">
        <v>9.7089999999999996</v>
      </c>
      <c r="F17" s="285">
        <v>9.7089999999999996</v>
      </c>
      <c r="G17" s="709" t="s">
        <v>19</v>
      </c>
      <c r="H17" s="709" t="s">
        <v>2758</v>
      </c>
      <c r="I17" s="709">
        <f t="shared" si="0"/>
        <v>9.7089999999999996</v>
      </c>
      <c r="J17" s="709">
        <f t="shared" si="2"/>
        <v>9.7089999999999996</v>
      </c>
      <c r="K17" s="709">
        <f t="shared" si="1"/>
        <v>9.7089999999999996</v>
      </c>
      <c r="L17" s="709" t="s">
        <v>19</v>
      </c>
      <c r="M17" s="709" t="s">
        <v>2758</v>
      </c>
    </row>
    <row r="18" spans="1:13" s="712" customFormat="1" ht="32.25" customHeight="1" x14ac:dyDescent="0.35">
      <c r="A18" s="709">
        <v>13</v>
      </c>
      <c r="B18" s="285" t="s">
        <v>2012</v>
      </c>
      <c r="C18" s="285">
        <v>3.714</v>
      </c>
      <c r="D18" s="285">
        <v>3.714</v>
      </c>
      <c r="E18" s="285">
        <v>3.714</v>
      </c>
      <c r="F18" s="285">
        <v>3.714</v>
      </c>
      <c r="G18" s="709" t="s">
        <v>19</v>
      </c>
      <c r="H18" s="709" t="s">
        <v>2758</v>
      </c>
      <c r="I18" s="709">
        <f t="shared" si="0"/>
        <v>3.714</v>
      </c>
      <c r="J18" s="709">
        <f t="shared" si="2"/>
        <v>3.714</v>
      </c>
      <c r="K18" s="709">
        <f t="shared" si="1"/>
        <v>3.714</v>
      </c>
      <c r="L18" s="709" t="s">
        <v>19</v>
      </c>
      <c r="M18" s="709" t="s">
        <v>2758</v>
      </c>
    </row>
    <row r="19" spans="1:13" s="712" customFormat="1" ht="32.25" customHeight="1" x14ac:dyDescent="0.35">
      <c r="A19" s="709">
        <v>14</v>
      </c>
      <c r="B19" s="285" t="s">
        <v>2014</v>
      </c>
      <c r="C19" s="285">
        <v>1.238</v>
      </c>
      <c r="D19" s="285">
        <v>1.238</v>
      </c>
      <c r="E19" s="285">
        <v>1.238</v>
      </c>
      <c r="F19" s="285">
        <v>1.238</v>
      </c>
      <c r="G19" s="709" t="s">
        <v>19</v>
      </c>
      <c r="H19" s="709" t="s">
        <v>2758</v>
      </c>
      <c r="I19" s="709">
        <f t="shared" si="0"/>
        <v>1.238</v>
      </c>
      <c r="J19" s="709">
        <f t="shared" si="2"/>
        <v>1.238</v>
      </c>
      <c r="K19" s="709">
        <f t="shared" si="1"/>
        <v>1.238</v>
      </c>
      <c r="L19" s="709" t="s">
        <v>19</v>
      </c>
      <c r="M19" s="709" t="s">
        <v>2758</v>
      </c>
    </row>
    <row r="20" spans="1:13" s="712" customFormat="1" ht="32.25" customHeight="1" x14ac:dyDescent="0.35">
      <c r="A20" s="713">
        <v>15</v>
      </c>
      <c r="B20" s="713" t="s">
        <v>2016</v>
      </c>
      <c r="C20" s="285">
        <v>7.242</v>
      </c>
      <c r="D20" s="285">
        <v>7.242</v>
      </c>
      <c r="E20" s="285">
        <v>7.242</v>
      </c>
      <c r="F20" s="285">
        <v>7.242</v>
      </c>
      <c r="G20" s="709" t="s">
        <v>19</v>
      </c>
      <c r="H20" s="709" t="s">
        <v>2758</v>
      </c>
      <c r="I20" s="709">
        <f t="shared" si="0"/>
        <v>7.242</v>
      </c>
      <c r="J20" s="709">
        <f t="shared" si="2"/>
        <v>7.242</v>
      </c>
      <c r="K20" s="709">
        <f t="shared" si="1"/>
        <v>7.242</v>
      </c>
      <c r="L20" s="709" t="s">
        <v>19</v>
      </c>
      <c r="M20" s="709" t="s">
        <v>2758</v>
      </c>
    </row>
    <row r="21" spans="1:13" s="712" customFormat="1" ht="32.25" customHeight="1" x14ac:dyDescent="0.35">
      <c r="A21" s="709">
        <v>16</v>
      </c>
      <c r="B21" s="713" t="s">
        <v>2019</v>
      </c>
      <c r="C21" s="285">
        <v>22.602</v>
      </c>
      <c r="D21" s="285">
        <v>22.602</v>
      </c>
      <c r="E21" s="285">
        <v>22.602</v>
      </c>
      <c r="F21" s="285">
        <v>22.602</v>
      </c>
      <c r="G21" s="709" t="s">
        <v>19</v>
      </c>
      <c r="H21" s="709" t="s">
        <v>2758</v>
      </c>
      <c r="I21" s="709">
        <f t="shared" si="0"/>
        <v>22.602</v>
      </c>
      <c r="J21" s="709">
        <f t="shared" si="2"/>
        <v>22.602</v>
      </c>
      <c r="K21" s="709">
        <f t="shared" si="1"/>
        <v>22.602</v>
      </c>
      <c r="L21" s="709" t="s">
        <v>19</v>
      </c>
      <c r="M21" s="709" t="s">
        <v>2758</v>
      </c>
    </row>
    <row r="22" spans="1:13" s="712" customFormat="1" ht="32.25" customHeight="1" x14ac:dyDescent="0.35">
      <c r="A22" s="709">
        <v>17</v>
      </c>
      <c r="B22" s="713" t="s">
        <v>2022</v>
      </c>
      <c r="C22" s="285">
        <v>4.351</v>
      </c>
      <c r="D22" s="285">
        <v>4.351</v>
      </c>
      <c r="E22" s="285">
        <v>4.351</v>
      </c>
      <c r="F22" s="285">
        <v>4.351</v>
      </c>
      <c r="G22" s="709" t="s">
        <v>19</v>
      </c>
      <c r="H22" s="709" t="s">
        <v>2758</v>
      </c>
      <c r="I22" s="709">
        <f t="shared" si="0"/>
        <v>4.351</v>
      </c>
      <c r="J22" s="709">
        <f t="shared" si="2"/>
        <v>4.351</v>
      </c>
      <c r="K22" s="709">
        <f t="shared" si="1"/>
        <v>4.351</v>
      </c>
      <c r="L22" s="709" t="s">
        <v>19</v>
      </c>
      <c r="M22" s="709" t="s">
        <v>2758</v>
      </c>
    </row>
    <row r="23" spans="1:13" s="712" customFormat="1" ht="32.25" customHeight="1" x14ac:dyDescent="0.35">
      <c r="A23" s="713">
        <v>18</v>
      </c>
      <c r="B23" s="713" t="s">
        <v>2025</v>
      </c>
      <c r="C23" s="285">
        <v>6.6219999999999999</v>
      </c>
      <c r="D23" s="285">
        <v>6.6219999999999999</v>
      </c>
      <c r="E23" s="285">
        <v>6.6219999999999999</v>
      </c>
      <c r="F23" s="709"/>
      <c r="G23" s="709" t="s">
        <v>2760</v>
      </c>
      <c r="H23" s="709" t="s">
        <v>2813</v>
      </c>
      <c r="I23" s="709">
        <v>0</v>
      </c>
      <c r="J23" s="709">
        <v>0</v>
      </c>
      <c r="K23" s="709">
        <f t="shared" si="1"/>
        <v>0</v>
      </c>
      <c r="L23" s="709"/>
      <c r="M23" s="709"/>
    </row>
    <row r="24" spans="1:13" s="712" customFormat="1" ht="32.25" customHeight="1" x14ac:dyDescent="0.35">
      <c r="A24" s="709">
        <v>19</v>
      </c>
      <c r="B24" s="713" t="s">
        <v>2029</v>
      </c>
      <c r="C24" s="285">
        <v>11.413</v>
      </c>
      <c r="D24" s="285">
        <v>11.413</v>
      </c>
      <c r="E24" s="285">
        <v>11.413</v>
      </c>
      <c r="F24" s="285">
        <v>11.413</v>
      </c>
      <c r="G24" s="709" t="s">
        <v>19</v>
      </c>
      <c r="H24" s="709" t="s">
        <v>2758</v>
      </c>
      <c r="I24" s="709">
        <f t="shared" si="0"/>
        <v>11.413</v>
      </c>
      <c r="J24" s="709">
        <f t="shared" si="2"/>
        <v>11.413</v>
      </c>
      <c r="K24" s="709">
        <f t="shared" si="1"/>
        <v>11.413</v>
      </c>
      <c r="L24" s="709" t="s">
        <v>19</v>
      </c>
      <c r="M24" s="709" t="s">
        <v>2758</v>
      </c>
    </row>
    <row r="25" spans="1:13" s="712" customFormat="1" ht="32.25" customHeight="1" x14ac:dyDescent="0.35">
      <c r="A25" s="709">
        <v>20</v>
      </c>
      <c r="B25" s="714" t="s">
        <v>2034</v>
      </c>
      <c r="C25" s="285">
        <v>10.77</v>
      </c>
      <c r="D25" s="285">
        <v>10.77</v>
      </c>
      <c r="E25" s="285">
        <v>10.77</v>
      </c>
      <c r="F25" s="285">
        <v>10.77</v>
      </c>
      <c r="G25" s="709" t="s">
        <v>19</v>
      </c>
      <c r="H25" s="709" t="s">
        <v>2758</v>
      </c>
      <c r="I25" s="709">
        <f t="shared" si="0"/>
        <v>10.77</v>
      </c>
      <c r="J25" s="709">
        <f t="shared" si="2"/>
        <v>10.77</v>
      </c>
      <c r="K25" s="709">
        <f t="shared" si="1"/>
        <v>10.77</v>
      </c>
      <c r="L25" s="709" t="s">
        <v>19</v>
      </c>
      <c r="M25" s="709" t="s">
        <v>2758</v>
      </c>
    </row>
    <row r="26" spans="1:13" s="712" customFormat="1" ht="32.25" customHeight="1" x14ac:dyDescent="0.35">
      <c r="A26" s="713">
        <v>21</v>
      </c>
      <c r="B26" s="714" t="s">
        <v>2036</v>
      </c>
      <c r="C26" s="285">
        <v>10.198</v>
      </c>
      <c r="D26" s="285">
        <v>10.198</v>
      </c>
      <c r="E26" s="285">
        <v>10.198</v>
      </c>
      <c r="F26" s="285">
        <v>10.198</v>
      </c>
      <c r="G26" s="709" t="s">
        <v>19</v>
      </c>
      <c r="H26" s="709" t="s">
        <v>2758</v>
      </c>
      <c r="I26" s="709">
        <f t="shared" si="0"/>
        <v>10.198</v>
      </c>
      <c r="J26" s="709">
        <f t="shared" si="2"/>
        <v>10.198</v>
      </c>
      <c r="K26" s="709">
        <f t="shared" si="1"/>
        <v>10.198</v>
      </c>
      <c r="L26" s="709" t="s">
        <v>19</v>
      </c>
      <c r="M26" s="709" t="s">
        <v>2758</v>
      </c>
    </row>
    <row r="27" spans="1:13" s="712" customFormat="1" ht="32.25" customHeight="1" x14ac:dyDescent="0.35">
      <c r="A27" s="709">
        <v>22</v>
      </c>
      <c r="B27" s="714" t="s">
        <v>2037</v>
      </c>
      <c r="C27" s="285">
        <v>6.5019999999999998</v>
      </c>
      <c r="D27" s="285">
        <v>6.5019999999999998</v>
      </c>
      <c r="E27" s="285">
        <v>6.5019999999999998</v>
      </c>
      <c r="F27" s="285">
        <v>6.5019999999999998</v>
      </c>
      <c r="G27" s="709" t="s">
        <v>19</v>
      </c>
      <c r="H27" s="709" t="s">
        <v>2758</v>
      </c>
      <c r="I27" s="709">
        <f t="shared" si="0"/>
        <v>6.5019999999999998</v>
      </c>
      <c r="J27" s="709">
        <f t="shared" si="2"/>
        <v>6.5019999999999998</v>
      </c>
      <c r="K27" s="709">
        <f t="shared" si="1"/>
        <v>6.5019999999999998</v>
      </c>
      <c r="L27" s="709" t="s">
        <v>19</v>
      </c>
      <c r="M27" s="709" t="s">
        <v>2758</v>
      </c>
    </row>
    <row r="28" spans="1:13" s="712" customFormat="1" ht="32.25" customHeight="1" x14ac:dyDescent="0.35">
      <c r="A28" s="709">
        <v>23</v>
      </c>
      <c r="B28" s="714" t="s">
        <v>2040</v>
      </c>
      <c r="C28" s="285">
        <v>6.516</v>
      </c>
      <c r="D28" s="285">
        <v>6.516</v>
      </c>
      <c r="E28" s="285">
        <v>6.516</v>
      </c>
      <c r="F28" s="285">
        <v>6.516</v>
      </c>
      <c r="G28" s="709" t="s">
        <v>19</v>
      </c>
      <c r="H28" s="709" t="s">
        <v>2758</v>
      </c>
      <c r="I28" s="709">
        <f t="shared" si="0"/>
        <v>6.516</v>
      </c>
      <c r="J28" s="709">
        <f t="shared" si="2"/>
        <v>6.516</v>
      </c>
      <c r="K28" s="709">
        <f t="shared" si="1"/>
        <v>6.516</v>
      </c>
      <c r="L28" s="709" t="s">
        <v>19</v>
      </c>
      <c r="M28" s="709" t="s">
        <v>2758</v>
      </c>
    </row>
    <row r="29" spans="1:13" s="712" customFormat="1" ht="32.25" customHeight="1" x14ac:dyDescent="0.35">
      <c r="A29" s="713">
        <v>24</v>
      </c>
      <c r="B29" s="714" t="s">
        <v>2042</v>
      </c>
      <c r="C29" s="285">
        <v>4.34</v>
      </c>
      <c r="D29" s="285">
        <v>4.34</v>
      </c>
      <c r="E29" s="285">
        <v>4.34</v>
      </c>
      <c r="F29" s="285">
        <v>4.34</v>
      </c>
      <c r="G29" s="709" t="s">
        <v>19</v>
      </c>
      <c r="H29" s="709" t="s">
        <v>2812</v>
      </c>
      <c r="I29" s="709">
        <f t="shared" si="0"/>
        <v>4.34</v>
      </c>
      <c r="J29" s="709">
        <f t="shared" si="2"/>
        <v>4.34</v>
      </c>
      <c r="K29" s="709">
        <f t="shared" si="1"/>
        <v>4.34</v>
      </c>
      <c r="L29" s="709" t="s">
        <v>19</v>
      </c>
      <c r="M29" s="709" t="s">
        <v>2812</v>
      </c>
    </row>
    <row r="30" spans="1:13" s="712" customFormat="1" ht="32.25" customHeight="1" x14ac:dyDescent="0.35">
      <c r="A30" s="709">
        <v>25</v>
      </c>
      <c r="B30" s="714" t="s">
        <v>2044</v>
      </c>
      <c r="C30" s="285">
        <v>4.8360000000000003</v>
      </c>
      <c r="D30" s="285">
        <v>4.8360000000000003</v>
      </c>
      <c r="E30" s="285">
        <v>4.8360000000000003</v>
      </c>
      <c r="F30" s="285">
        <v>4.8360000000000003</v>
      </c>
      <c r="G30" s="709" t="s">
        <v>19</v>
      </c>
      <c r="H30" s="709" t="s">
        <v>2758</v>
      </c>
      <c r="I30" s="709">
        <f t="shared" si="0"/>
        <v>4.8360000000000003</v>
      </c>
      <c r="J30" s="709">
        <f t="shared" si="2"/>
        <v>4.8360000000000003</v>
      </c>
      <c r="K30" s="709">
        <f t="shared" si="1"/>
        <v>4.8360000000000003</v>
      </c>
      <c r="L30" s="709" t="s">
        <v>19</v>
      </c>
      <c r="M30" s="709" t="s">
        <v>2758</v>
      </c>
    </row>
    <row r="31" spans="1:13" s="712" customFormat="1" ht="32.25" customHeight="1" x14ac:dyDescent="0.35">
      <c r="A31" s="709">
        <v>26</v>
      </c>
      <c r="B31" s="714" t="s">
        <v>2047</v>
      </c>
      <c r="C31" s="285">
        <v>4.41</v>
      </c>
      <c r="D31" s="285">
        <v>4.41</v>
      </c>
      <c r="E31" s="285">
        <v>4.41</v>
      </c>
      <c r="F31" s="285">
        <v>4.41</v>
      </c>
      <c r="G31" s="709" t="s">
        <v>19</v>
      </c>
      <c r="H31" s="709" t="s">
        <v>2758</v>
      </c>
      <c r="I31" s="709">
        <f t="shared" si="0"/>
        <v>4.41</v>
      </c>
      <c r="J31" s="709">
        <f t="shared" si="2"/>
        <v>4.41</v>
      </c>
      <c r="K31" s="709">
        <f t="shared" si="1"/>
        <v>4.41</v>
      </c>
      <c r="L31" s="709" t="s">
        <v>19</v>
      </c>
      <c r="M31" s="709" t="s">
        <v>2758</v>
      </c>
    </row>
    <row r="32" spans="1:13" s="712" customFormat="1" ht="32.25" customHeight="1" x14ac:dyDescent="0.35">
      <c r="A32" s="713">
        <v>27</v>
      </c>
      <c r="B32" s="714" t="s">
        <v>2050</v>
      </c>
      <c r="C32" s="285">
        <v>4.1219999999999999</v>
      </c>
      <c r="D32" s="285">
        <v>4.1219999999999999</v>
      </c>
      <c r="E32" s="285">
        <v>4.1219999999999999</v>
      </c>
      <c r="F32" s="285">
        <v>4.1219999999999999</v>
      </c>
      <c r="G32" s="709" t="s">
        <v>19</v>
      </c>
      <c r="H32" s="709" t="s">
        <v>2758</v>
      </c>
      <c r="I32" s="709">
        <f t="shared" si="0"/>
        <v>4.1219999999999999</v>
      </c>
      <c r="J32" s="709">
        <f t="shared" si="2"/>
        <v>4.1219999999999999</v>
      </c>
      <c r="K32" s="709">
        <f t="shared" si="1"/>
        <v>4.1219999999999999</v>
      </c>
      <c r="L32" s="709" t="s">
        <v>19</v>
      </c>
      <c r="M32" s="709" t="s">
        <v>2758</v>
      </c>
    </row>
    <row r="33" spans="1:13" s="712" customFormat="1" ht="32.25" customHeight="1" x14ac:dyDescent="0.35">
      <c r="A33" s="709">
        <v>28</v>
      </c>
      <c r="B33" s="714" t="s">
        <v>2052</v>
      </c>
      <c r="C33" s="285">
        <v>12.202999999999999</v>
      </c>
      <c r="D33" s="285">
        <v>12.202999999999999</v>
      </c>
      <c r="E33" s="285">
        <v>12.202999999999999</v>
      </c>
      <c r="F33" s="285">
        <v>12.202999999999999</v>
      </c>
      <c r="G33" s="709" t="s">
        <v>19</v>
      </c>
      <c r="H33" s="709" t="s">
        <v>2758</v>
      </c>
      <c r="I33" s="709">
        <f t="shared" si="0"/>
        <v>12.202999999999999</v>
      </c>
      <c r="J33" s="709">
        <f t="shared" si="2"/>
        <v>12.202999999999999</v>
      </c>
      <c r="K33" s="709">
        <f t="shared" si="1"/>
        <v>12.202999999999999</v>
      </c>
      <c r="L33" s="709" t="s">
        <v>19</v>
      </c>
      <c r="M33" s="709" t="s">
        <v>2758</v>
      </c>
    </row>
    <row r="34" spans="1:13" s="708" customFormat="1" ht="27.75" customHeight="1" x14ac:dyDescent="0.35">
      <c r="A34" s="706"/>
      <c r="B34" s="707"/>
      <c r="C34" s="715">
        <f>SUM(C5:C33)</f>
        <v>181.26300000000001</v>
      </c>
      <c r="D34" s="716">
        <f>SUM(D5:D33)</f>
        <v>181.26300000000001</v>
      </c>
      <c r="E34" s="715">
        <f>SUM(E5:E33)</f>
        <v>181.26300000000001</v>
      </c>
      <c r="F34" s="802">
        <f>SUM(F7:F33)</f>
        <v>166.518</v>
      </c>
      <c r="G34" s="718"/>
      <c r="H34" s="718"/>
      <c r="I34" s="719">
        <f>SUM(I12:I33)</f>
        <v>136.125</v>
      </c>
      <c r="J34" s="715">
        <f>SUM(J5:J33)</f>
        <v>155.90799999999999</v>
      </c>
      <c r="K34" s="717">
        <f>SUM(K12:K33)</f>
        <v>136.125</v>
      </c>
      <c r="L34" s="718"/>
      <c r="M34" s="718"/>
    </row>
    <row r="36" spans="1:13" x14ac:dyDescent="0.3">
      <c r="D36" s="721">
        <f>C34-D34</f>
        <v>0</v>
      </c>
    </row>
    <row r="37" spans="1:13" x14ac:dyDescent="0.3">
      <c r="G37" s="721"/>
    </row>
    <row r="38" spans="1:13" x14ac:dyDescent="0.3">
      <c r="F38" s="721"/>
    </row>
  </sheetData>
  <mergeCells count="13">
    <mergeCell ref="J9:J10"/>
    <mergeCell ref="I9:I10"/>
    <mergeCell ref="A1:K1"/>
    <mergeCell ref="A2:C2"/>
    <mergeCell ref="D2:M2"/>
    <mergeCell ref="A3:A4"/>
    <mergeCell ref="B3:B4"/>
    <mergeCell ref="C3:C4"/>
    <mergeCell ref="D3:H3"/>
    <mergeCell ref="I3:M3"/>
    <mergeCell ref="K9:K10"/>
    <mergeCell ref="L9:L10"/>
    <mergeCell ref="M9:M10"/>
  </mergeCells>
  <pageMargins left="0.25" right="0.25" top="0.43" bottom="0.01" header="0.68" footer="0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90CA-C289-4888-84CE-C9AB8D88C400}">
  <sheetPr>
    <tabColor rgb="FF92D050"/>
  </sheetPr>
  <dimension ref="A1:Q163"/>
  <sheetViews>
    <sheetView zoomScale="84" zoomScaleNormal="84" workbookViewId="0">
      <pane xSplit="5" ySplit="3" topLeftCell="F141" activePane="bottomRight" state="frozen"/>
      <selection pane="topRight" activeCell="F1" sqref="F1"/>
      <selection pane="bottomLeft" activeCell="A4" sqref="A4"/>
      <selection pane="bottomRight" activeCell="L165" sqref="L165"/>
    </sheetView>
  </sheetViews>
  <sheetFormatPr defaultColWidth="9.1796875" defaultRowHeight="14.5" x14ac:dyDescent="0.35"/>
  <cols>
    <col min="1" max="1" width="7.453125" style="370" customWidth="1"/>
    <col min="2" max="2" width="9.1796875" style="370"/>
    <col min="3" max="3" width="11" style="370" customWidth="1"/>
    <col min="4" max="4" width="14.453125" style="370" customWidth="1"/>
    <col min="5" max="5" width="13.453125" style="370" customWidth="1"/>
    <col min="6" max="6" width="12.453125" style="370" customWidth="1"/>
    <col min="7" max="7" width="12.7265625" style="370" customWidth="1"/>
    <col min="8" max="8" width="9.54296875" style="370" bestFit="1" customWidth="1"/>
    <col min="9" max="9" width="33" style="370" bestFit="1" customWidth="1"/>
    <col min="10" max="10" width="23.7265625" style="370" customWidth="1"/>
    <col min="11" max="11" width="24.54296875" style="370" bestFit="1" customWidth="1"/>
    <col min="12" max="12" width="6.453125" style="370" customWidth="1"/>
    <col min="13" max="13" width="18.1796875" style="370" customWidth="1"/>
    <col min="14" max="15" width="0" style="299" hidden="1" customWidth="1"/>
    <col min="16" max="16384" width="9.1796875" style="299"/>
  </cols>
  <sheetData>
    <row r="1" spans="1:17" ht="15.5" x14ac:dyDescent="0.35">
      <c r="A1" s="946" t="s">
        <v>1986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8"/>
      <c r="M1" s="949"/>
    </row>
    <row r="2" spans="1:17" ht="15.5" x14ac:dyDescent="0.35">
      <c r="A2" s="950" t="s">
        <v>2088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2"/>
      <c r="M2" s="953"/>
    </row>
    <row r="3" spans="1:17" ht="16" thickBot="1" x14ac:dyDescent="0.4">
      <c r="A3" s="954" t="s">
        <v>2089</v>
      </c>
      <c r="B3" s="955"/>
      <c r="C3" s="955"/>
      <c r="D3" s="955"/>
      <c r="E3" s="955"/>
      <c r="F3" s="955"/>
      <c r="G3" s="955"/>
      <c r="H3" s="955"/>
      <c r="I3" s="955"/>
      <c r="J3" s="955"/>
      <c r="K3" s="956"/>
      <c r="L3" s="378"/>
      <c r="M3" s="379">
        <f ca="1">NOW()</f>
        <v>46170.427767824076</v>
      </c>
    </row>
    <row r="4" spans="1:17" ht="29.5" thickBot="1" x14ac:dyDescent="0.4">
      <c r="A4" s="380" t="s">
        <v>2090</v>
      </c>
      <c r="B4" s="381" t="s">
        <v>2091</v>
      </c>
      <c r="C4" s="382" t="s">
        <v>2092</v>
      </c>
      <c r="D4" s="381" t="s">
        <v>2093</v>
      </c>
      <c r="E4" s="381" t="s">
        <v>2094</v>
      </c>
      <c r="F4" s="383" t="s">
        <v>2095</v>
      </c>
      <c r="G4" s="383" t="s">
        <v>2096</v>
      </c>
      <c r="H4" s="383" t="s">
        <v>2097</v>
      </c>
      <c r="I4" s="381" t="s">
        <v>2098</v>
      </c>
      <c r="J4" s="381" t="s">
        <v>2099</v>
      </c>
      <c r="K4" s="381" t="s">
        <v>2100</v>
      </c>
      <c r="L4" s="384" t="s">
        <v>2101</v>
      </c>
      <c r="M4" s="385" t="s">
        <v>43</v>
      </c>
      <c r="Q4" s="386"/>
    </row>
    <row r="5" spans="1:17" ht="15" thickBot="1" x14ac:dyDescent="0.4">
      <c r="A5" s="387">
        <v>1</v>
      </c>
      <c r="B5" s="388">
        <v>1</v>
      </c>
      <c r="C5" s="388" t="s">
        <v>1651</v>
      </c>
      <c r="D5" s="388" t="str">
        <f>VLOOKUP(C5,'[2]FDN Details (2)'!C63:Z541,2,0)</f>
        <v>A+3</v>
      </c>
      <c r="E5" s="388" t="str">
        <f>VLOOKUP(C5,'[2]FDN Details (2)'!C63:Z541,15,0)</f>
        <v>DFR</v>
      </c>
      <c r="F5" s="389">
        <f>VLOOKUP(C5,'[2]FDN Details (2)'!C63:Z541,17,0)</f>
        <v>45902</v>
      </c>
      <c r="G5" s="389">
        <f>VLOOKUP(C5,'[2]FDN Details (2)'!C63:Z541,18,0)</f>
        <v>45915</v>
      </c>
      <c r="H5" s="390">
        <f>G5-F5</f>
        <v>13</v>
      </c>
      <c r="I5" s="391" t="str">
        <f>VLOOKUP(C5,'[2]FDN Details (2)'!C63:Z541,24,0)</f>
        <v>Balaji Enterprises</v>
      </c>
      <c r="J5" s="392" t="s">
        <v>2102</v>
      </c>
      <c r="K5" s="392" t="s">
        <v>2102</v>
      </c>
      <c r="L5" s="393">
        <v>1</v>
      </c>
      <c r="M5" s="394" t="s">
        <v>2103</v>
      </c>
      <c r="O5" s="299">
        <v>1</v>
      </c>
    </row>
    <row r="6" spans="1:17" ht="8" customHeight="1" thickBot="1" x14ac:dyDescent="0.4">
      <c r="A6" s="395"/>
      <c r="B6" s="396"/>
      <c r="C6" s="396"/>
      <c r="D6" s="396"/>
      <c r="E6" s="396"/>
      <c r="F6" s="397"/>
      <c r="G6" s="397"/>
      <c r="H6" s="398"/>
      <c r="I6" s="399"/>
      <c r="J6" s="400"/>
      <c r="K6" s="400"/>
      <c r="L6" s="401"/>
      <c r="M6" s="402"/>
    </row>
    <row r="7" spans="1:17" ht="15" thickBot="1" x14ac:dyDescent="0.4">
      <c r="A7" s="387">
        <v>2</v>
      </c>
      <c r="B7" s="388">
        <v>1</v>
      </c>
      <c r="C7" s="388" t="s">
        <v>1656</v>
      </c>
      <c r="D7" s="388" t="str">
        <f>VLOOKUP(C7,'[2]FDN Details (2)'!C64:Z542,2,0)</f>
        <v>A+6</v>
      </c>
      <c r="E7" s="388" t="str">
        <f>VLOOKUP(C7,'[2]FDN Details (2)'!C64:Z542,15,0)</f>
        <v>DFR</v>
      </c>
      <c r="F7" s="389">
        <f>VLOOKUP(C7,'[2]FDN Details (2)'!C64:Z542,17,0)</f>
        <v>45909</v>
      </c>
      <c r="G7" s="389">
        <f>VLOOKUP(C7,'[2]FDN Details (2)'!C64:Z542,18,0)</f>
        <v>45933</v>
      </c>
      <c r="H7" s="390">
        <f t="shared" ref="H7:H15" si="0">G7-F7</f>
        <v>24</v>
      </c>
      <c r="I7" s="391" t="str">
        <f>VLOOKUP(C7,'[2]FDN Details (2)'!C64:Z542,24,0)</f>
        <v>Balaji Enterprises</v>
      </c>
      <c r="J7" s="392" t="s">
        <v>2102</v>
      </c>
      <c r="K7" s="388" t="s">
        <v>2104</v>
      </c>
      <c r="L7" s="957">
        <f>COUNTA(C7:C15)</f>
        <v>9</v>
      </c>
      <c r="M7" s="960" t="s">
        <v>2105</v>
      </c>
      <c r="O7" s="299">
        <v>2</v>
      </c>
    </row>
    <row r="8" spans="1:17" ht="15" thickBot="1" x14ac:dyDescent="0.4">
      <c r="A8" s="387">
        <v>3</v>
      </c>
      <c r="B8" s="388">
        <v>2</v>
      </c>
      <c r="C8" s="388" t="s">
        <v>1602</v>
      </c>
      <c r="D8" s="388" t="str">
        <f>VLOOKUP(C8,'[2]FDN Details (2)'!C55:Z533,2,0)</f>
        <v>A+0</v>
      </c>
      <c r="E8" s="388" t="str">
        <f>VLOOKUP(C8,'[2]FDN Details (2)'!C55:Z533,15,0)</f>
        <v>WFR</v>
      </c>
      <c r="F8" s="389">
        <f>VLOOKUP(C8,'[2]FDN Details (2)'!C55:Z533,17,0)</f>
        <v>45931</v>
      </c>
      <c r="G8" s="389">
        <f>VLOOKUP(C8,'[2]FDN Details (2)'!C55:Z533,18,0)</f>
        <v>45937</v>
      </c>
      <c r="H8" s="390">
        <f t="shared" si="0"/>
        <v>6</v>
      </c>
      <c r="I8" s="391" t="str">
        <f>VLOOKUP(C8,'[2]FDN Details (2)'!C55:Z533,24,0)</f>
        <v>R.K . Enterprises</v>
      </c>
      <c r="J8" s="392" t="s">
        <v>2102</v>
      </c>
      <c r="K8" s="388" t="s">
        <v>2104</v>
      </c>
      <c r="L8" s="958"/>
      <c r="M8" s="961"/>
      <c r="O8" s="299">
        <v>3</v>
      </c>
    </row>
    <row r="9" spans="1:17" ht="15" thickBot="1" x14ac:dyDescent="0.4">
      <c r="A9" s="387">
        <v>4</v>
      </c>
      <c r="B9" s="388">
        <v>3</v>
      </c>
      <c r="C9" s="388" t="s">
        <v>1619</v>
      </c>
      <c r="D9" s="388" t="str">
        <f>VLOOKUP(C9,'[2]FDN Details (2)'!C59:Z537,2,0)</f>
        <v>A+6</v>
      </c>
      <c r="E9" s="388" t="str">
        <f>VLOOKUP(C9,'[2]FDN Details (2)'!C59:Z537,15,0)</f>
        <v>WET Paddy</v>
      </c>
      <c r="F9" s="389">
        <f>VLOOKUP(C9,'[2]FDN Details (2)'!C59:Z537,17,0)</f>
        <v>45921</v>
      </c>
      <c r="G9" s="389">
        <f>VLOOKUP(C9,'[2]FDN Details (2)'!C59:Z537,18,0)</f>
        <v>45938</v>
      </c>
      <c r="H9" s="390">
        <f t="shared" si="0"/>
        <v>17</v>
      </c>
      <c r="I9" s="391" t="str">
        <f>VLOOKUP(C9,'[2]FDN Details (2)'!C59:Z537,24,0)</f>
        <v>Balaji Enterprises</v>
      </c>
      <c r="J9" s="392" t="s">
        <v>2102</v>
      </c>
      <c r="K9" s="388" t="s">
        <v>2104</v>
      </c>
      <c r="L9" s="958"/>
      <c r="M9" s="961"/>
      <c r="O9" s="299">
        <v>4</v>
      </c>
    </row>
    <row r="10" spans="1:17" ht="15" thickBot="1" x14ac:dyDescent="0.4">
      <c r="A10" s="387">
        <v>5</v>
      </c>
      <c r="B10" s="388">
        <v>4</v>
      </c>
      <c r="C10" s="388" t="s">
        <v>1623</v>
      </c>
      <c r="D10" s="388" t="str">
        <f>VLOOKUP(C10,'[2]FDN Details (2)'!C60:Z538,2,0)</f>
        <v>A+6</v>
      </c>
      <c r="E10" s="388" t="str">
        <f>VLOOKUP(C10,'[2]FDN Details (2)'!C60:Z538,15,0)</f>
        <v>WFR</v>
      </c>
      <c r="F10" s="389">
        <f>VLOOKUP(C10,'[2]FDN Details (2)'!C60:Z538,17,0)</f>
        <v>45907</v>
      </c>
      <c r="G10" s="389">
        <f>VLOOKUP(C10,'[2]FDN Details (2)'!C60:Z538,18,0)</f>
        <v>45945</v>
      </c>
      <c r="H10" s="390">
        <f t="shared" si="0"/>
        <v>38</v>
      </c>
      <c r="I10" s="391" t="str">
        <f>VLOOKUP(C10,'[2]FDN Details (2)'!C60:Z538,24,0)</f>
        <v>Jai Shri Ram Enterprises</v>
      </c>
      <c r="J10" s="392" t="s">
        <v>2102</v>
      </c>
      <c r="K10" s="388" t="s">
        <v>2104</v>
      </c>
      <c r="L10" s="958"/>
      <c r="M10" s="961"/>
      <c r="O10" s="299">
        <v>5</v>
      </c>
    </row>
    <row r="11" spans="1:17" ht="15" thickBot="1" x14ac:dyDescent="0.4">
      <c r="A11" s="387">
        <v>6</v>
      </c>
      <c r="B11" s="388">
        <v>5</v>
      </c>
      <c r="C11" s="388" t="s">
        <v>1573</v>
      </c>
      <c r="D11" s="388" t="str">
        <f>VLOOKUP(C11,'[2]FDN Details (2)'!C53:Z531,2,0)</f>
        <v>A+0</v>
      </c>
      <c r="E11" s="388" t="str">
        <f>VLOOKUP(C11,'[2]FDN Details (2)'!C53:Z531,15,0)</f>
        <v>WFR</v>
      </c>
      <c r="F11" s="389">
        <f>VLOOKUP(C11,'[2]FDN Details (2)'!C53:Z531,17,0)</f>
        <v>45924</v>
      </c>
      <c r="G11" s="389">
        <f>VLOOKUP(C11,'[2]FDN Details (2)'!C53:Z531,18,0)</f>
        <v>45946</v>
      </c>
      <c r="H11" s="390">
        <f t="shared" si="0"/>
        <v>22</v>
      </c>
      <c r="I11" s="391" t="str">
        <f>VLOOKUP(C11,'[2]FDN Details (2)'!C53:Z531,24,0)</f>
        <v>Pawan enterprises</v>
      </c>
      <c r="J11" s="392" t="s">
        <v>2102</v>
      </c>
      <c r="K11" s="388" t="s">
        <v>2104</v>
      </c>
      <c r="L11" s="958"/>
      <c r="M11" s="961"/>
      <c r="O11" s="299">
        <v>6</v>
      </c>
    </row>
    <row r="12" spans="1:17" ht="15" thickBot="1" x14ac:dyDescent="0.4">
      <c r="A12" s="387">
        <v>7</v>
      </c>
      <c r="B12" s="388">
        <v>6</v>
      </c>
      <c r="C12" s="388" t="s">
        <v>1558</v>
      </c>
      <c r="D12" s="388" t="str">
        <f>VLOOKUP(C12,'[2]FDN Details (2)'!C49:Z527,2,0)</f>
        <v>A+6</v>
      </c>
      <c r="E12" s="388" t="str">
        <f>VLOOKUP(C12,'[2]FDN Details (2)'!C49:Z527,15,0)</f>
        <v>DFR</v>
      </c>
      <c r="F12" s="389">
        <f>VLOOKUP(C12,'[2]FDN Details (2)'!C49:Z527,17,0)</f>
        <v>45938</v>
      </c>
      <c r="G12" s="389">
        <f>VLOOKUP(C12,'[2]FDN Details (2)'!C49:Z527,18,0)</f>
        <v>45949</v>
      </c>
      <c r="H12" s="390">
        <f t="shared" si="0"/>
        <v>11</v>
      </c>
      <c r="I12" s="391" t="str">
        <f>VLOOKUP(C12,'[2]FDN Details (2)'!C49:Z527,24,0)</f>
        <v>Balaji Enterprises</v>
      </c>
      <c r="J12" s="392" t="s">
        <v>2102</v>
      </c>
      <c r="K12" s="388" t="s">
        <v>2104</v>
      </c>
      <c r="L12" s="958"/>
      <c r="M12" s="961"/>
      <c r="O12" s="299">
        <v>7</v>
      </c>
    </row>
    <row r="13" spans="1:17" ht="15" thickBot="1" x14ac:dyDescent="0.4">
      <c r="A13" s="387">
        <v>8</v>
      </c>
      <c r="B13" s="388">
        <v>7</v>
      </c>
      <c r="C13" s="538" t="s">
        <v>1607</v>
      </c>
      <c r="D13" s="388" t="str">
        <f>VLOOKUP(C13,'[2]FDN Details (2)'!C57:Z535,2,0)</f>
        <v>A+9</v>
      </c>
      <c r="E13" s="388" t="str">
        <f>VLOOKUP(C13,'[2]FDN Details (2)'!C57:Z535,15,0)</f>
        <v>DFR</v>
      </c>
      <c r="F13" s="389">
        <f>VLOOKUP(C13,'[2]FDN Details (2)'!C57:Z535,17,0)</f>
        <v>45938</v>
      </c>
      <c r="G13" s="389">
        <f>VLOOKUP(C13,'[2]FDN Details (2)'!C57:Z535,18,0)</f>
        <v>45949</v>
      </c>
      <c r="H13" s="390">
        <f t="shared" si="0"/>
        <v>11</v>
      </c>
      <c r="I13" s="391" t="str">
        <f>VLOOKUP(C13,'[2]FDN Details (2)'!C57:Z535,24,0)</f>
        <v>R.K . Enterprises</v>
      </c>
      <c r="J13" s="392" t="s">
        <v>2102</v>
      </c>
      <c r="K13" s="388" t="s">
        <v>2104</v>
      </c>
      <c r="L13" s="958"/>
      <c r="M13" s="961"/>
      <c r="O13" s="299">
        <v>8</v>
      </c>
      <c r="P13" s="299" t="s">
        <v>2334</v>
      </c>
    </row>
    <row r="14" spans="1:17" ht="15" thickBot="1" x14ac:dyDescent="0.4">
      <c r="A14" s="387">
        <v>9</v>
      </c>
      <c r="B14" s="388">
        <v>8</v>
      </c>
      <c r="C14" s="388" t="s">
        <v>1591</v>
      </c>
      <c r="D14" s="388" t="str">
        <f>VLOOKUP(C14,'[2]FDN Details (2)'!C54:Z532,2,0)</f>
        <v>A+0</v>
      </c>
      <c r="E14" s="388" t="str">
        <f>VLOOKUP(C14,'[2]FDN Details (2)'!C54:Z532,15,0)</f>
        <v>WFR</v>
      </c>
      <c r="F14" s="389">
        <f>VLOOKUP(C14,'[2]FDN Details (2)'!C54:Z532,17,0)</f>
        <v>45940</v>
      </c>
      <c r="G14" s="389">
        <f>VLOOKUP(C14,'[2]FDN Details (2)'!C54:Z532,18,0)</f>
        <v>45955</v>
      </c>
      <c r="H14" s="390">
        <f t="shared" si="0"/>
        <v>15</v>
      </c>
      <c r="I14" s="391" t="str">
        <f>VLOOKUP(C14,'[2]FDN Details (2)'!C54:Z532,24,0)</f>
        <v>Jai Shri Ram Enterprises</v>
      </c>
      <c r="J14" s="392" t="s">
        <v>2102</v>
      </c>
      <c r="K14" s="388" t="s">
        <v>2104</v>
      </c>
      <c r="L14" s="958"/>
      <c r="M14" s="961"/>
      <c r="O14" s="299">
        <v>9</v>
      </c>
    </row>
    <row r="15" spans="1:17" ht="15" thickBot="1" x14ac:dyDescent="0.4">
      <c r="A15" s="387">
        <v>10</v>
      </c>
      <c r="B15" s="388">
        <v>9</v>
      </c>
      <c r="C15" s="388" t="s">
        <v>1681</v>
      </c>
      <c r="D15" s="388" t="str">
        <f>VLOOKUP(C15,'[2]FDN Details (2)'!C68:Z546,2,0)</f>
        <v>A+3</v>
      </c>
      <c r="E15" s="388" t="str">
        <f>VLOOKUP(C15,'[2]FDN Details (2)'!C68:Z546,15,0)</f>
        <v>DFR</v>
      </c>
      <c r="F15" s="389">
        <f>VLOOKUP(C15,'[2]FDN Details (2)'!C68:Z546,17,0)</f>
        <v>45941</v>
      </c>
      <c r="G15" s="389">
        <f>VLOOKUP(C15,'[2]FDN Details (2)'!C68:Z546,18,0)</f>
        <v>45958</v>
      </c>
      <c r="H15" s="390">
        <f t="shared" si="0"/>
        <v>17</v>
      </c>
      <c r="I15" s="391" t="str">
        <f>VLOOKUP(C15,'[2]FDN Details (2)'!C68:Z546,24,0)</f>
        <v>Rajiya Infra.</v>
      </c>
      <c r="J15" s="392" t="s">
        <v>2102</v>
      </c>
      <c r="K15" s="388" t="s">
        <v>2104</v>
      </c>
      <c r="L15" s="959"/>
      <c r="M15" s="962"/>
      <c r="O15" s="299">
        <v>10</v>
      </c>
    </row>
    <row r="16" spans="1:17" ht="5" customHeight="1" thickBot="1" x14ac:dyDescent="0.4">
      <c r="A16" s="395"/>
      <c r="B16" s="396"/>
      <c r="C16" s="396"/>
      <c r="D16" s="396"/>
      <c r="E16" s="396"/>
      <c r="F16" s="397"/>
      <c r="G16" s="397"/>
      <c r="H16" s="398"/>
      <c r="I16" s="399"/>
      <c r="J16" s="400"/>
      <c r="K16" s="396"/>
      <c r="L16" s="273"/>
      <c r="M16" s="403"/>
    </row>
    <row r="17" spans="1:16" ht="15" thickBot="1" x14ac:dyDescent="0.4">
      <c r="A17" s="387">
        <v>11</v>
      </c>
      <c r="B17" s="388">
        <v>1</v>
      </c>
      <c r="C17" s="388" t="s">
        <v>1517</v>
      </c>
      <c r="D17" s="388" t="str">
        <f>VLOOKUP(C17,'[2]FDN Details (2)'!C46:Z524,2,0)</f>
        <v>A+3</v>
      </c>
      <c r="E17" s="388" t="str">
        <f>VLOOKUP(C17,'[2]FDN Details (2)'!C46:Z524,15,0)</f>
        <v>DFR</v>
      </c>
      <c r="F17" s="389">
        <f>VLOOKUP(C17,'[2]FDN Details (2)'!C46:Z524,17,0)</f>
        <v>45942</v>
      </c>
      <c r="G17" s="389">
        <f>VLOOKUP(C17,'[2]FDN Details (2)'!C46:Z524,18,0)</f>
        <v>45962</v>
      </c>
      <c r="H17" s="390">
        <f t="shared" ref="H17:H46" si="1">G17-F17</f>
        <v>20</v>
      </c>
      <c r="I17" s="391" t="str">
        <f>VLOOKUP(C17,'[2]FDN Details (2)'!C46:Z524,24,0)</f>
        <v>B.L Construction</v>
      </c>
      <c r="J17" s="392" t="s">
        <v>2102</v>
      </c>
      <c r="K17" s="388" t="s">
        <v>2104</v>
      </c>
      <c r="L17" s="957">
        <f>COUNTA(C17:C46)</f>
        <v>30</v>
      </c>
      <c r="M17" s="960" t="s">
        <v>2106</v>
      </c>
      <c r="O17" s="299">
        <v>11</v>
      </c>
    </row>
    <row r="18" spans="1:16" ht="15" thickBot="1" x14ac:dyDescent="0.4">
      <c r="A18" s="387">
        <v>12</v>
      </c>
      <c r="B18" s="388">
        <v>2</v>
      </c>
      <c r="C18" s="388" t="s">
        <v>1677</v>
      </c>
      <c r="D18" s="388" t="str">
        <f>VLOOKUP(C18,'[2]FDN Details (2)'!C67:Z545,2,0)</f>
        <v>A+0</v>
      </c>
      <c r="E18" s="388" t="str">
        <f>VLOOKUP(C18,'[2]FDN Details (2)'!C67:Z545,15,0)</f>
        <v>DFR</v>
      </c>
      <c r="F18" s="389">
        <f>VLOOKUP(C18,'[2]FDN Details (2)'!C67:Z545,17,0)</f>
        <v>45942</v>
      </c>
      <c r="G18" s="389">
        <f>VLOOKUP(C18,'[2]FDN Details (2)'!C67:Z545,18,0)</f>
        <v>45962</v>
      </c>
      <c r="H18" s="390">
        <f t="shared" si="1"/>
        <v>20</v>
      </c>
      <c r="I18" s="391" t="str">
        <f>VLOOKUP(C18,'[2]FDN Details (2)'!C67:Z545,24,0)</f>
        <v>Rajiya Infra.</v>
      </c>
      <c r="J18" s="392" t="s">
        <v>2102</v>
      </c>
      <c r="K18" s="388" t="s">
        <v>2104</v>
      </c>
      <c r="L18" s="958"/>
      <c r="M18" s="961"/>
      <c r="O18" s="299">
        <v>12</v>
      </c>
    </row>
    <row r="19" spans="1:16" ht="15" thickBot="1" x14ac:dyDescent="0.4">
      <c r="A19" s="387">
        <v>13</v>
      </c>
      <c r="B19" s="388">
        <v>3</v>
      </c>
      <c r="C19" s="388" t="s">
        <v>1520</v>
      </c>
      <c r="D19" s="388" t="str">
        <f>VLOOKUP(C19,'[2]FDN Details (2)'!C47:Z525,2,0)</f>
        <v>A+3</v>
      </c>
      <c r="E19" s="388" t="str">
        <f>VLOOKUP(C19,'[2]FDN Details (2)'!C47:Z525,15,0)</f>
        <v>DFR</v>
      </c>
      <c r="F19" s="389">
        <f>VLOOKUP(C19,'[2]FDN Details (2)'!C47:Z525,17,0)</f>
        <v>45942</v>
      </c>
      <c r="G19" s="389">
        <f>VLOOKUP(C19,'[2]FDN Details (2)'!C47:Z525,18,0)</f>
        <v>45964</v>
      </c>
      <c r="H19" s="390">
        <f t="shared" si="1"/>
        <v>22</v>
      </c>
      <c r="I19" s="391" t="str">
        <f>VLOOKUP(C19,'[2]FDN Details (2)'!C47:Z525,24,0)</f>
        <v>B.L Construction</v>
      </c>
      <c r="J19" s="392" t="s">
        <v>2102</v>
      </c>
      <c r="K19" s="388" t="s">
        <v>2104</v>
      </c>
      <c r="L19" s="958"/>
      <c r="M19" s="961"/>
      <c r="O19" s="299">
        <v>13</v>
      </c>
    </row>
    <row r="20" spans="1:16" ht="15" thickBot="1" x14ac:dyDescent="0.4">
      <c r="A20" s="387">
        <v>14</v>
      </c>
      <c r="B20" s="388">
        <v>4</v>
      </c>
      <c r="C20" s="388" t="s">
        <v>1626</v>
      </c>
      <c r="D20" s="388" t="str">
        <f>VLOOKUP(C20,'[2]FDN Details (2)'!C61:Z539,2,0)</f>
        <v>A+9</v>
      </c>
      <c r="E20" s="388" t="str">
        <f>VLOOKUP(C20,'[2]FDN Details (2)'!C61:Z539,15,0)</f>
        <v>WFR</v>
      </c>
      <c r="F20" s="389">
        <f>VLOOKUP(C20,'[2]FDN Details (2)'!C61:Z539,17,0)</f>
        <v>45910</v>
      </c>
      <c r="G20" s="389">
        <f>VLOOKUP(C20,'[2]FDN Details (2)'!C61:Z539,18,0)</f>
        <v>45965</v>
      </c>
      <c r="H20" s="390">
        <f t="shared" si="1"/>
        <v>55</v>
      </c>
      <c r="I20" s="391" t="str">
        <f>VLOOKUP(C20,'[2]FDN Details (2)'!C61:Z539,24,0)</f>
        <v>Jai Shri Ram Enterprises</v>
      </c>
      <c r="J20" s="392" t="s">
        <v>2102</v>
      </c>
      <c r="K20" s="388" t="s">
        <v>2104</v>
      </c>
      <c r="L20" s="958"/>
      <c r="M20" s="961"/>
      <c r="O20" s="299">
        <v>14</v>
      </c>
    </row>
    <row r="21" spans="1:16" ht="15" thickBot="1" x14ac:dyDescent="0.4">
      <c r="A21" s="387">
        <v>15</v>
      </c>
      <c r="B21" s="388">
        <v>5</v>
      </c>
      <c r="C21" s="538" t="s">
        <v>1610</v>
      </c>
      <c r="D21" s="388" t="str">
        <f>VLOOKUP(C21,'[2]FDN Details (2)'!C58:Z536,2,0)</f>
        <v>A+0</v>
      </c>
      <c r="E21" s="388" t="str">
        <f>VLOOKUP(C21,'[2]FDN Details (2)'!C58:Z536,15,0)</f>
        <v>WET</v>
      </c>
      <c r="F21" s="389">
        <f>VLOOKUP(C21,'[2]FDN Details (2)'!C58:Z536,17,0)</f>
        <v>45930</v>
      </c>
      <c r="G21" s="389">
        <f>VLOOKUP(C21,'[2]FDN Details (2)'!C58:Z536,18,0)</f>
        <v>45967</v>
      </c>
      <c r="H21" s="390">
        <f t="shared" si="1"/>
        <v>37</v>
      </c>
      <c r="I21" s="391" t="str">
        <f>VLOOKUP(C21,'[2]FDN Details (2)'!C58:Z536,24,0)</f>
        <v>Shri Balaji Construction</v>
      </c>
      <c r="J21" s="392" t="s">
        <v>2102</v>
      </c>
      <c r="K21" s="388" t="s">
        <v>2104</v>
      </c>
      <c r="L21" s="958"/>
      <c r="M21" s="961"/>
      <c r="O21" s="299">
        <v>15</v>
      </c>
      <c r="P21" s="299" t="s">
        <v>2335</v>
      </c>
    </row>
    <row r="22" spans="1:16" ht="15" thickBot="1" x14ac:dyDescent="0.4">
      <c r="A22" s="387">
        <v>16</v>
      </c>
      <c r="B22" s="388">
        <v>6</v>
      </c>
      <c r="C22" s="388" t="s">
        <v>1674</v>
      </c>
      <c r="D22" s="388" t="str">
        <f>VLOOKUP(C22,'[2]FDN Details (2)'!C66:Z544,2,0)</f>
        <v>A+3</v>
      </c>
      <c r="E22" s="388" t="str">
        <f>VLOOKUP(C22,'[2]FDN Details (2)'!C66:Z544,15,0)</f>
        <v>DFR</v>
      </c>
      <c r="F22" s="389">
        <f>VLOOKUP(C22,'[2]FDN Details (2)'!C66:Z544,17,0)</f>
        <v>45960</v>
      </c>
      <c r="G22" s="389">
        <f>VLOOKUP(C22,'[2]FDN Details (2)'!C66:Z544,18,0)</f>
        <v>45967</v>
      </c>
      <c r="H22" s="390">
        <f t="shared" si="1"/>
        <v>7</v>
      </c>
      <c r="I22" s="391" t="str">
        <f>VLOOKUP(C22,'[2]FDN Details (2)'!C66:Z544,24,0)</f>
        <v>Rajiya Infra.</v>
      </c>
      <c r="J22" s="392" t="s">
        <v>2102</v>
      </c>
      <c r="K22" s="388" t="s">
        <v>2104</v>
      </c>
      <c r="L22" s="958"/>
      <c r="M22" s="961"/>
      <c r="O22" s="299">
        <v>16</v>
      </c>
    </row>
    <row r="23" spans="1:16" ht="15" thickBot="1" x14ac:dyDescent="0.4">
      <c r="A23" s="387">
        <v>17</v>
      </c>
      <c r="B23" s="388">
        <v>7</v>
      </c>
      <c r="C23" s="388" t="s">
        <v>1797</v>
      </c>
      <c r="D23" s="388" t="str">
        <f>VLOOKUP(C23,'[2]FDN Details (2)'!C74:Z552,2,0)</f>
        <v>A+0</v>
      </c>
      <c r="E23" s="388" t="str">
        <f>VLOOKUP(C23,'[2]FDN Details (2)'!C74:Z552,15,0)</f>
        <v>DFR</v>
      </c>
      <c r="F23" s="389">
        <f>VLOOKUP(C23,'[2]FDN Details (2)'!C74:Z552,17,0)</f>
        <v>45957</v>
      </c>
      <c r="G23" s="389">
        <f>VLOOKUP(C23,'[2]FDN Details (2)'!C74:Z552,18,0)</f>
        <v>45969</v>
      </c>
      <c r="H23" s="390">
        <f t="shared" si="1"/>
        <v>12</v>
      </c>
      <c r="I23" s="391" t="str">
        <f>VLOOKUP(C23,'[2]FDN Details (2)'!C74:Z552,24,0)</f>
        <v>R.K . Enterprises</v>
      </c>
      <c r="J23" s="392" t="s">
        <v>2102</v>
      </c>
      <c r="K23" s="388" t="s">
        <v>2104</v>
      </c>
      <c r="L23" s="958"/>
      <c r="M23" s="961"/>
      <c r="O23" s="299">
        <v>17</v>
      </c>
    </row>
    <row r="24" spans="1:16" ht="15" thickBot="1" x14ac:dyDescent="0.4">
      <c r="A24" s="387">
        <v>18</v>
      </c>
      <c r="B24" s="388">
        <v>8</v>
      </c>
      <c r="C24" s="388" t="s">
        <v>1442</v>
      </c>
      <c r="D24" s="388" t="str">
        <f>VLOOKUP(C24,'[2]FDN Details (2)'!C41:Z519,2,0)</f>
        <v>A+0</v>
      </c>
      <c r="E24" s="388" t="str">
        <f>VLOOKUP(C24,'[2]FDN Details (2)'!C41:Z519,15,0)</f>
        <v>DFR</v>
      </c>
      <c r="F24" s="389">
        <f>VLOOKUP(C24,'[2]FDN Details (2)'!C41:Z519,17,0)</f>
        <v>45961</v>
      </c>
      <c r="G24" s="389">
        <f>VLOOKUP(C24,'[2]FDN Details (2)'!C41:Z519,18,0)</f>
        <v>45970</v>
      </c>
      <c r="H24" s="390">
        <f t="shared" si="1"/>
        <v>9</v>
      </c>
      <c r="I24" s="391" t="str">
        <f>VLOOKUP(C24,'[2]FDN Details (2)'!C41:Z519,24,0)</f>
        <v>B.L Construction</v>
      </c>
      <c r="J24" s="392" t="s">
        <v>2102</v>
      </c>
      <c r="K24" s="388" t="s">
        <v>2104</v>
      </c>
      <c r="L24" s="958"/>
      <c r="M24" s="961"/>
      <c r="O24" s="299">
        <v>18</v>
      </c>
    </row>
    <row r="25" spans="1:16" ht="15" thickBot="1" x14ac:dyDescent="0.4">
      <c r="A25" s="387">
        <v>19</v>
      </c>
      <c r="B25" s="388">
        <v>9</v>
      </c>
      <c r="C25" s="388" t="s">
        <v>62</v>
      </c>
      <c r="D25" s="388" t="str">
        <f>VLOOKUP(C25,'[2]FDN Details (2)'!C69:Z547,2,0)</f>
        <v>A+3</v>
      </c>
      <c r="E25" s="388" t="str">
        <f>VLOOKUP(C25,'[2]FDN Details (2)'!C69:Z547,15,0)</f>
        <v>DFR</v>
      </c>
      <c r="F25" s="389">
        <f>VLOOKUP(C25,'[2]FDN Details (2)'!C69:Z547,17,0)</f>
        <v>45941</v>
      </c>
      <c r="G25" s="389">
        <f>VLOOKUP(C25,'[2]FDN Details (2)'!C69:Z547,18,0)</f>
        <v>45972</v>
      </c>
      <c r="H25" s="390">
        <f t="shared" si="1"/>
        <v>31</v>
      </c>
      <c r="I25" s="391" t="str">
        <f>VLOOKUP(C25,'[2]FDN Details (2)'!C69:Z547,24,0)</f>
        <v>Rajiya Infra.</v>
      </c>
      <c r="J25" s="392" t="s">
        <v>2102</v>
      </c>
      <c r="K25" s="388" t="s">
        <v>2104</v>
      </c>
      <c r="L25" s="958"/>
      <c r="M25" s="961"/>
      <c r="O25" s="299">
        <v>19</v>
      </c>
    </row>
    <row r="26" spans="1:16" ht="15" thickBot="1" x14ac:dyDescent="0.4">
      <c r="A26" s="387">
        <v>20</v>
      </c>
      <c r="B26" s="388">
        <v>10</v>
      </c>
      <c r="C26" s="388" t="s">
        <v>57</v>
      </c>
      <c r="D26" s="388" t="str">
        <f>VLOOKUP(C26,'[2]FDN Details (2)'!C56:Z534,2,0)</f>
        <v>A+0</v>
      </c>
      <c r="E26" s="388" t="str">
        <f>VLOOKUP(C26,'[2]FDN Details (2)'!C56:Z534,15,0)</f>
        <v>WFR</v>
      </c>
      <c r="F26" s="389">
        <f>VLOOKUP(C26,'[2]FDN Details (2)'!C56:Z534,17,0)</f>
        <v>45958</v>
      </c>
      <c r="G26" s="389">
        <f>VLOOKUP(C26,'[2]FDN Details (2)'!C56:Z534,18,0)</f>
        <v>45974</v>
      </c>
      <c r="H26" s="390">
        <f t="shared" si="1"/>
        <v>16</v>
      </c>
      <c r="I26" s="391" t="str">
        <f>VLOOKUP(C26,'[2]FDN Details (2)'!C56:Z534,24,0)</f>
        <v>Jai Shri Ram Enterprises</v>
      </c>
      <c r="J26" s="392" t="s">
        <v>2102</v>
      </c>
      <c r="K26" s="388" t="s">
        <v>2104</v>
      </c>
      <c r="L26" s="958"/>
      <c r="M26" s="961"/>
      <c r="O26" s="299">
        <v>20</v>
      </c>
    </row>
    <row r="27" spans="1:16" ht="15" thickBot="1" x14ac:dyDescent="0.4">
      <c r="A27" s="387">
        <v>21</v>
      </c>
      <c r="B27" s="388">
        <v>11</v>
      </c>
      <c r="C27" s="388" t="s">
        <v>50</v>
      </c>
      <c r="D27" s="388" t="str">
        <f>VLOOKUP(C27,'[2]FDN Details (2)'!C42:Z520,2,0)</f>
        <v>A+3</v>
      </c>
      <c r="E27" s="388" t="str">
        <f>VLOOKUP(C27,'[2]FDN Details (2)'!C42:Z520,15,0)</f>
        <v>DFR</v>
      </c>
      <c r="F27" s="389">
        <f>VLOOKUP(C27,'[2]FDN Details (2)'!C42:Z520,17,0)</f>
        <v>45969</v>
      </c>
      <c r="G27" s="389">
        <f>VLOOKUP(C27,'[2]FDN Details (2)'!C42:Z520,18,0)</f>
        <v>45975</v>
      </c>
      <c r="H27" s="390">
        <f t="shared" si="1"/>
        <v>6</v>
      </c>
      <c r="I27" s="391" t="str">
        <f>VLOOKUP(C27,'[2]FDN Details (2)'!C42:Z520,24,0)</f>
        <v>B.L Construction</v>
      </c>
      <c r="J27" s="392" t="s">
        <v>2102</v>
      </c>
      <c r="K27" s="388" t="s">
        <v>2104</v>
      </c>
      <c r="L27" s="958"/>
      <c r="M27" s="961"/>
      <c r="O27" s="299">
        <v>21</v>
      </c>
    </row>
    <row r="28" spans="1:16" ht="15" thickBot="1" x14ac:dyDescent="0.4">
      <c r="A28" s="387">
        <v>22</v>
      </c>
      <c r="B28" s="388">
        <v>12</v>
      </c>
      <c r="C28" s="388" t="s">
        <v>63</v>
      </c>
      <c r="D28" s="388" t="str">
        <f>VLOOKUP(C28,'[2]FDN Details (2)'!C70:Z548,2,0)</f>
        <v>A+0</v>
      </c>
      <c r="E28" s="388" t="str">
        <f>VLOOKUP(C28,'[2]FDN Details (2)'!C70:Z548,15,0)</f>
        <v>DFR</v>
      </c>
      <c r="F28" s="389">
        <f>VLOOKUP(C28,'[2]FDN Details (2)'!C70:Z548,17,0)</f>
        <v>45940</v>
      </c>
      <c r="G28" s="389">
        <f>VLOOKUP(C28,'[2]FDN Details (2)'!C70:Z548,18,0)</f>
        <v>45975</v>
      </c>
      <c r="H28" s="390">
        <f t="shared" si="1"/>
        <v>35</v>
      </c>
      <c r="I28" s="391" t="str">
        <f>VLOOKUP(C28,'[2]FDN Details (2)'!C70:Z548,24,0)</f>
        <v>Rajiya Infra.</v>
      </c>
      <c r="J28" s="392" t="s">
        <v>2102</v>
      </c>
      <c r="K28" s="388" t="s">
        <v>2104</v>
      </c>
      <c r="L28" s="958"/>
      <c r="M28" s="961"/>
      <c r="O28" s="299">
        <v>22</v>
      </c>
    </row>
    <row r="29" spans="1:16" ht="15" thickBot="1" x14ac:dyDescent="0.4">
      <c r="A29" s="387">
        <v>23</v>
      </c>
      <c r="B29" s="388">
        <v>13</v>
      </c>
      <c r="C29" s="388" t="s">
        <v>56</v>
      </c>
      <c r="D29" s="388" t="str">
        <f>VLOOKUP(C29,'[2]FDN Details (2)'!C52:Z530,2,0)</f>
        <v>A+0</v>
      </c>
      <c r="E29" s="388" t="str">
        <f>VLOOKUP(C29,'[2]FDN Details (2)'!C52:Z530,15,0)</f>
        <v>DFR</v>
      </c>
      <c r="F29" s="389">
        <f>VLOOKUP(C29,'[2]FDN Details (2)'!C52:Z530,17,0)</f>
        <v>45968</v>
      </c>
      <c r="G29" s="389">
        <f>VLOOKUP(C29,'[2]FDN Details (2)'!C52:Z530,18,0)</f>
        <v>45976</v>
      </c>
      <c r="H29" s="390">
        <f t="shared" si="1"/>
        <v>8</v>
      </c>
      <c r="I29" s="391" t="str">
        <f>VLOOKUP(C29,'[2]FDN Details (2)'!C52:Z530,24,0)</f>
        <v>Pawan enterprises</v>
      </c>
      <c r="J29" s="392" t="s">
        <v>2102</v>
      </c>
      <c r="K29" s="388" t="s">
        <v>2104</v>
      </c>
      <c r="L29" s="958"/>
      <c r="M29" s="961"/>
      <c r="O29" s="299">
        <v>23</v>
      </c>
    </row>
    <row r="30" spans="1:16" ht="15" thickBot="1" x14ac:dyDescent="0.4">
      <c r="A30" s="387">
        <v>24</v>
      </c>
      <c r="B30" s="388">
        <v>14</v>
      </c>
      <c r="C30" s="388" t="s">
        <v>54</v>
      </c>
      <c r="D30" s="388" t="str">
        <f>VLOOKUP(C30,'[2]FDN Details (2)'!C48:Z526,2,0)</f>
        <v>A+0</v>
      </c>
      <c r="E30" s="388" t="str">
        <f>VLOOKUP(C30,'[2]FDN Details (2)'!C48:Z526,15,0)</f>
        <v>DFR</v>
      </c>
      <c r="F30" s="389">
        <f>VLOOKUP(C30,'[2]FDN Details (2)'!C48:Z526,17,0)</f>
        <v>45968</v>
      </c>
      <c r="G30" s="389">
        <f>VLOOKUP(C30,'[2]FDN Details (2)'!C48:Z526,18,0)</f>
        <v>45977</v>
      </c>
      <c r="H30" s="390">
        <f t="shared" si="1"/>
        <v>9</v>
      </c>
      <c r="I30" s="391" t="str">
        <f>VLOOKUP(C30,'[2]FDN Details (2)'!C48:Z526,24,0)</f>
        <v>Shri Balaji Construction</v>
      </c>
      <c r="J30" s="392" t="s">
        <v>2102</v>
      </c>
      <c r="K30" s="388" t="s">
        <v>2104</v>
      </c>
      <c r="L30" s="958"/>
      <c r="M30" s="961"/>
      <c r="O30" s="299">
        <v>24</v>
      </c>
    </row>
    <row r="31" spans="1:16" ht="15" thickBot="1" x14ac:dyDescent="0.4">
      <c r="A31" s="387">
        <v>25</v>
      </c>
      <c r="B31" s="388">
        <v>15</v>
      </c>
      <c r="C31" s="388" t="s">
        <v>52</v>
      </c>
      <c r="D31" s="388" t="str">
        <f>VLOOKUP(C31,'[2]FDN Details (2)'!C43:Z521,2,0)</f>
        <v>A+0</v>
      </c>
      <c r="E31" s="388" t="str">
        <f>VLOOKUP(C31,'[2]FDN Details (2)'!C43:Z521,15,0)</f>
        <v>WFR</v>
      </c>
      <c r="F31" s="389">
        <f>VLOOKUP(C31,'[2]FDN Details (2)'!C43:Z521,17,0)</f>
        <v>45968</v>
      </c>
      <c r="G31" s="389">
        <f>VLOOKUP(C31,'[2]FDN Details (2)'!C43:Z521,18,0)</f>
        <v>45980</v>
      </c>
      <c r="H31" s="390">
        <f t="shared" si="1"/>
        <v>12</v>
      </c>
      <c r="I31" s="391" t="str">
        <f>VLOOKUP(C31,'[2]FDN Details (2)'!C43:Z521,24,0)</f>
        <v>B.L Construction</v>
      </c>
      <c r="J31" s="392" t="s">
        <v>2102</v>
      </c>
      <c r="K31" s="388" t="s">
        <v>2104</v>
      </c>
      <c r="L31" s="958"/>
      <c r="M31" s="961"/>
      <c r="O31" s="299">
        <v>25</v>
      </c>
    </row>
    <row r="32" spans="1:16" ht="15" thickBot="1" x14ac:dyDescent="0.4">
      <c r="A32" s="387">
        <v>26</v>
      </c>
      <c r="B32" s="388">
        <v>16</v>
      </c>
      <c r="C32" s="388" t="s">
        <v>66</v>
      </c>
      <c r="D32" s="388" t="str">
        <f>VLOOKUP(C32,'[2]FDN Details (2)'!C76:Z554,2,0)</f>
        <v>A+3</v>
      </c>
      <c r="E32" s="388" t="str">
        <f>VLOOKUP(C32,'[2]FDN Details (2)'!C76:Z554,15,0)</f>
        <v>WFR</v>
      </c>
      <c r="F32" s="389">
        <f>VLOOKUP(C32,'[2]FDN Details (2)'!C76:Z554,17,0)</f>
        <v>45970</v>
      </c>
      <c r="G32" s="389">
        <f>VLOOKUP(C32,'[2]FDN Details (2)'!C76:Z554,18,0)</f>
        <v>45980</v>
      </c>
      <c r="H32" s="390">
        <f t="shared" si="1"/>
        <v>10</v>
      </c>
      <c r="I32" s="391" t="str">
        <f>VLOOKUP(C32,'[2]FDN Details (2)'!C76:Z554,24,0)</f>
        <v>R.K . Enterprises</v>
      </c>
      <c r="J32" s="392" t="s">
        <v>2102</v>
      </c>
      <c r="K32" s="388" t="s">
        <v>2104</v>
      </c>
      <c r="L32" s="958"/>
      <c r="M32" s="961"/>
      <c r="O32" s="299">
        <v>26</v>
      </c>
    </row>
    <row r="33" spans="1:15" ht="15" thickBot="1" x14ac:dyDescent="0.4">
      <c r="A33" s="387">
        <v>27</v>
      </c>
      <c r="B33" s="388">
        <v>17</v>
      </c>
      <c r="C33" s="388" t="s">
        <v>46</v>
      </c>
      <c r="D33" s="388" t="str">
        <f>VLOOKUP(C33,'[2]FDN Details (2)'!C19:Z497,2,0)</f>
        <v>A+0</v>
      </c>
      <c r="E33" s="388" t="str">
        <f>VLOOKUP(C33,'[2]FDN Details (2)'!C19:Z497,15,0)</f>
        <v>WET PADDY</v>
      </c>
      <c r="F33" s="389">
        <f>VLOOKUP(C33,'[2]FDN Details (2)'!C19:Z497,17,0)</f>
        <v>45970</v>
      </c>
      <c r="G33" s="389">
        <f>VLOOKUP(C33,'[2]FDN Details (2)'!C19:Z497,18,0)</f>
        <v>45981</v>
      </c>
      <c r="H33" s="390">
        <f t="shared" si="1"/>
        <v>11</v>
      </c>
      <c r="I33" s="391" t="str">
        <f>VLOOKUP(C33,'[2]FDN Details (2)'!C19:Z497,24,0)</f>
        <v>MUKESH MEHTA</v>
      </c>
      <c r="J33" s="392" t="s">
        <v>2102</v>
      </c>
      <c r="K33" s="388" t="s">
        <v>2107</v>
      </c>
      <c r="L33" s="958"/>
      <c r="M33" s="961"/>
      <c r="O33" s="299">
        <v>27</v>
      </c>
    </row>
    <row r="34" spans="1:15" ht="15" thickBot="1" x14ac:dyDescent="0.4">
      <c r="A34" s="387">
        <v>28</v>
      </c>
      <c r="B34" s="388">
        <v>18</v>
      </c>
      <c r="C34" s="388" t="s">
        <v>58</v>
      </c>
      <c r="D34" s="388" t="str">
        <f>VLOOKUP(C34,'[2]FDN Details (2)'!C62:Z540,2,0)</f>
        <v>A+3</v>
      </c>
      <c r="E34" s="388" t="str">
        <f>VLOOKUP(C34,'[2]FDN Details (2)'!C62:Z540,15,0)</f>
        <v>WFR</v>
      </c>
      <c r="F34" s="389">
        <f>VLOOKUP(C34,'[2]FDN Details (2)'!C62:Z540,17,0)</f>
        <v>45969</v>
      </c>
      <c r="G34" s="389">
        <f>VLOOKUP(C34,'[2]FDN Details (2)'!C62:Z540,18,0)</f>
        <v>45982</v>
      </c>
      <c r="H34" s="390">
        <f t="shared" si="1"/>
        <v>13</v>
      </c>
      <c r="I34" s="391" t="str">
        <f>VLOOKUP(C34,'[2]FDN Details (2)'!C62:Z540,24,0)</f>
        <v>Jai Shri Ram Enterprises</v>
      </c>
      <c r="J34" s="392" t="s">
        <v>2102</v>
      </c>
      <c r="K34" s="388" t="s">
        <v>2104</v>
      </c>
      <c r="L34" s="958"/>
      <c r="M34" s="961"/>
      <c r="O34" s="299">
        <v>28</v>
      </c>
    </row>
    <row r="35" spans="1:15" ht="15" thickBot="1" x14ac:dyDescent="0.4">
      <c r="A35" s="387">
        <v>29</v>
      </c>
      <c r="B35" s="388">
        <v>19</v>
      </c>
      <c r="C35" s="388" t="s">
        <v>1670</v>
      </c>
      <c r="D35" s="388" t="str">
        <f>VLOOKUP(C35,'[2]FDN Details (2)'!C65:Z543,2,0)</f>
        <v>A+9</v>
      </c>
      <c r="E35" s="388" t="str">
        <f>VLOOKUP(C35,'[2]FDN Details (2)'!C65:Z543,15,0)</f>
        <v>WFR</v>
      </c>
      <c r="F35" s="389">
        <f>VLOOKUP(C35,'[2]FDN Details (2)'!C65:Z543,17,0)</f>
        <v>45974</v>
      </c>
      <c r="G35" s="389">
        <f>VLOOKUP(C35,'[2]FDN Details (2)'!C65:Z543,18,0)</f>
        <v>45982</v>
      </c>
      <c r="H35" s="390">
        <f t="shared" si="1"/>
        <v>8</v>
      </c>
      <c r="I35" s="391" t="str">
        <f>VLOOKUP(C35,'[2]FDN Details (2)'!C65:Z543,24,0)</f>
        <v>Rajiya Infra.</v>
      </c>
      <c r="J35" s="392" t="s">
        <v>2102</v>
      </c>
      <c r="K35" s="388" t="s">
        <v>2104</v>
      </c>
      <c r="L35" s="958"/>
      <c r="M35" s="961"/>
      <c r="O35" s="299">
        <v>29</v>
      </c>
    </row>
    <row r="36" spans="1:15" ht="15" thickBot="1" x14ac:dyDescent="0.4">
      <c r="A36" s="387">
        <v>30</v>
      </c>
      <c r="B36" s="388">
        <v>20</v>
      </c>
      <c r="C36" s="388" t="s">
        <v>55</v>
      </c>
      <c r="D36" s="388" t="str">
        <f>VLOOKUP(C36,'[2]FDN Details (2)'!C50:Z528,2,0)</f>
        <v>A+0</v>
      </c>
      <c r="E36" s="388" t="str">
        <f>VLOOKUP(C36,'[2]FDN Details (2)'!C50:Z528,15,0)</f>
        <v>DFR</v>
      </c>
      <c r="F36" s="389">
        <f>VLOOKUP(C36,'[2]FDN Details (2)'!C50:Z528,17,0)</f>
        <v>45977</v>
      </c>
      <c r="G36" s="389">
        <f>VLOOKUP(C36,'[2]FDN Details (2)'!C50:Z528,18,0)</f>
        <v>45983</v>
      </c>
      <c r="H36" s="390">
        <f t="shared" si="1"/>
        <v>6</v>
      </c>
      <c r="I36" s="391" t="str">
        <f>VLOOKUP(C36,'[2]FDN Details (2)'!C50:Z528,24,0)</f>
        <v>Pawan enterprises</v>
      </c>
      <c r="J36" s="392" t="s">
        <v>2102</v>
      </c>
      <c r="K36" s="388" t="s">
        <v>2104</v>
      </c>
      <c r="L36" s="958"/>
      <c r="M36" s="961"/>
      <c r="O36" s="299">
        <v>30</v>
      </c>
    </row>
    <row r="37" spans="1:15" ht="15" thickBot="1" x14ac:dyDescent="0.4">
      <c r="A37" s="387">
        <v>31</v>
      </c>
      <c r="B37" s="388">
        <v>21</v>
      </c>
      <c r="C37" s="388" t="s">
        <v>1451</v>
      </c>
      <c r="D37" s="388" t="str">
        <f>VLOOKUP(C37,'[2]FDN Details (2)'!C44:Z522,2,0)</f>
        <v>A+0</v>
      </c>
      <c r="E37" s="388" t="str">
        <f>VLOOKUP(C37,'[2]FDN Details (2)'!C44:Z522,15,0)</f>
        <v>DFR</v>
      </c>
      <c r="F37" s="389">
        <f>VLOOKUP(C37,'[2]FDN Details (2)'!C44:Z522,17,0)</f>
        <v>45975</v>
      </c>
      <c r="G37" s="389">
        <f>VLOOKUP(C37,'[2]FDN Details (2)'!C44:Z522,18,0)</f>
        <v>45984</v>
      </c>
      <c r="H37" s="390">
        <f t="shared" si="1"/>
        <v>9</v>
      </c>
      <c r="I37" s="391" t="str">
        <f>VLOOKUP(C37,'[2]FDN Details (2)'!C44:Z522,24,0)</f>
        <v>B.L Construction</v>
      </c>
      <c r="J37" s="392" t="s">
        <v>2102</v>
      </c>
      <c r="K37" s="388" t="s">
        <v>2104</v>
      </c>
      <c r="L37" s="958"/>
      <c r="M37" s="961"/>
      <c r="O37" s="299">
        <v>31</v>
      </c>
    </row>
    <row r="38" spans="1:15" ht="15" thickBot="1" x14ac:dyDescent="0.4">
      <c r="A38" s="387">
        <v>32</v>
      </c>
      <c r="B38" s="388">
        <v>22</v>
      </c>
      <c r="C38" s="388" t="s">
        <v>48</v>
      </c>
      <c r="D38" s="388" t="str">
        <f>VLOOKUP(C38,'[2]FDN Details (2)'!C20:Z498,2,0)</f>
        <v>A+3</v>
      </c>
      <c r="E38" s="388" t="str">
        <f>VLOOKUP(C38,'[2]FDN Details (2)'!C20:Z498,15,0)</f>
        <v>WET PADDY</v>
      </c>
      <c r="F38" s="389">
        <f>VLOOKUP(C38,'[2]FDN Details (2)'!C20:Z498,17,0)</f>
        <v>45968</v>
      </c>
      <c r="G38" s="389">
        <f>VLOOKUP(C38,'[2]FDN Details (2)'!C20:Z498,18,0)</f>
        <v>45985</v>
      </c>
      <c r="H38" s="390">
        <f t="shared" si="1"/>
        <v>17</v>
      </c>
      <c r="I38" s="391" t="str">
        <f>VLOOKUP(C38,'[2]FDN Details (2)'!C20:Z498,24,0)</f>
        <v>MUKESH MEHTA</v>
      </c>
      <c r="J38" s="392" t="s">
        <v>2102</v>
      </c>
      <c r="K38" s="388" t="s">
        <v>2107</v>
      </c>
      <c r="L38" s="958"/>
      <c r="M38" s="961"/>
      <c r="O38" s="299">
        <v>32</v>
      </c>
    </row>
    <row r="39" spans="1:15" ht="15" thickBot="1" x14ac:dyDescent="0.4">
      <c r="A39" s="387">
        <v>33</v>
      </c>
      <c r="B39" s="388">
        <v>23</v>
      </c>
      <c r="C39" s="388" t="s">
        <v>1851</v>
      </c>
      <c r="D39" s="388" t="str">
        <f>VLOOKUP(C39,'[2]FDN Details (2)'!C77:Z555,2,0)</f>
        <v>A+3</v>
      </c>
      <c r="E39" s="388" t="str">
        <f>VLOOKUP(C39,'[2]FDN Details (2)'!C77:Z555,15,0)</f>
        <v>WFR</v>
      </c>
      <c r="F39" s="389">
        <f>VLOOKUP(C39,'[2]FDN Details (2)'!C77:Z555,17,0)</f>
        <v>45976</v>
      </c>
      <c r="G39" s="389">
        <f>VLOOKUP(C39,'[2]FDN Details (2)'!C77:Z555,18,0)</f>
        <v>45985</v>
      </c>
      <c r="H39" s="390">
        <f t="shared" si="1"/>
        <v>9</v>
      </c>
      <c r="I39" s="391" t="str">
        <f>VLOOKUP(C39,'[2]FDN Details (2)'!C77:Z555,24,0)</f>
        <v>R.K . Enterprises</v>
      </c>
      <c r="J39" s="392" t="s">
        <v>2102</v>
      </c>
      <c r="K39" s="388" t="s">
        <v>2104</v>
      </c>
      <c r="L39" s="958"/>
      <c r="M39" s="961"/>
      <c r="O39" s="299">
        <v>33</v>
      </c>
    </row>
    <row r="40" spans="1:15" ht="15" thickBot="1" x14ac:dyDescent="0.4">
      <c r="A40" s="387">
        <v>34</v>
      </c>
      <c r="B40" s="388">
        <v>24</v>
      </c>
      <c r="C40" s="388" t="s">
        <v>1274</v>
      </c>
      <c r="D40" s="388" t="str">
        <f>VLOOKUP(C40,'[2]FDN Details (2)'!C18:Z496,2,0)</f>
        <v>A+6</v>
      </c>
      <c r="E40" s="388" t="str">
        <f>VLOOKUP(C40,'[2]FDN Details (2)'!C18:Z496,15,0)</f>
        <v>WET PADDY</v>
      </c>
      <c r="F40" s="389">
        <f>VLOOKUP(C40,'[2]FDN Details (2)'!C18:Z496,17,0)</f>
        <v>45984</v>
      </c>
      <c r="G40" s="389">
        <f>VLOOKUP(C40,'[2]FDN Details (2)'!C18:Z496,18,0)</f>
        <v>45989</v>
      </c>
      <c r="H40" s="390">
        <f t="shared" si="1"/>
        <v>5</v>
      </c>
      <c r="I40" s="391" t="str">
        <f>VLOOKUP(C40,'[2]FDN Details (2)'!C18:Z496,24,0)</f>
        <v>MUKESH MEHTA</v>
      </c>
      <c r="J40" s="392" t="s">
        <v>2102</v>
      </c>
      <c r="K40" s="388" t="s">
        <v>2107</v>
      </c>
      <c r="L40" s="958"/>
      <c r="M40" s="961"/>
      <c r="O40" s="299">
        <v>34</v>
      </c>
    </row>
    <row r="41" spans="1:15" ht="15" thickBot="1" x14ac:dyDescent="0.4">
      <c r="A41" s="387">
        <v>35</v>
      </c>
      <c r="B41" s="388">
        <v>25</v>
      </c>
      <c r="C41" s="388" t="s">
        <v>1455</v>
      </c>
      <c r="D41" s="388" t="str">
        <f>VLOOKUP(C41,'[2]FDN Details (2)'!C45:Z523,2,0)</f>
        <v>A+6</v>
      </c>
      <c r="E41" s="388" t="str">
        <f>VLOOKUP(C41,'[2]FDN Details (2)'!C45:Z523,15,0)</f>
        <v>DFR</v>
      </c>
      <c r="F41" s="389">
        <f>VLOOKUP(C41,'[2]FDN Details (2)'!C45:Z523,17,0)</f>
        <v>45981</v>
      </c>
      <c r="G41" s="389">
        <f>VLOOKUP(C41,'[2]FDN Details (2)'!C45:Z523,18,0)</f>
        <v>45989</v>
      </c>
      <c r="H41" s="390">
        <f t="shared" si="1"/>
        <v>8</v>
      </c>
      <c r="I41" s="391" t="str">
        <f>VLOOKUP(C41,'[2]FDN Details (2)'!C45:Z523,24,0)</f>
        <v>B.L Construction</v>
      </c>
      <c r="J41" s="392" t="s">
        <v>2102</v>
      </c>
      <c r="K41" s="388" t="s">
        <v>2104</v>
      </c>
      <c r="L41" s="958"/>
      <c r="M41" s="961"/>
      <c r="O41" s="299">
        <v>35</v>
      </c>
    </row>
    <row r="42" spans="1:15" ht="15" thickBot="1" x14ac:dyDescent="0.4">
      <c r="A42" s="387">
        <v>36</v>
      </c>
      <c r="B42" s="388">
        <v>26</v>
      </c>
      <c r="C42" s="388" t="s">
        <v>1855</v>
      </c>
      <c r="D42" s="388" t="str">
        <f>VLOOKUP(C42,'[2]FDN Details (2)'!C78:Z556,2,0)</f>
        <v>A+6</v>
      </c>
      <c r="E42" s="388" t="str">
        <f>VLOOKUP(C42,'[2]FDN Details (2)'!C78:Z556,15,0)</f>
        <v>WFR</v>
      </c>
      <c r="F42" s="389">
        <f>VLOOKUP(C42,'[2]FDN Details (2)'!C78:Z556,17,0)</f>
        <v>45985</v>
      </c>
      <c r="G42" s="389">
        <f>VLOOKUP(C42,'[2]FDN Details (2)'!C78:Z556,18,0)</f>
        <v>45989</v>
      </c>
      <c r="H42" s="390">
        <f t="shared" si="1"/>
        <v>4</v>
      </c>
      <c r="I42" s="391" t="str">
        <f>VLOOKUP(C42,'[2]FDN Details (2)'!C78:Z556,24,0)</f>
        <v>R.K . Enterprises</v>
      </c>
      <c r="J42" s="392" t="s">
        <v>2102</v>
      </c>
      <c r="K42" s="388" t="s">
        <v>2104</v>
      </c>
      <c r="L42" s="958"/>
      <c r="M42" s="961"/>
      <c r="O42" s="299">
        <v>36</v>
      </c>
    </row>
    <row r="43" spans="1:15" ht="15" thickBot="1" x14ac:dyDescent="0.4">
      <c r="A43" s="387">
        <v>37</v>
      </c>
      <c r="B43" s="388">
        <v>27</v>
      </c>
      <c r="C43" s="388" t="s">
        <v>44</v>
      </c>
      <c r="D43" s="388" t="str">
        <f>VLOOKUP(C43,'[2]FDN Details (2)'!C15:Z493,2,0)</f>
        <v>A+0</v>
      </c>
      <c r="E43" s="388" t="str">
        <f>VLOOKUP(C43,'[2]FDN Details (2)'!C15:Z493,15,0)</f>
        <v>WET PADDY</v>
      </c>
      <c r="F43" s="389">
        <f>VLOOKUP(C43,'[2]FDN Details (2)'!C15:Z493,17,0)</f>
        <v>45968</v>
      </c>
      <c r="G43" s="389">
        <f>VLOOKUP(C43,'[2]FDN Details (2)'!C15:Z493,18,0)</f>
        <v>45991</v>
      </c>
      <c r="H43" s="390">
        <f t="shared" si="1"/>
        <v>23</v>
      </c>
      <c r="I43" s="391" t="str">
        <f>VLOOKUP(C43,'[2]FDN Details (2)'!C15:Z493,24,0)</f>
        <v>Rajiya Infra.</v>
      </c>
      <c r="J43" s="392" t="s">
        <v>2102</v>
      </c>
      <c r="K43" s="388" t="s">
        <v>2108</v>
      </c>
      <c r="L43" s="958"/>
      <c r="M43" s="961"/>
      <c r="O43" s="299">
        <v>37</v>
      </c>
    </row>
    <row r="44" spans="1:15" ht="15" thickBot="1" x14ac:dyDescent="0.4">
      <c r="A44" s="387">
        <v>38</v>
      </c>
      <c r="B44" s="388">
        <v>28</v>
      </c>
      <c r="C44" s="388" t="s">
        <v>1427</v>
      </c>
      <c r="D44" s="388" t="str">
        <f>VLOOKUP(C44,'[2]FDN Details (2)'!C38:Z516,2,0)</f>
        <v>A+0</v>
      </c>
      <c r="E44" s="388" t="str">
        <f>VLOOKUP(C44,'[2]FDN Details (2)'!C38:Z516,15,0)</f>
        <v>DFR</v>
      </c>
      <c r="F44" s="389">
        <f>VLOOKUP(C44,'[2]FDN Details (2)'!C38:Z516,17,0)</f>
        <v>45984</v>
      </c>
      <c r="G44" s="389">
        <f>VLOOKUP(C44,'[2]FDN Details (2)'!C38:Z516,18,0)</f>
        <v>45991</v>
      </c>
      <c r="H44" s="390">
        <f t="shared" si="1"/>
        <v>7</v>
      </c>
      <c r="I44" s="391" t="str">
        <f>VLOOKUP(C44,'[2]FDN Details (2)'!C38:Z516,24,0)</f>
        <v>Shri Balaji Construction</v>
      </c>
      <c r="J44" s="392" t="s">
        <v>2102</v>
      </c>
      <c r="K44" s="388" t="s">
        <v>2104</v>
      </c>
      <c r="L44" s="958"/>
      <c r="M44" s="961"/>
      <c r="O44" s="299">
        <v>38</v>
      </c>
    </row>
    <row r="45" spans="1:15" ht="15" thickBot="1" x14ac:dyDescent="0.4">
      <c r="A45" s="387">
        <v>39</v>
      </c>
      <c r="B45" s="388">
        <v>29</v>
      </c>
      <c r="C45" s="388" t="s">
        <v>1567</v>
      </c>
      <c r="D45" s="388" t="str">
        <f>VLOOKUP(C45,'[2]FDN Details (2)'!C51:Z529,2,0)</f>
        <v>A+0</v>
      </c>
      <c r="E45" s="388" t="str">
        <f>VLOOKUP(C45,'[2]FDN Details (2)'!C51:Z529,15,0)</f>
        <v>DFR</v>
      </c>
      <c r="F45" s="389">
        <f>VLOOKUP(C45,'[2]FDN Details (2)'!C51:Z529,17,0)</f>
        <v>45984</v>
      </c>
      <c r="G45" s="389">
        <f>VLOOKUP(C45,'[2]FDN Details (2)'!C51:Z529,18,0)</f>
        <v>45991</v>
      </c>
      <c r="H45" s="390">
        <f t="shared" si="1"/>
        <v>7</v>
      </c>
      <c r="I45" s="391" t="str">
        <f>VLOOKUP(C45,'[2]FDN Details (2)'!C51:Z529,24,0)</f>
        <v>Pawan enterprises</v>
      </c>
      <c r="J45" s="392" t="s">
        <v>2102</v>
      </c>
      <c r="K45" s="388" t="s">
        <v>2104</v>
      </c>
      <c r="L45" s="958"/>
      <c r="M45" s="961"/>
      <c r="O45" s="299">
        <v>39</v>
      </c>
    </row>
    <row r="46" spans="1:15" ht="15" thickBot="1" x14ac:dyDescent="0.4">
      <c r="A46" s="387">
        <v>40</v>
      </c>
      <c r="B46" s="388">
        <v>30</v>
      </c>
      <c r="C46" s="388" t="s">
        <v>1861</v>
      </c>
      <c r="D46" s="388" t="str">
        <f>VLOOKUP(C46,'[2]FDN Details (2)'!C80:Z558,2,0)</f>
        <v>A+0</v>
      </c>
      <c r="E46" s="388" t="str">
        <f>VLOOKUP(C46,'[2]FDN Details (2)'!C80:Z558,15,0)</f>
        <v>DFR</v>
      </c>
      <c r="F46" s="389">
        <f>VLOOKUP(C46,'[2]FDN Details (2)'!C80:Z558,17,0)</f>
        <v>45984</v>
      </c>
      <c r="G46" s="389">
        <f>VLOOKUP(C46,'[2]FDN Details (2)'!C80:Z558,18,0)</f>
        <v>45991</v>
      </c>
      <c r="H46" s="390">
        <f t="shared" si="1"/>
        <v>7</v>
      </c>
      <c r="I46" s="391" t="str">
        <f>VLOOKUP(C46,'[2]FDN Details (2)'!C80:Z558,24,0)</f>
        <v>Jai Shri Ram Enterprises</v>
      </c>
      <c r="J46" s="392" t="s">
        <v>2102</v>
      </c>
      <c r="K46" s="388" t="s">
        <v>2104</v>
      </c>
      <c r="L46" s="959"/>
      <c r="M46" s="962"/>
      <c r="O46" s="299">
        <v>40</v>
      </c>
    </row>
    <row r="47" spans="1:15" ht="6.5" customHeight="1" thickBot="1" x14ac:dyDescent="0.4">
      <c r="A47" s="395"/>
      <c r="B47" s="396"/>
      <c r="C47" s="396"/>
      <c r="D47" s="396"/>
      <c r="E47" s="396"/>
      <c r="F47" s="397"/>
      <c r="G47" s="397"/>
      <c r="H47" s="398"/>
      <c r="I47" s="399"/>
      <c r="J47" s="400"/>
      <c r="K47" s="396"/>
      <c r="L47" s="273"/>
      <c r="M47" s="403"/>
    </row>
    <row r="48" spans="1:15" ht="15" thickBot="1" x14ac:dyDescent="0.4">
      <c r="A48" s="387">
        <v>41</v>
      </c>
      <c r="B48" s="388">
        <v>1</v>
      </c>
      <c r="C48" s="388" t="s">
        <v>1423</v>
      </c>
      <c r="D48" s="388" t="str">
        <f>VLOOKUP(C48,'[2]FDN Details (2)'!C37:Z515,2,0)</f>
        <v>A+7.5</v>
      </c>
      <c r="E48" s="388" t="str">
        <f>VLOOKUP(C48,'[2]FDN Details (2)'!C37:Z515,15,0)</f>
        <v>DFR</v>
      </c>
      <c r="F48" s="389">
        <f>VLOOKUP(C48,'[2]FDN Details (2)'!C37:Z515,17,0)</f>
        <v>45989</v>
      </c>
      <c r="G48" s="389">
        <f>VLOOKUP(C48,'[2]FDN Details (2)'!C37:Z515,18,0)</f>
        <v>45994</v>
      </c>
      <c r="H48" s="390">
        <f t="shared" ref="H48:H84" si="2">G48-F48</f>
        <v>5</v>
      </c>
      <c r="I48" s="391" t="str">
        <f>VLOOKUP(C48,'[2]FDN Details (2)'!C37:Z515,24,0)</f>
        <v>B.L Construction</v>
      </c>
      <c r="J48" s="392" t="s">
        <v>2102</v>
      </c>
      <c r="K48" s="388" t="s">
        <v>2104</v>
      </c>
      <c r="L48" s="957">
        <f>COUNTA(D48:D84)</f>
        <v>37</v>
      </c>
      <c r="M48" s="960" t="s">
        <v>2109</v>
      </c>
      <c r="O48" s="299">
        <v>41</v>
      </c>
    </row>
    <row r="49" spans="1:15" ht="15" thickBot="1" x14ac:dyDescent="0.4">
      <c r="A49" s="387">
        <v>42</v>
      </c>
      <c r="B49" s="388">
        <v>2</v>
      </c>
      <c r="C49" s="388" t="s">
        <v>1858</v>
      </c>
      <c r="D49" s="388" t="str">
        <f>VLOOKUP(C49,'[2]FDN Details (2)'!C79:Z557,2,0)</f>
        <v>A+3</v>
      </c>
      <c r="E49" s="388" t="str">
        <f>VLOOKUP(C49,'[2]FDN Details (2)'!C79:Z557,15,0)</f>
        <v>DFR</v>
      </c>
      <c r="F49" s="389">
        <f>VLOOKUP(C49,'[2]FDN Details (2)'!C79:Z557,17,0)</f>
        <v>45981</v>
      </c>
      <c r="G49" s="389">
        <f>VLOOKUP(C49,'[2]FDN Details (2)'!C79:Z557,18,0)</f>
        <v>45994</v>
      </c>
      <c r="H49" s="390">
        <f t="shared" si="2"/>
        <v>13</v>
      </c>
      <c r="I49" s="391" t="str">
        <f>VLOOKUP(C49,'[2]FDN Details (2)'!C79:Z557,24,0)</f>
        <v>R.K . Enterprises</v>
      </c>
      <c r="J49" s="392" t="s">
        <v>2102</v>
      </c>
      <c r="K49" s="388" t="s">
        <v>2104</v>
      </c>
      <c r="L49" s="958"/>
      <c r="M49" s="961"/>
      <c r="O49" s="299">
        <v>42</v>
      </c>
    </row>
    <row r="50" spans="1:15" ht="15" thickBot="1" x14ac:dyDescent="0.4">
      <c r="A50" s="387">
        <v>43</v>
      </c>
      <c r="B50" s="388">
        <v>3</v>
      </c>
      <c r="C50" s="388" t="s">
        <v>1198</v>
      </c>
      <c r="D50" s="388" t="str">
        <f>VLOOKUP(C50,'[2]FDN Details (2)'!C13:Z491,2,0)</f>
        <v>A+3</v>
      </c>
      <c r="E50" s="388" t="str">
        <f>VLOOKUP(C50,'[2]FDN Details (2)'!C13:Z491,15,0)</f>
        <v>WET PADDY</v>
      </c>
      <c r="F50" s="389">
        <f>VLOOKUP(C50,'[2]FDN Details (2)'!C13:Z491,17,0)</f>
        <v>45985</v>
      </c>
      <c r="G50" s="389">
        <f>VLOOKUP(C50,'[2]FDN Details (2)'!C13:Z491,18,0)</f>
        <v>45997</v>
      </c>
      <c r="H50" s="390">
        <f t="shared" si="2"/>
        <v>12</v>
      </c>
      <c r="I50" s="391" t="str">
        <f>VLOOKUP(C50,'[2]FDN Details (2)'!C13:Z491,24,0)</f>
        <v xml:space="preserve">Dhanraj construction </v>
      </c>
      <c r="J50" s="392" t="s">
        <v>2102</v>
      </c>
      <c r="K50" s="388" t="s">
        <v>2108</v>
      </c>
      <c r="L50" s="958"/>
      <c r="M50" s="961"/>
      <c r="O50" s="299">
        <v>43</v>
      </c>
    </row>
    <row r="51" spans="1:15" ht="15" thickBot="1" x14ac:dyDescent="0.4">
      <c r="A51" s="387">
        <v>44</v>
      </c>
      <c r="B51" s="388">
        <v>4</v>
      </c>
      <c r="C51" s="388" t="s">
        <v>1373</v>
      </c>
      <c r="D51" s="388" t="str">
        <f>VLOOKUP(C51,'[2]FDN Details (2)'!C29:Z507,2,0)</f>
        <v>A+3</v>
      </c>
      <c r="E51" s="388" t="str">
        <f>VLOOKUP(C51,'[2]FDN Details (2)'!C29:Z507,15,0)</f>
        <v>WET PADDY</v>
      </c>
      <c r="F51" s="389">
        <f>VLOOKUP(C51,'[2]FDN Details (2)'!C29:Z507,17,0)</f>
        <v>45991</v>
      </c>
      <c r="G51" s="389">
        <f>VLOOKUP(C51,'[2]FDN Details (2)'!C29:Z507,18,0)</f>
        <v>45997</v>
      </c>
      <c r="H51" s="390">
        <f t="shared" si="2"/>
        <v>6</v>
      </c>
      <c r="I51" s="391" t="str">
        <f>VLOOKUP(C51,'[2]FDN Details (2)'!C29:Z507,24,0)</f>
        <v>MUKESH MEHTA</v>
      </c>
      <c r="J51" s="392" t="s">
        <v>2102</v>
      </c>
      <c r="K51" s="388" t="s">
        <v>2104</v>
      </c>
      <c r="L51" s="958"/>
      <c r="M51" s="961"/>
      <c r="O51" s="299">
        <v>44</v>
      </c>
    </row>
    <row r="52" spans="1:15" ht="15" thickBot="1" x14ac:dyDescent="0.4">
      <c r="A52" s="387">
        <v>45</v>
      </c>
      <c r="B52" s="388">
        <v>5</v>
      </c>
      <c r="C52" s="388" t="s">
        <v>1864</v>
      </c>
      <c r="D52" s="388" t="str">
        <f>VLOOKUP(C52,'[2]FDN Details (2)'!C81:Z559,2,0)</f>
        <v>A+3</v>
      </c>
      <c r="E52" s="388" t="str">
        <f>VLOOKUP(C52,'[2]FDN Details (2)'!C81:Z559,15,0)</f>
        <v>DFR</v>
      </c>
      <c r="F52" s="389">
        <f>VLOOKUP(C52,'[2]FDN Details (2)'!C81:Z559,17,0)</f>
        <v>45986</v>
      </c>
      <c r="G52" s="389">
        <f>VLOOKUP(C52,'[2]FDN Details (2)'!C81:Z559,18,0)</f>
        <v>45997</v>
      </c>
      <c r="H52" s="390">
        <f t="shared" si="2"/>
        <v>11</v>
      </c>
      <c r="I52" s="391" t="str">
        <f>VLOOKUP(C52,'[2]FDN Details (2)'!C81:Z559,24,0)</f>
        <v>Jai Shri Ram Enterprises</v>
      </c>
      <c r="J52" s="392" t="s">
        <v>2102</v>
      </c>
      <c r="K52" s="388" t="s">
        <v>2104</v>
      </c>
      <c r="L52" s="958"/>
      <c r="M52" s="961"/>
      <c r="O52" s="299">
        <v>45</v>
      </c>
    </row>
    <row r="53" spans="1:15" ht="15" thickBot="1" x14ac:dyDescent="0.4">
      <c r="A53" s="387">
        <v>46</v>
      </c>
      <c r="B53" s="388">
        <v>6</v>
      </c>
      <c r="C53" s="388" t="s">
        <v>1257</v>
      </c>
      <c r="D53" s="388" t="str">
        <f>VLOOKUP(C53,'[2]FDN Details (2)'!C17:Z495,2,0)</f>
        <v>A+3</v>
      </c>
      <c r="E53" s="388" t="str">
        <f>VLOOKUP(C53,'[2]FDN Details (2)'!C17:Z495,15,0)</f>
        <v>WET PADDY</v>
      </c>
      <c r="F53" s="389">
        <f>VLOOKUP(C53,'[2]FDN Details (2)'!C17:Z495,17,0)</f>
        <v>45982</v>
      </c>
      <c r="G53" s="389">
        <f>VLOOKUP(C53,'[2]FDN Details (2)'!C17:Z495,18,0)</f>
        <v>45998</v>
      </c>
      <c r="H53" s="390">
        <f t="shared" si="2"/>
        <v>16</v>
      </c>
      <c r="I53" s="391" t="str">
        <f>VLOOKUP(C53,'[2]FDN Details (2)'!C17:Z495,24,0)</f>
        <v>Rajiya Infra.</v>
      </c>
      <c r="J53" s="392" t="s">
        <v>2102</v>
      </c>
      <c r="K53" s="388" t="s">
        <v>2108</v>
      </c>
      <c r="L53" s="958"/>
      <c r="M53" s="961"/>
      <c r="O53" s="299">
        <v>46</v>
      </c>
    </row>
    <row r="54" spans="1:15" ht="15" thickBot="1" x14ac:dyDescent="0.4">
      <c r="A54" s="387">
        <v>47</v>
      </c>
      <c r="B54" s="388">
        <v>7</v>
      </c>
      <c r="C54" s="388" t="s">
        <v>1407</v>
      </c>
      <c r="D54" s="388" t="str">
        <f>VLOOKUP(C54,'[2]FDN Details (2)'!C35:Z513,2,0)</f>
        <v>A-3</v>
      </c>
      <c r="E54" s="388" t="str">
        <f>VLOOKUP(C54,'[2]FDN Details (2)'!C35:Z513,15,0)</f>
        <v>DFR</v>
      </c>
      <c r="F54" s="389">
        <f>VLOOKUP(C54,'[2]FDN Details (2)'!C35:Z513,17,0)</f>
        <v>45994</v>
      </c>
      <c r="G54" s="389">
        <f>VLOOKUP(C54,'[2]FDN Details (2)'!C35:Z513,18,0)</f>
        <v>45998</v>
      </c>
      <c r="H54" s="390">
        <f t="shared" si="2"/>
        <v>4</v>
      </c>
      <c r="I54" s="391" t="str">
        <f>VLOOKUP(C54,'[2]FDN Details (2)'!C35:Z513,24,0)</f>
        <v>B.L Construction</v>
      </c>
      <c r="J54" s="392" t="s">
        <v>2102</v>
      </c>
      <c r="K54" s="388" t="s">
        <v>2104</v>
      </c>
      <c r="L54" s="958"/>
      <c r="M54" s="961"/>
      <c r="O54" s="299">
        <v>47</v>
      </c>
    </row>
    <row r="55" spans="1:15" ht="15" thickBot="1" x14ac:dyDescent="0.4">
      <c r="A55" s="387">
        <v>48</v>
      </c>
      <c r="B55" s="388">
        <v>8</v>
      </c>
      <c r="C55" s="388" t="s">
        <v>1873</v>
      </c>
      <c r="D55" s="388" t="str">
        <f>VLOOKUP(C55,'[2]FDN Details (2)'!C84:Z562,2,0)</f>
        <v>A+0</v>
      </c>
      <c r="E55" s="388" t="str">
        <f>VLOOKUP(C55,'[2]FDN Details (2)'!C84:Z562,15,0)</f>
        <v>WET PADDY</v>
      </c>
      <c r="F55" s="389">
        <f>VLOOKUP(C55,'[2]FDN Details (2)'!C84:Z562,17,0)</f>
        <v>45992</v>
      </c>
      <c r="G55" s="389">
        <f>VLOOKUP(C55,'[2]FDN Details (2)'!C84:Z562,18,0)</f>
        <v>45998</v>
      </c>
      <c r="H55" s="390">
        <f t="shared" si="2"/>
        <v>6</v>
      </c>
      <c r="I55" s="391" t="s">
        <v>2110</v>
      </c>
      <c r="J55" s="392" t="s">
        <v>2102</v>
      </c>
      <c r="K55" s="388" t="s">
        <v>2104</v>
      </c>
      <c r="L55" s="958"/>
      <c r="M55" s="961"/>
      <c r="O55" s="299">
        <v>48</v>
      </c>
    </row>
    <row r="56" spans="1:15" ht="15" thickBot="1" x14ac:dyDescent="0.4">
      <c r="A56" s="387">
        <v>49</v>
      </c>
      <c r="B56" s="388">
        <v>9</v>
      </c>
      <c r="C56" s="388" t="s">
        <v>1867</v>
      </c>
      <c r="D56" s="388" t="str">
        <f>VLOOKUP(C56,'[2]FDN Details (2)'!C82:Z560,2,0)</f>
        <v>A+3</v>
      </c>
      <c r="E56" s="388" t="str">
        <f>VLOOKUP(C56,'[2]FDN Details (2)'!C82:Z560,15,0)</f>
        <v>DFR</v>
      </c>
      <c r="F56" s="389">
        <f>VLOOKUP(C56,'[2]FDN Details (2)'!C82:Z560,17,0)</f>
        <v>45992</v>
      </c>
      <c r="G56" s="389">
        <f>VLOOKUP(C56,'[2]FDN Details (2)'!C82:Z560,18,0)</f>
        <v>45999</v>
      </c>
      <c r="H56" s="390">
        <f t="shared" si="2"/>
        <v>7</v>
      </c>
      <c r="I56" s="391" t="str">
        <f>VLOOKUP(C56,'[2]FDN Details (2)'!C82:Z560,24,0)</f>
        <v>Jai Shri Ram Enterprises</v>
      </c>
      <c r="J56" s="392" t="s">
        <v>2102</v>
      </c>
      <c r="K56" s="388" t="s">
        <v>2104</v>
      </c>
      <c r="L56" s="958"/>
      <c r="M56" s="961"/>
      <c r="O56" s="299">
        <v>49</v>
      </c>
    </row>
    <row r="57" spans="1:15" ht="15" thickBot="1" x14ac:dyDescent="0.4">
      <c r="A57" s="387">
        <v>50</v>
      </c>
      <c r="B57" s="388">
        <v>10</v>
      </c>
      <c r="C57" s="388" t="s">
        <v>1892</v>
      </c>
      <c r="D57" s="388" t="str">
        <f>VLOOKUP(C57,'[2]FDN Details (2)'!C86:Z564,2,0)</f>
        <v>A+3</v>
      </c>
      <c r="E57" s="388" t="str">
        <f>VLOOKUP(C57,'[2]FDN Details (2)'!C86:Z564,15,0)</f>
        <v>WET Paddy</v>
      </c>
      <c r="F57" s="389">
        <f>VLOOKUP(C57,'[2]FDN Details (2)'!C86:Z564,17,0)</f>
        <v>45992</v>
      </c>
      <c r="G57" s="389">
        <f>VLOOKUP(C57,'[2]FDN Details (2)'!C86:Z564,18,0)</f>
        <v>46001</v>
      </c>
      <c r="H57" s="390">
        <f t="shared" si="2"/>
        <v>9</v>
      </c>
      <c r="I57" s="391" t="s">
        <v>2110</v>
      </c>
      <c r="J57" s="392" t="s">
        <v>2102</v>
      </c>
      <c r="K57" s="388" t="s">
        <v>2104</v>
      </c>
      <c r="L57" s="958"/>
      <c r="M57" s="961"/>
      <c r="O57" s="299">
        <v>50</v>
      </c>
    </row>
    <row r="58" spans="1:15" ht="15" thickBot="1" x14ac:dyDescent="0.4">
      <c r="A58" s="387">
        <v>51</v>
      </c>
      <c r="B58" s="388">
        <v>11</v>
      </c>
      <c r="C58" s="388" t="s">
        <v>1430</v>
      </c>
      <c r="D58" s="388" t="str">
        <f>VLOOKUP(C58,'[2]FDN Details (2)'!C39:Z517,2,0)</f>
        <v>A+0</v>
      </c>
      <c r="E58" s="388" t="str">
        <f>VLOOKUP(C58,'[2]FDN Details (2)'!C39:Z517,15,0)</f>
        <v>DFR</v>
      </c>
      <c r="F58" s="389">
        <f>VLOOKUP(C58,'[2]FDN Details (2)'!C39:Z517,17,0)</f>
        <v>45990</v>
      </c>
      <c r="G58" s="389">
        <f>VLOOKUP(C58,'[2]FDN Details (2)'!C39:Z517,18,0)</f>
        <v>46002</v>
      </c>
      <c r="H58" s="390">
        <f t="shared" si="2"/>
        <v>12</v>
      </c>
      <c r="I58" s="391" t="str">
        <f>VLOOKUP(C58,'[2]FDN Details (2)'!C39:Z517,24,0)</f>
        <v>Shri Balaji Construction</v>
      </c>
      <c r="J58" s="392" t="s">
        <v>2102</v>
      </c>
      <c r="K58" s="388" t="s">
        <v>2104</v>
      </c>
      <c r="L58" s="958"/>
      <c r="M58" s="961"/>
      <c r="O58" s="299">
        <v>51</v>
      </c>
    </row>
    <row r="59" spans="1:15" ht="15" thickBot="1" x14ac:dyDescent="0.4">
      <c r="A59" s="387">
        <v>52</v>
      </c>
      <c r="B59" s="388">
        <v>12</v>
      </c>
      <c r="C59" s="388" t="s">
        <v>1377</v>
      </c>
      <c r="D59" s="388" t="str">
        <f>VLOOKUP(C59,'[2]FDN Details (2)'!C30:Z508,2,0)</f>
        <v>A+0</v>
      </c>
      <c r="E59" s="388" t="str">
        <f>VLOOKUP(C59,'[2]FDN Details (2)'!C30:Z508,15,0)</f>
        <v>WET PADDY</v>
      </c>
      <c r="F59" s="389">
        <f>VLOOKUP(C59,'[2]FDN Details (2)'!C30:Z508,17,0)</f>
        <v>45998</v>
      </c>
      <c r="G59" s="389">
        <f>VLOOKUP(C59,'[2]FDN Details (2)'!C30:Z508,18,0)</f>
        <v>46003</v>
      </c>
      <c r="H59" s="390">
        <f t="shared" si="2"/>
        <v>5</v>
      </c>
      <c r="I59" s="391" t="str">
        <f>VLOOKUP(C59,'[2]FDN Details (2)'!C30:Z508,24,0)</f>
        <v>MUKESH MEHTA</v>
      </c>
      <c r="J59" s="392" t="s">
        <v>2102</v>
      </c>
      <c r="K59" s="388" t="s">
        <v>2104</v>
      </c>
      <c r="L59" s="958"/>
      <c r="M59" s="961"/>
      <c r="O59" s="299">
        <v>52</v>
      </c>
    </row>
    <row r="60" spans="1:15" ht="15" thickBot="1" x14ac:dyDescent="0.4">
      <c r="A60" s="387">
        <v>53</v>
      </c>
      <c r="B60" s="388">
        <v>13</v>
      </c>
      <c r="C60" s="388" t="s">
        <v>1412</v>
      </c>
      <c r="D60" s="388" t="str">
        <f>VLOOKUP(C60,'[2]FDN Details (2)'!C36:Z514,2,0)</f>
        <v>A+3</v>
      </c>
      <c r="E60" s="388" t="str">
        <f>VLOOKUP(C60,'[2]FDN Details (2)'!C36:Z514,15,0)</f>
        <v>DFR</v>
      </c>
      <c r="F60" s="389">
        <f>VLOOKUP(C60,'[2]FDN Details (2)'!C36:Z514,17,0)</f>
        <v>45995</v>
      </c>
      <c r="G60" s="389">
        <f>VLOOKUP(C60,'[2]FDN Details (2)'!C36:Z514,18,0)</f>
        <v>46003</v>
      </c>
      <c r="H60" s="390">
        <f t="shared" si="2"/>
        <v>8</v>
      </c>
      <c r="I60" s="391" t="str">
        <f>VLOOKUP(C60,'[2]FDN Details (2)'!C36:Z514,24,0)</f>
        <v>B.L Construction</v>
      </c>
      <c r="J60" s="392" t="s">
        <v>2102</v>
      </c>
      <c r="K60" s="388" t="s">
        <v>2104</v>
      </c>
      <c r="L60" s="958"/>
      <c r="M60" s="961"/>
      <c r="O60" s="299">
        <v>53</v>
      </c>
    </row>
    <row r="61" spans="1:15" ht="15" thickBot="1" x14ac:dyDescent="0.4">
      <c r="A61" s="387">
        <v>54</v>
      </c>
      <c r="B61" s="388">
        <v>14</v>
      </c>
      <c r="C61" s="388" t="s">
        <v>1908</v>
      </c>
      <c r="D61" s="388" t="str">
        <f>VLOOKUP(C61,'[2]FDN Details (2)'!C90:Z568,2,0)</f>
        <v>A+0</v>
      </c>
      <c r="E61" s="388" t="str">
        <f>VLOOKUP(C61,'[2]FDN Details (2)'!C90:Z568,15,0)</f>
        <v>WET PADDY</v>
      </c>
      <c r="F61" s="389">
        <f>VLOOKUP(C61,'[2]FDN Details (2)'!C90:Z568,17,0)</f>
        <v>45997</v>
      </c>
      <c r="G61" s="389">
        <f>VLOOKUP(C61,'[2]FDN Details (2)'!C90:Z568,18,0)</f>
        <v>46003</v>
      </c>
      <c r="H61" s="390">
        <f t="shared" si="2"/>
        <v>6</v>
      </c>
      <c r="I61" s="391" t="str">
        <f>VLOOKUP(C61,'[2]FDN Details (2)'!C90:Z568,24,0)</f>
        <v>R.K . Enterprises</v>
      </c>
      <c r="J61" s="392" t="s">
        <v>2102</v>
      </c>
      <c r="K61" s="388" t="s">
        <v>2104</v>
      </c>
      <c r="L61" s="958"/>
      <c r="M61" s="961"/>
      <c r="O61" s="299">
        <v>54</v>
      </c>
    </row>
    <row r="62" spans="1:15" ht="15" thickBot="1" x14ac:dyDescent="0.4">
      <c r="A62" s="387">
        <v>55</v>
      </c>
      <c r="B62" s="388">
        <v>15</v>
      </c>
      <c r="C62" s="388" t="s">
        <v>1201</v>
      </c>
      <c r="D62" s="388" t="str">
        <f>VLOOKUP(C62,'[2]FDN Details (2)'!C14:Z492,2,0)</f>
        <v>A+3</v>
      </c>
      <c r="E62" s="388" t="str">
        <f>VLOOKUP(C62,'[2]FDN Details (2)'!C14:Z492,15,0)</f>
        <v>WET PADDY</v>
      </c>
      <c r="F62" s="389">
        <f>VLOOKUP(C62,'[2]FDN Details (2)'!C14:Z492,17,0)</f>
        <v>45998</v>
      </c>
      <c r="G62" s="389">
        <f>VLOOKUP(C62,'[2]FDN Details (2)'!C14:Z492,18,0)</f>
        <v>46004</v>
      </c>
      <c r="H62" s="390">
        <f t="shared" si="2"/>
        <v>6</v>
      </c>
      <c r="I62" s="391" t="str">
        <f>VLOOKUP(C62,'[2]FDN Details (2)'!C14:Z492,24,0)</f>
        <v xml:space="preserve">Dhanraj construction </v>
      </c>
      <c r="J62" s="392" t="s">
        <v>2102</v>
      </c>
      <c r="K62" s="388" t="s">
        <v>2108</v>
      </c>
      <c r="L62" s="958"/>
      <c r="M62" s="961"/>
      <c r="O62" s="299">
        <v>55</v>
      </c>
    </row>
    <row r="63" spans="1:15" ht="15" thickBot="1" x14ac:dyDescent="0.4">
      <c r="A63" s="387">
        <v>56</v>
      </c>
      <c r="B63" s="388">
        <v>16</v>
      </c>
      <c r="C63" s="388" t="s">
        <v>1253</v>
      </c>
      <c r="D63" s="388" t="str">
        <f>VLOOKUP(C63,'[2]FDN Details (2)'!C16:Z494,2,0)</f>
        <v>A+0</v>
      </c>
      <c r="E63" s="388" t="str">
        <f>VLOOKUP(C63,'[2]FDN Details (2)'!C16:Z494,15,0)</f>
        <v>WET PADDY</v>
      </c>
      <c r="F63" s="389">
        <f>VLOOKUP(C63,'[2]FDN Details (2)'!C16:Z494,17,0)</f>
        <v>45998</v>
      </c>
      <c r="G63" s="389">
        <f>VLOOKUP(C63,'[2]FDN Details (2)'!C16:Z494,18,0)</f>
        <v>46006</v>
      </c>
      <c r="H63" s="390">
        <f t="shared" si="2"/>
        <v>8</v>
      </c>
      <c r="I63" s="391" t="str">
        <f>VLOOKUP(C63,'[2]FDN Details (2)'!C16:Z494,24,0)</f>
        <v>Rajiya Infra.</v>
      </c>
      <c r="J63" s="392" t="s">
        <v>2102</v>
      </c>
      <c r="K63" s="388" t="s">
        <v>2108</v>
      </c>
      <c r="L63" s="958"/>
      <c r="M63" s="961"/>
      <c r="O63" s="299">
        <v>56</v>
      </c>
    </row>
    <row r="64" spans="1:15" ht="15" thickBot="1" x14ac:dyDescent="0.4">
      <c r="A64" s="387">
        <v>57</v>
      </c>
      <c r="B64" s="388">
        <v>17</v>
      </c>
      <c r="C64" s="388" t="s">
        <v>1363</v>
      </c>
      <c r="D64" s="388" t="str">
        <f>VLOOKUP(C64,'[2]FDN Details (2)'!C28:Z506,2,0)</f>
        <v>A-3</v>
      </c>
      <c r="E64" s="388" t="str">
        <f>VLOOKUP(C64,'[2]FDN Details (2)'!C28:Z506,15,0)</f>
        <v>WET PADDY</v>
      </c>
      <c r="F64" s="389">
        <f>VLOOKUP(C64,'[2]FDN Details (2)'!C28:Z506,17,0)</f>
        <v>46001</v>
      </c>
      <c r="G64" s="389">
        <f>VLOOKUP(C64,'[2]FDN Details (2)'!C28:Z506,18,0)</f>
        <v>46007</v>
      </c>
      <c r="H64" s="390">
        <f t="shared" si="2"/>
        <v>6</v>
      </c>
      <c r="I64" s="391" t="str">
        <f>VLOOKUP(C64,'[2]FDN Details (2)'!C28:Z506,24,0)</f>
        <v>MUKESH MEHTA</v>
      </c>
      <c r="J64" s="392" t="s">
        <v>2102</v>
      </c>
      <c r="K64" s="388" t="s">
        <v>2104</v>
      </c>
      <c r="L64" s="958"/>
      <c r="M64" s="961"/>
      <c r="O64" s="299">
        <v>57</v>
      </c>
    </row>
    <row r="65" spans="1:15" ht="15" thickBot="1" x14ac:dyDescent="0.4">
      <c r="A65" s="387">
        <v>58</v>
      </c>
      <c r="B65" s="388">
        <v>18</v>
      </c>
      <c r="C65" s="388" t="s">
        <v>1911</v>
      </c>
      <c r="D65" s="388" t="str">
        <f>VLOOKUP(C65,'[2]FDN Details (2)'!C91:Z569,2,0)</f>
        <v>A+0</v>
      </c>
      <c r="E65" s="388" t="str">
        <f>VLOOKUP(C65,'[2]FDN Details (2)'!C91:Z569,15,0)</f>
        <v>WET PADDY</v>
      </c>
      <c r="F65" s="389">
        <f>VLOOKUP(C65,'[2]FDN Details (2)'!C91:Z569,17,0)</f>
        <v>45998</v>
      </c>
      <c r="G65" s="389">
        <f>VLOOKUP(C65,'[2]FDN Details (2)'!C91:Z569,18,0)</f>
        <v>46007</v>
      </c>
      <c r="H65" s="390">
        <f t="shared" si="2"/>
        <v>9</v>
      </c>
      <c r="I65" s="391" t="s">
        <v>2110</v>
      </c>
      <c r="J65" s="392" t="s">
        <v>2102</v>
      </c>
      <c r="K65" s="388" t="s">
        <v>2104</v>
      </c>
      <c r="L65" s="958"/>
      <c r="M65" s="961"/>
      <c r="O65" s="299">
        <v>58</v>
      </c>
    </row>
    <row r="66" spans="1:15" ht="15" thickBot="1" x14ac:dyDescent="0.4">
      <c r="A66" s="387">
        <v>59</v>
      </c>
      <c r="B66" s="388">
        <v>19</v>
      </c>
      <c r="C66" s="388" t="s">
        <v>1870</v>
      </c>
      <c r="D66" s="388" t="str">
        <f>VLOOKUP(C66,'[2]FDN Details (2)'!C83:Z561,2,0)</f>
        <v>A+3</v>
      </c>
      <c r="E66" s="388" t="str">
        <f>VLOOKUP(C66,'[2]FDN Details (2)'!C83:Z561,15,0)</f>
        <v>WFR</v>
      </c>
      <c r="F66" s="389">
        <f>VLOOKUP(C66,'[2]FDN Details (2)'!C83:Z561,17,0)</f>
        <v>45987</v>
      </c>
      <c r="G66" s="389">
        <f>VLOOKUP(C66,'[2]FDN Details (2)'!C83:Z561,18,0)</f>
        <v>46008</v>
      </c>
      <c r="H66" s="390">
        <f t="shared" si="2"/>
        <v>21</v>
      </c>
      <c r="I66" s="391" t="str">
        <f>VLOOKUP(C66,'[2]FDN Details (2)'!C83:Z561,24,0)</f>
        <v>Jai Shri Ram Enterprises</v>
      </c>
      <c r="J66" s="392" t="s">
        <v>2102</v>
      </c>
      <c r="K66" s="388" t="s">
        <v>2104</v>
      </c>
      <c r="L66" s="958"/>
      <c r="M66" s="961"/>
      <c r="O66" s="299">
        <v>59</v>
      </c>
    </row>
    <row r="67" spans="1:15" ht="15" thickBot="1" x14ac:dyDescent="0.4">
      <c r="A67" s="387">
        <v>60</v>
      </c>
      <c r="B67" s="388">
        <v>20</v>
      </c>
      <c r="C67" s="388" t="s">
        <v>1901</v>
      </c>
      <c r="D67" s="388" t="str">
        <f>VLOOKUP(C67,'[2]FDN Details (2)'!C88:Z566,2,0)</f>
        <v>A+0</v>
      </c>
      <c r="E67" s="388" t="str">
        <f>VLOOKUP(C67,'[2]FDN Details (2)'!C88:Z566,15,0)</f>
        <v>WET PADDY</v>
      </c>
      <c r="F67" s="389">
        <f>VLOOKUP(C67,'[2]FDN Details (2)'!C88:Z566,17,0)</f>
        <v>46004</v>
      </c>
      <c r="G67" s="389">
        <f>VLOOKUP(C67,'[2]FDN Details (2)'!C88:Z566,18,0)</f>
        <v>46008</v>
      </c>
      <c r="H67" s="390">
        <f t="shared" si="2"/>
        <v>4</v>
      </c>
      <c r="I67" s="391" t="str">
        <f>VLOOKUP(C67,'[2]FDN Details (2)'!C88:Z566,24,0)</f>
        <v>R.K . Enterprises</v>
      </c>
      <c r="J67" s="392" t="s">
        <v>2102</v>
      </c>
      <c r="K67" s="388" t="s">
        <v>2104</v>
      </c>
      <c r="L67" s="958"/>
      <c r="M67" s="961"/>
      <c r="O67" s="299">
        <v>60</v>
      </c>
    </row>
    <row r="68" spans="1:15" ht="15" thickBot="1" x14ac:dyDescent="0.4">
      <c r="A68" s="387">
        <v>61</v>
      </c>
      <c r="B68" s="388">
        <v>21</v>
      </c>
      <c r="C68" s="388" t="s">
        <v>1434</v>
      </c>
      <c r="D68" s="388" t="str">
        <f>VLOOKUP(C68,'[2]FDN Details (2)'!C40:Z518,2,0)</f>
        <v>A+0</v>
      </c>
      <c r="E68" s="388" t="str">
        <f>VLOOKUP(C68,'[2]FDN Details (2)'!C40:Z518,15,0)</f>
        <v>DFR</v>
      </c>
      <c r="F68" s="389">
        <f>VLOOKUP(C68,'[2]FDN Details (2)'!C40:Z518,17,0)</f>
        <v>46001</v>
      </c>
      <c r="G68" s="389">
        <f>VLOOKUP(C68,'[2]FDN Details (2)'!C40:Z518,18,0)</f>
        <v>46010</v>
      </c>
      <c r="H68" s="390">
        <f t="shared" si="2"/>
        <v>9</v>
      </c>
      <c r="I68" s="391" t="str">
        <f>VLOOKUP(C68,'[2]FDN Details (2)'!C40:Z518,24,0)</f>
        <v>Shri Balaji Construction</v>
      </c>
      <c r="J68" s="392" t="s">
        <v>2102</v>
      </c>
      <c r="K68" s="388" t="s">
        <v>2104</v>
      </c>
      <c r="L68" s="958"/>
      <c r="M68" s="961"/>
      <c r="O68" s="299">
        <v>61</v>
      </c>
    </row>
    <row r="69" spans="1:15" ht="15" thickBot="1" x14ac:dyDescent="0.4">
      <c r="A69" s="387">
        <v>62</v>
      </c>
      <c r="B69" s="388">
        <v>22</v>
      </c>
      <c r="C69" s="388" t="s">
        <v>1915</v>
      </c>
      <c r="D69" s="388" t="str">
        <f>VLOOKUP(C69,'[2]FDN Details (2)'!C92:Z570,2,0)</f>
        <v>A+0</v>
      </c>
      <c r="E69" s="388" t="str">
        <f>VLOOKUP(C69,'[2]FDN Details (2)'!C92:Z570,15,0)</f>
        <v>WET PADDY</v>
      </c>
      <c r="F69" s="389">
        <f>VLOOKUP(C69,'[2]FDN Details (2)'!C92:Z570,17,0)</f>
        <v>46005</v>
      </c>
      <c r="G69" s="389">
        <f>VLOOKUP(C69,'[2]FDN Details (2)'!C92:Z570,18,0)</f>
        <v>46010</v>
      </c>
      <c r="H69" s="390">
        <f t="shared" si="2"/>
        <v>5</v>
      </c>
      <c r="I69" s="391" t="str">
        <f>VLOOKUP(C69,'[2]FDN Details (2)'!C92:Z570,24,0)</f>
        <v>R.K . Enterprises</v>
      </c>
      <c r="J69" s="392" t="s">
        <v>2102</v>
      </c>
      <c r="K69" s="388" t="s">
        <v>2104</v>
      </c>
      <c r="L69" s="958"/>
      <c r="M69" s="961"/>
      <c r="O69" s="299">
        <v>62</v>
      </c>
    </row>
    <row r="70" spans="1:15" ht="15" thickBot="1" x14ac:dyDescent="0.4">
      <c r="A70" s="387">
        <v>63</v>
      </c>
      <c r="B70" s="388">
        <v>23</v>
      </c>
      <c r="C70" s="388" t="s">
        <v>1396</v>
      </c>
      <c r="D70" s="388" t="str">
        <f>VLOOKUP(C70,'[2]FDN Details (2)'!C33:Z511,2,0)</f>
        <v>A+3</v>
      </c>
      <c r="E70" s="388" t="str">
        <f>VLOOKUP(C70,'[2]FDN Details (2)'!C33:Z511,15,0)</f>
        <v>DFR</v>
      </c>
      <c r="F70" s="389">
        <f>VLOOKUP(C70,'[2]FDN Details (2)'!C33:Z511,17,0)</f>
        <v>46002</v>
      </c>
      <c r="G70" s="389">
        <f>VLOOKUP(C70,'[2]FDN Details (2)'!C33:Z511,18,0)</f>
        <v>46011</v>
      </c>
      <c r="H70" s="390">
        <f t="shared" si="2"/>
        <v>9</v>
      </c>
      <c r="I70" s="391" t="str">
        <f>VLOOKUP(C70,'[2]FDN Details (2)'!C33:Z511,24,0)</f>
        <v>B.L Construction</v>
      </c>
      <c r="J70" s="392" t="s">
        <v>2102</v>
      </c>
      <c r="K70" s="388" t="s">
        <v>2104</v>
      </c>
      <c r="L70" s="958"/>
      <c r="M70" s="961"/>
      <c r="O70" s="299">
        <v>63</v>
      </c>
    </row>
    <row r="71" spans="1:15" ht="15" thickBot="1" x14ac:dyDescent="0.4">
      <c r="A71" s="387">
        <v>64</v>
      </c>
      <c r="B71" s="388">
        <v>24</v>
      </c>
      <c r="C71" s="388" t="s">
        <v>1355</v>
      </c>
      <c r="D71" s="388" t="str">
        <f>VLOOKUP(C71,'[2]FDN Details (2)'!C26:Z504,2,0)</f>
        <v>A-3</v>
      </c>
      <c r="E71" s="388" t="str">
        <f>VLOOKUP(C71,'[2]FDN Details (2)'!C26:Z504,15,0)</f>
        <v>WET PADDY</v>
      </c>
      <c r="F71" s="389">
        <f>VLOOKUP(C71,'[2]FDN Details (2)'!C26:Z504,17,0)</f>
        <v>46003</v>
      </c>
      <c r="G71" s="389">
        <f>VLOOKUP(C71,'[2]FDN Details (2)'!C26:Z504,18,0)</f>
        <v>46013</v>
      </c>
      <c r="H71" s="390">
        <f t="shared" si="2"/>
        <v>10</v>
      </c>
      <c r="I71" s="391" t="str">
        <f>VLOOKUP(C71,'[2]FDN Details (2)'!C26:Z504,24,0)</f>
        <v>MUKESH MEHTA</v>
      </c>
      <c r="J71" s="392" t="s">
        <v>2102</v>
      </c>
      <c r="K71" s="388" t="s">
        <v>2104</v>
      </c>
      <c r="L71" s="958"/>
      <c r="M71" s="961"/>
      <c r="O71" s="299">
        <v>64</v>
      </c>
    </row>
    <row r="72" spans="1:15" ht="15" thickBot="1" x14ac:dyDescent="0.4">
      <c r="A72" s="387">
        <v>65</v>
      </c>
      <c r="B72" s="388">
        <v>25</v>
      </c>
      <c r="C72" s="388" t="s">
        <v>1904</v>
      </c>
      <c r="D72" s="388" t="str">
        <f>VLOOKUP(C72,'[2]FDN Details (2)'!C89:Z567,2,0)</f>
        <v>A+0</v>
      </c>
      <c r="E72" s="388" t="str">
        <f>VLOOKUP(C72,'[2]FDN Details (2)'!C89:Z567,15,0)</f>
        <v>WET Paddy</v>
      </c>
      <c r="F72" s="389">
        <f>VLOOKUP(C72,'[2]FDN Details (2)'!C89:Z567,17,0)</f>
        <v>45998</v>
      </c>
      <c r="G72" s="389">
        <f>VLOOKUP(C72,'[2]FDN Details (2)'!C89:Z567,18,0)</f>
        <v>46013</v>
      </c>
      <c r="H72" s="390">
        <f t="shared" si="2"/>
        <v>15</v>
      </c>
      <c r="I72" s="391" t="str">
        <f>VLOOKUP(C72,'[2]FDN Details (2)'!C89:Z567,24,0)</f>
        <v>R.K . Enterprises</v>
      </c>
      <c r="J72" s="392" t="s">
        <v>2102</v>
      </c>
      <c r="K72" s="388" t="s">
        <v>2104</v>
      </c>
      <c r="L72" s="958"/>
      <c r="M72" s="961"/>
      <c r="O72" s="299">
        <v>65</v>
      </c>
    </row>
    <row r="73" spans="1:15" ht="15" thickBot="1" x14ac:dyDescent="0.4">
      <c r="A73" s="387">
        <v>66</v>
      </c>
      <c r="B73" s="388">
        <v>26</v>
      </c>
      <c r="C73" s="388" t="s">
        <v>1036</v>
      </c>
      <c r="D73" s="388" t="str">
        <f>VLOOKUP(C73,'[2]FDN Details (2)'!C12:Z490,2,0)</f>
        <v>A+0</v>
      </c>
      <c r="E73" s="388" t="str">
        <f>VLOOKUP(C73,'[2]FDN Details (2)'!C12:Z490,15,0)</f>
        <v>WFR</v>
      </c>
      <c r="F73" s="389">
        <f>VLOOKUP(C73,'[2]FDN Details (2)'!C12:Z490,17,0)</f>
        <v>46013</v>
      </c>
      <c r="G73" s="389">
        <f>VLOOKUP(C73,'[2]FDN Details (2)'!C12:Z490,18,0)</f>
        <v>46015</v>
      </c>
      <c r="H73" s="390">
        <f t="shared" si="2"/>
        <v>2</v>
      </c>
      <c r="I73" s="391" t="str">
        <f>VLOOKUP(C73,'[2]FDN Details (2)'!C12:Z490,24,0)</f>
        <v>Shree Khatushyam</v>
      </c>
      <c r="J73" s="392" t="s">
        <v>2111</v>
      </c>
      <c r="K73" s="388" t="s">
        <v>2108</v>
      </c>
      <c r="L73" s="958"/>
      <c r="M73" s="961"/>
      <c r="O73" s="299">
        <v>66</v>
      </c>
    </row>
    <row r="74" spans="1:15" ht="15" thickBot="1" x14ac:dyDescent="0.4">
      <c r="A74" s="387">
        <v>67</v>
      </c>
      <c r="B74" s="388">
        <v>27</v>
      </c>
      <c r="C74" s="388" t="s">
        <v>1403</v>
      </c>
      <c r="D74" s="388" t="str">
        <f>VLOOKUP(C74,'[2]FDN Details (2)'!C34:Z512,2,0)</f>
        <v>A+3</v>
      </c>
      <c r="E74" s="388" t="str">
        <f>VLOOKUP(C74,'[2]FDN Details (2)'!C34:Z512,15,0)</f>
        <v>DFR</v>
      </c>
      <c r="F74" s="389">
        <f>VLOOKUP(C74,'[2]FDN Details (2)'!C34:Z512,17,0)</f>
        <v>46013</v>
      </c>
      <c r="G74" s="389">
        <f>VLOOKUP(C74,'[2]FDN Details (2)'!C34:Z512,18,0)</f>
        <v>46015</v>
      </c>
      <c r="H74" s="390">
        <f t="shared" si="2"/>
        <v>2</v>
      </c>
      <c r="I74" s="391" t="str">
        <f>VLOOKUP(C74,'[2]FDN Details (2)'!C34:Z512,24,0)</f>
        <v>B.L Construction</v>
      </c>
      <c r="J74" s="392" t="s">
        <v>2102</v>
      </c>
      <c r="K74" s="388" t="s">
        <v>2104</v>
      </c>
      <c r="L74" s="958"/>
      <c r="M74" s="961"/>
      <c r="O74" s="299">
        <v>67</v>
      </c>
    </row>
    <row r="75" spans="1:15" ht="15" thickBot="1" x14ac:dyDescent="0.4">
      <c r="A75" s="387">
        <v>68</v>
      </c>
      <c r="B75" s="388">
        <v>28</v>
      </c>
      <c r="C75" s="388" t="s">
        <v>1931</v>
      </c>
      <c r="D75" s="388" t="str">
        <f>VLOOKUP(C75,'[2]FDN Details (2)'!C94:Z572,2,0)</f>
        <v>A+3</v>
      </c>
      <c r="E75" s="388" t="str">
        <f>VLOOKUP(C75,'[2]FDN Details (2)'!C94:Z572,15,0)</f>
        <v>DFR</v>
      </c>
      <c r="F75" s="389">
        <f>VLOOKUP(C75,'[2]FDN Details (2)'!C94:Z572,17,0)</f>
        <v>46013</v>
      </c>
      <c r="G75" s="389">
        <f>VLOOKUP(C75,'[2]FDN Details (2)'!C94:Z572,18,0)</f>
        <v>46015</v>
      </c>
      <c r="H75" s="390">
        <f t="shared" si="2"/>
        <v>2</v>
      </c>
      <c r="I75" s="391" t="str">
        <f>VLOOKUP(C75,'[2]FDN Details (2)'!C94:Z572,24,0)</f>
        <v>Jai Shri Ram Enterprises</v>
      </c>
      <c r="J75" s="392" t="s">
        <v>2102</v>
      </c>
      <c r="K75" s="388" t="s">
        <v>2104</v>
      </c>
      <c r="L75" s="958"/>
      <c r="M75" s="961"/>
      <c r="O75" s="299">
        <v>68</v>
      </c>
    </row>
    <row r="76" spans="1:15" ht="15" thickBot="1" x14ac:dyDescent="0.4">
      <c r="A76" s="387">
        <v>69</v>
      </c>
      <c r="B76" s="388">
        <v>29</v>
      </c>
      <c r="C76" s="388" t="s">
        <v>1319</v>
      </c>
      <c r="D76" s="388" t="str">
        <f>VLOOKUP(C76,'[2]FDN Details (2)'!C22:Z500,2,0)</f>
        <v>A-3</v>
      </c>
      <c r="E76" s="388" t="str">
        <f>VLOOKUP(C76,'[2]FDN Details (2)'!C22:Z500,15,0)</f>
        <v>WFR</v>
      </c>
      <c r="F76" s="389">
        <f>VLOOKUP(C76,'[2]FDN Details (2)'!C22:Z500,17,0)</f>
        <v>46013</v>
      </c>
      <c r="G76" s="389">
        <f>VLOOKUP(C76,'[2]FDN Details (2)'!C22:Z500,18,0)</f>
        <v>46017</v>
      </c>
      <c r="H76" s="390">
        <f t="shared" si="2"/>
        <v>4</v>
      </c>
      <c r="I76" s="391" t="str">
        <f>VLOOKUP(C76,'[2]FDN Details (2)'!C22:Z500,24,0)</f>
        <v>Rajiya Infra.</v>
      </c>
      <c r="J76" s="392" t="s">
        <v>2102</v>
      </c>
      <c r="K76" s="388" t="s">
        <v>2104</v>
      </c>
      <c r="L76" s="958"/>
      <c r="M76" s="961"/>
      <c r="O76" s="299">
        <v>69</v>
      </c>
    </row>
    <row r="77" spans="1:15" ht="15" thickBot="1" x14ac:dyDescent="0.4">
      <c r="A77" s="387">
        <v>70</v>
      </c>
      <c r="B77" s="388">
        <v>30</v>
      </c>
      <c r="C77" s="388" t="s">
        <v>1359</v>
      </c>
      <c r="D77" s="388" t="str">
        <f>VLOOKUP(C77,'[2]FDN Details (2)'!C27:Z505,2,0)</f>
        <v>A-3</v>
      </c>
      <c r="E77" s="388" t="str">
        <f>VLOOKUP(C77,'[2]FDN Details (2)'!C27:Z505,15,0)</f>
        <v>WET PADDY</v>
      </c>
      <c r="F77" s="389">
        <f>VLOOKUP(C77,'[2]FDN Details (2)'!C27:Z505,17,0)</f>
        <v>46013</v>
      </c>
      <c r="G77" s="389">
        <f>VLOOKUP(C77,'[2]FDN Details (2)'!C27:Z505,18,0)</f>
        <v>46017</v>
      </c>
      <c r="H77" s="390">
        <f t="shared" si="2"/>
        <v>4</v>
      </c>
      <c r="I77" s="391" t="str">
        <f>VLOOKUP(C77,'[2]FDN Details (2)'!C27:Z505,24,0)</f>
        <v>MUKESH MEHTA</v>
      </c>
      <c r="J77" s="392" t="s">
        <v>2102</v>
      </c>
      <c r="K77" s="388" t="s">
        <v>2104</v>
      </c>
      <c r="L77" s="958"/>
      <c r="M77" s="961"/>
      <c r="O77" s="299">
        <v>70</v>
      </c>
    </row>
    <row r="78" spans="1:15" ht="15" thickBot="1" x14ac:dyDescent="0.4">
      <c r="A78" s="387">
        <v>71</v>
      </c>
      <c r="B78" s="388">
        <v>31</v>
      </c>
      <c r="C78" s="388" t="s">
        <v>1392</v>
      </c>
      <c r="D78" s="388" t="str">
        <f>VLOOKUP(C78,'[2]FDN Details (2)'!C32:Z510,2,0)</f>
        <v>A+3</v>
      </c>
      <c r="E78" s="388" t="str">
        <f>VLOOKUP(C78,'[2]FDN Details (2)'!C32:Z510,15,0)</f>
        <v>DFR</v>
      </c>
      <c r="F78" s="389">
        <f>VLOOKUP(C78,'[2]FDN Details (2)'!C32:Z510,17,0)</f>
        <v>46013</v>
      </c>
      <c r="G78" s="389">
        <f>VLOOKUP(C78,'[2]FDN Details (2)'!C32:Z510,18,0)</f>
        <v>46018</v>
      </c>
      <c r="H78" s="390">
        <f t="shared" si="2"/>
        <v>5</v>
      </c>
      <c r="I78" s="391" t="str">
        <f>VLOOKUP(C78,'[2]FDN Details (2)'!C32:Z510,24,0)</f>
        <v>B.L Construction</v>
      </c>
      <c r="J78" s="392" t="s">
        <v>2102</v>
      </c>
      <c r="K78" s="388" t="s">
        <v>2104</v>
      </c>
      <c r="L78" s="958"/>
      <c r="M78" s="961"/>
      <c r="O78" s="299">
        <v>71</v>
      </c>
    </row>
    <row r="79" spans="1:15" ht="15" thickBot="1" x14ac:dyDescent="0.4">
      <c r="A79" s="387">
        <v>72</v>
      </c>
      <c r="B79" s="388">
        <v>32</v>
      </c>
      <c r="C79" s="388" t="s">
        <v>64</v>
      </c>
      <c r="D79" s="388" t="str">
        <f>VLOOKUP(C79,'[2]FDN Details (2)'!C75:Z553,2,0)</f>
        <v>A+6</v>
      </c>
      <c r="E79" s="388" t="s">
        <v>51</v>
      </c>
      <c r="F79" s="389">
        <f>VLOOKUP(C79,'[2]FDN Details (2)'!C75:Z553,17,0)</f>
        <v>45967</v>
      </c>
      <c r="G79" s="389">
        <f>VLOOKUP(C79,'[2]FDN Details (2)'!C75:Z553,18,0)</f>
        <v>46018</v>
      </c>
      <c r="H79" s="390">
        <f t="shared" si="2"/>
        <v>51</v>
      </c>
      <c r="I79" s="391" t="str">
        <f>VLOOKUP(C79,'[2]FDN Details (2)'!C75:Z553,24,0)</f>
        <v>R.K . Enterprises</v>
      </c>
      <c r="J79" s="392" t="s">
        <v>2102</v>
      </c>
      <c r="K79" s="388" t="s">
        <v>2104</v>
      </c>
      <c r="L79" s="958"/>
      <c r="M79" s="961"/>
      <c r="O79" s="299">
        <v>72</v>
      </c>
    </row>
    <row r="80" spans="1:15" ht="15" thickBot="1" x14ac:dyDescent="0.4">
      <c r="A80" s="387">
        <v>73</v>
      </c>
      <c r="B80" s="388">
        <v>33</v>
      </c>
      <c r="C80" s="388" t="s">
        <v>1032</v>
      </c>
      <c r="D80" s="388" t="str">
        <f>VLOOKUP(C80,'[2]FDN Details (2)'!C11:Z489,2,0)</f>
        <v>A+0</v>
      </c>
      <c r="E80" s="388" t="str">
        <f>VLOOKUP(C80,'[2]FDN Details (2)'!C11:Z489,15,0)</f>
        <v>DFR</v>
      </c>
      <c r="F80" s="389">
        <f>VLOOKUP(C80,'[2]FDN Details (2)'!C11:Z489,17,0)</f>
        <v>46013</v>
      </c>
      <c r="G80" s="389">
        <f>VLOOKUP(C80,'[2]FDN Details (2)'!C11:Z489,18,0)</f>
        <v>46019</v>
      </c>
      <c r="H80" s="390">
        <f t="shared" si="2"/>
        <v>6</v>
      </c>
      <c r="I80" s="391" t="str">
        <f>VLOOKUP(C80,'[2]FDN Details (2)'!C11:Z489,24,0)</f>
        <v>Afflux Construction</v>
      </c>
      <c r="J80" s="392" t="s">
        <v>2111</v>
      </c>
      <c r="K80" s="388" t="s">
        <v>2108</v>
      </c>
      <c r="L80" s="958"/>
      <c r="M80" s="961"/>
      <c r="O80" s="299">
        <v>73</v>
      </c>
    </row>
    <row r="81" spans="1:15" ht="15" thickBot="1" x14ac:dyDescent="0.4">
      <c r="A81" s="387">
        <v>74</v>
      </c>
      <c r="B81" s="388">
        <v>34</v>
      </c>
      <c r="C81" s="388" t="s">
        <v>1888</v>
      </c>
      <c r="D81" s="388" t="str">
        <f>VLOOKUP(C81,'[2]FDN Details (2)'!C85:Z563,2,0)</f>
        <v>A+0</v>
      </c>
      <c r="E81" s="388" t="str">
        <f>VLOOKUP(C81,'[2]FDN Details (2)'!C85:Z563,15,0)</f>
        <v>WET PADDY</v>
      </c>
      <c r="F81" s="389">
        <f>VLOOKUP(C81,'[2]FDN Details (2)'!C85:Z563,17,0)</f>
        <v>46016</v>
      </c>
      <c r="G81" s="389">
        <f>VLOOKUP(C81,'[2]FDN Details (2)'!C85:Z563,18,0)</f>
        <v>46020</v>
      </c>
      <c r="H81" s="390">
        <f t="shared" si="2"/>
        <v>4</v>
      </c>
      <c r="I81" s="391" t="str">
        <f>VLOOKUP(C81,'[2]FDN Details (2)'!C85:Z563,24,0)</f>
        <v>R.K . Enterprises</v>
      </c>
      <c r="J81" s="392" t="s">
        <v>2102</v>
      </c>
      <c r="K81" s="388" t="s">
        <v>2104</v>
      </c>
      <c r="L81" s="958"/>
      <c r="M81" s="961"/>
      <c r="O81" s="299">
        <v>74</v>
      </c>
    </row>
    <row r="82" spans="1:15" ht="15" thickBot="1" x14ac:dyDescent="0.4">
      <c r="A82" s="387">
        <v>75</v>
      </c>
      <c r="B82" s="388">
        <v>35</v>
      </c>
      <c r="C82" s="388" t="s">
        <v>1028</v>
      </c>
      <c r="D82" s="388" t="str">
        <f>VLOOKUP(C82,'[2]FDN Details (2)'!C10:Z488,2,0)</f>
        <v>A+0</v>
      </c>
      <c r="E82" s="388" t="str">
        <f>VLOOKUP(C82,'[2]FDN Details (2)'!C10:Z488,15,0)</f>
        <v>DFR</v>
      </c>
      <c r="F82" s="389">
        <f>VLOOKUP(C82,'[2]FDN Details (2)'!C10:Z488,17,0)</f>
        <v>46015</v>
      </c>
      <c r="G82" s="389">
        <f>VLOOKUP(C82,'[2]FDN Details (2)'!C10:Z488,18,0)</f>
        <v>46021</v>
      </c>
      <c r="H82" s="390">
        <f t="shared" si="2"/>
        <v>6</v>
      </c>
      <c r="I82" s="391" t="str">
        <f>VLOOKUP(C82,'[2]FDN Details (2)'!C10:Z488,24,0)</f>
        <v>Shree Khatushyam</v>
      </c>
      <c r="J82" s="392" t="s">
        <v>2111</v>
      </c>
      <c r="K82" s="388" t="s">
        <v>2108</v>
      </c>
      <c r="L82" s="958"/>
      <c r="M82" s="961"/>
      <c r="O82" s="299">
        <v>75</v>
      </c>
    </row>
    <row r="83" spans="1:15" ht="15" thickBot="1" x14ac:dyDescent="0.4">
      <c r="A83" s="387">
        <v>76</v>
      </c>
      <c r="B83" s="388">
        <v>36</v>
      </c>
      <c r="C83" s="388" t="s">
        <v>1389</v>
      </c>
      <c r="D83" s="388" t="str">
        <f>VLOOKUP(C83,'[2]FDN Details (2)'!C31:Z509,2,0)</f>
        <v>A+3</v>
      </c>
      <c r="E83" s="388" t="str">
        <f>VLOOKUP(C83,'[2]FDN Details (2)'!C31:Z509,15,0)</f>
        <v>DFR</v>
      </c>
      <c r="F83" s="389">
        <f>VLOOKUP(C83,'[2]FDN Details (2)'!C31:Z509,17,0)</f>
        <v>46013</v>
      </c>
      <c r="G83" s="389">
        <f>VLOOKUP(C83,'[2]FDN Details (2)'!C31:Z509,18,0)</f>
        <v>46021</v>
      </c>
      <c r="H83" s="390">
        <f t="shared" si="2"/>
        <v>8</v>
      </c>
      <c r="I83" s="391" t="str">
        <f>VLOOKUP(C83,'[2]FDN Details (2)'!C31:Z509,24,0)</f>
        <v>B.L Construction</v>
      </c>
      <c r="J83" s="392" t="s">
        <v>2102</v>
      </c>
      <c r="K83" s="388" t="s">
        <v>2104</v>
      </c>
      <c r="L83" s="958"/>
      <c r="M83" s="961"/>
      <c r="O83" s="299">
        <v>76</v>
      </c>
    </row>
    <row r="84" spans="1:15" ht="15" thickBot="1" x14ac:dyDescent="0.4">
      <c r="A84" s="387">
        <v>77</v>
      </c>
      <c r="B84" s="388">
        <v>37</v>
      </c>
      <c r="C84" s="388" t="s">
        <v>1927</v>
      </c>
      <c r="D84" s="388" t="str">
        <f>VLOOKUP(C84,'[2]FDN Details (2)'!C93:Z571,2,0)</f>
        <v>A+0</v>
      </c>
      <c r="E84" s="388" t="str">
        <f>VLOOKUP(C84,'[2]FDN Details (2)'!C93:Z571,15,0)</f>
        <v>DFR</v>
      </c>
      <c r="F84" s="389">
        <f>VLOOKUP(C84,'[2]FDN Details (2)'!C93:Z571,17,0)</f>
        <v>46016</v>
      </c>
      <c r="G84" s="389">
        <f>VLOOKUP(C84,'[2]FDN Details (2)'!C93:Z571,18,0)</f>
        <v>46021</v>
      </c>
      <c r="H84" s="390">
        <f t="shared" si="2"/>
        <v>5</v>
      </c>
      <c r="I84" s="391" t="str">
        <f>VLOOKUP(C84,'[2]FDN Details (2)'!C93:Z571,24,0)</f>
        <v>Jai Shri Ram Enterprises</v>
      </c>
      <c r="J84" s="392" t="s">
        <v>2102</v>
      </c>
      <c r="K84" s="388" t="s">
        <v>2104</v>
      </c>
      <c r="L84" s="959"/>
      <c r="M84" s="962"/>
      <c r="O84" s="299">
        <v>77</v>
      </c>
    </row>
    <row r="85" spans="1:15" ht="4.5" customHeight="1" thickBot="1" x14ac:dyDescent="0.4">
      <c r="A85" s="395"/>
      <c r="B85" s="396"/>
      <c r="C85" s="396"/>
      <c r="D85" s="396"/>
      <c r="E85" s="396"/>
      <c r="F85" s="397"/>
      <c r="G85" s="397"/>
      <c r="H85" s="398"/>
      <c r="I85" s="399"/>
      <c r="J85" s="400"/>
      <c r="K85" s="396"/>
      <c r="L85" s="273"/>
      <c r="M85" s="403"/>
    </row>
    <row r="86" spans="1:15" ht="15" thickBot="1" x14ac:dyDescent="0.4">
      <c r="A86" s="387">
        <v>78</v>
      </c>
      <c r="B86" s="388">
        <v>1</v>
      </c>
      <c r="C86" s="388" t="s">
        <v>1315</v>
      </c>
      <c r="D86" s="388" t="str">
        <f>VLOOKUP(C86,'[2]FDN Details (2)'!C21:Z499,2,0)</f>
        <v>A+0</v>
      </c>
      <c r="E86" s="388" t="str">
        <f>VLOOKUP(C86,'[2]FDN Details (2)'!C21:Z499,15,0)</f>
        <v>WFR</v>
      </c>
      <c r="F86" s="389">
        <f>VLOOKUP(C86,'[2]FDN Details (2)'!C21:Z499,17,0)</f>
        <v>46014</v>
      </c>
      <c r="G86" s="389">
        <f>VLOOKUP(C86,'[2]FDN Details (2)'!C21:Z499,18,0)</f>
        <v>46025</v>
      </c>
      <c r="H86" s="390">
        <f t="shared" ref="H86:H112" si="3">G86-F86</f>
        <v>11</v>
      </c>
      <c r="I86" s="391" t="str">
        <f>VLOOKUP(C86,'[2]FDN Details (2)'!C21:Z499,24,0)</f>
        <v>Rajiya Infra.</v>
      </c>
      <c r="J86" s="392" t="s">
        <v>2102</v>
      </c>
      <c r="K86" s="404" t="s">
        <v>2112</v>
      </c>
      <c r="L86" s="966">
        <f>COUNTA(B86:B105)</f>
        <v>20</v>
      </c>
      <c r="M86" s="969" t="s">
        <v>2113</v>
      </c>
      <c r="O86" s="299">
        <v>78</v>
      </c>
    </row>
    <row r="87" spans="1:15" ht="15" thickBot="1" x14ac:dyDescent="0.4">
      <c r="A87" s="387">
        <v>79</v>
      </c>
      <c r="B87" s="388">
        <v>2</v>
      </c>
      <c r="C87" s="388" t="s">
        <v>1025</v>
      </c>
      <c r="D87" s="388" t="str">
        <f>VLOOKUP(C87,'[2]FDN Details (2)'!C9:Z487,2,0)</f>
        <v>A+0</v>
      </c>
      <c r="E87" s="388" t="str">
        <f>VLOOKUP(C87,'[2]FDN Details (2)'!C9:Z487,15,0)</f>
        <v>DFR</v>
      </c>
      <c r="F87" s="389">
        <f>VLOOKUP(C87,'[2]FDN Details (2)'!C9:Z487,17,0)</f>
        <v>46019</v>
      </c>
      <c r="G87" s="389">
        <f>VLOOKUP(C87,'[2]FDN Details (2)'!C9:Z487,18,0)</f>
        <v>46026</v>
      </c>
      <c r="H87" s="390">
        <f t="shared" si="3"/>
        <v>7</v>
      </c>
      <c r="I87" s="391" t="str">
        <f>VLOOKUP(C87,'[2]FDN Details (2)'!C9:Z487,24,0)</f>
        <v>Afflux Construction</v>
      </c>
      <c r="J87" s="392" t="s">
        <v>2111</v>
      </c>
      <c r="K87" s="404" t="s">
        <v>2108</v>
      </c>
      <c r="L87" s="967"/>
      <c r="M87" s="970"/>
      <c r="O87" s="299">
        <v>79</v>
      </c>
    </row>
    <row r="88" spans="1:15" ht="15" thickBot="1" x14ac:dyDescent="0.4">
      <c r="A88" s="387">
        <v>80</v>
      </c>
      <c r="B88" s="388">
        <v>3</v>
      </c>
      <c r="C88" s="388" t="s">
        <v>1757</v>
      </c>
      <c r="D88" s="388" t="str">
        <f>VLOOKUP(C88,'[2]FDN Details (2)'!C71:Z549,2,0)</f>
        <v>A-3</v>
      </c>
      <c r="E88" s="388" t="str">
        <f>VLOOKUP(C88,'[2]FDN Details (2)'!C71:Z549,15,0)</f>
        <v>DFR</v>
      </c>
      <c r="F88" s="389">
        <f>VLOOKUP(C88,'[2]FDN Details (2)'!C71:Z549,17,0)</f>
        <v>46026</v>
      </c>
      <c r="G88" s="389">
        <f>VLOOKUP(C88,'[2]FDN Details (2)'!C71:Z549,18,0)</f>
        <v>46029</v>
      </c>
      <c r="H88" s="390">
        <f t="shared" si="3"/>
        <v>3</v>
      </c>
      <c r="I88" s="391" t="str">
        <f>VLOOKUP(C88,'[2]FDN Details (2)'!C71:Z549,24,0)</f>
        <v>R.K . Enterprises</v>
      </c>
      <c r="J88" s="392" t="s">
        <v>2102</v>
      </c>
      <c r="K88" s="404" t="s">
        <v>2112</v>
      </c>
      <c r="L88" s="967"/>
      <c r="M88" s="970"/>
      <c r="O88" s="299">
        <v>80</v>
      </c>
    </row>
    <row r="89" spans="1:15" ht="15" thickBot="1" x14ac:dyDescent="0.4">
      <c r="A89" s="387">
        <v>81</v>
      </c>
      <c r="B89" s="388">
        <v>4</v>
      </c>
      <c r="C89" s="388" t="s">
        <v>1938</v>
      </c>
      <c r="D89" s="388" t="str">
        <f>VLOOKUP(C89,'[2]FDN Details (2)'!C95:Z573,2,0)</f>
        <v>A+0</v>
      </c>
      <c r="E89" s="388" t="str">
        <f>VLOOKUP(C89,'[2]FDN Details (2)'!C95:Z573,15,0)</f>
        <v>DFR</v>
      </c>
      <c r="F89" s="389">
        <f>VLOOKUP(C89,'[2]FDN Details (2)'!C95:Z573,17,0)</f>
        <v>46022</v>
      </c>
      <c r="G89" s="389">
        <f>VLOOKUP(C89,'[2]FDN Details (2)'!C95:Z573,18,0)</f>
        <v>46031</v>
      </c>
      <c r="H89" s="390">
        <f t="shared" si="3"/>
        <v>9</v>
      </c>
      <c r="I89" s="391" t="str">
        <f>VLOOKUP(C89,'[2]FDN Details (2)'!C95:Z573,24,0)</f>
        <v>Jai Shri Ram Enterprises</v>
      </c>
      <c r="J89" s="392" t="s">
        <v>2102</v>
      </c>
      <c r="K89" s="405" t="s">
        <v>2102</v>
      </c>
      <c r="L89" s="967"/>
      <c r="M89" s="970"/>
      <c r="O89" s="299">
        <v>81</v>
      </c>
    </row>
    <row r="90" spans="1:15" ht="15" thickBot="1" x14ac:dyDescent="0.4">
      <c r="A90" s="387">
        <v>82</v>
      </c>
      <c r="B90" s="388">
        <v>5</v>
      </c>
      <c r="C90" s="388" t="s">
        <v>1021</v>
      </c>
      <c r="D90" s="388" t="str">
        <f>VLOOKUP(C90,'[2]FDN Details (2)'!C8:Z486,2,0)</f>
        <v>A+3</v>
      </c>
      <c r="E90" s="388" t="str">
        <f>VLOOKUP(C90,'[2]FDN Details (2)'!C8:Z486,15,0)</f>
        <v>DFR</v>
      </c>
      <c r="F90" s="389">
        <f>VLOOKUP(C90,'[2]FDN Details (2)'!C8:Z486,17,0)</f>
        <v>46024</v>
      </c>
      <c r="G90" s="389">
        <f>VLOOKUP(C90,'[2]FDN Details (2)'!C8:Z486,18,0)</f>
        <v>46032</v>
      </c>
      <c r="H90" s="390">
        <f t="shared" si="3"/>
        <v>8</v>
      </c>
      <c r="I90" s="391" t="str">
        <f>VLOOKUP(C90,'[2]FDN Details (2)'!C8:Z486,24,0)</f>
        <v>Shree Khatushyam</v>
      </c>
      <c r="J90" s="392" t="s">
        <v>2111</v>
      </c>
      <c r="K90" s="404" t="s">
        <v>2108</v>
      </c>
      <c r="L90" s="967"/>
      <c r="M90" s="970"/>
      <c r="O90" s="299">
        <v>82</v>
      </c>
    </row>
    <row r="91" spans="1:15" ht="15" thickBot="1" x14ac:dyDescent="0.4">
      <c r="A91" s="387">
        <v>83</v>
      </c>
      <c r="B91" s="388">
        <v>6</v>
      </c>
      <c r="C91" s="388" t="s">
        <v>1351</v>
      </c>
      <c r="D91" s="388" t="str">
        <f>VLOOKUP(C91,'[2]FDN Details (2)'!C25:Z503,2,0)</f>
        <v>A+3</v>
      </c>
      <c r="E91" s="388" t="str">
        <f>VLOOKUP(C91,'[2]FDN Details (2)'!C25:Z503,15,0)</f>
        <v>WFR</v>
      </c>
      <c r="F91" s="389">
        <f>VLOOKUP(C91,'[2]FDN Details (2)'!C25:Z503,17,0)</f>
        <v>46009</v>
      </c>
      <c r="G91" s="389">
        <f>VLOOKUP(C91,'[2]FDN Details (2)'!C25:Z503,18,0)</f>
        <v>46033</v>
      </c>
      <c r="H91" s="390">
        <f t="shared" si="3"/>
        <v>24</v>
      </c>
      <c r="I91" s="391" t="str">
        <f>VLOOKUP(C91,'[2]FDN Details (2)'!C25:Z503,24,0)</f>
        <v>B.L Construction</v>
      </c>
      <c r="J91" s="392" t="s">
        <v>2102</v>
      </c>
      <c r="K91" s="404" t="s">
        <v>2112</v>
      </c>
      <c r="L91" s="967"/>
      <c r="M91" s="970"/>
      <c r="O91" s="299">
        <v>83</v>
      </c>
    </row>
    <row r="92" spans="1:15" ht="15" thickBot="1" x14ac:dyDescent="0.4">
      <c r="A92" s="387">
        <v>84</v>
      </c>
      <c r="B92" s="388">
        <v>7</v>
      </c>
      <c r="C92" s="388" t="s">
        <v>1770</v>
      </c>
      <c r="D92" s="388" t="str">
        <f>VLOOKUP(C92,'[2]FDN Details (2)'!C72:Z550,2,0)</f>
        <v>A+9</v>
      </c>
      <c r="E92" s="388" t="str">
        <f>VLOOKUP(C92,'[2]FDN Details (2)'!C72:Z550,15,0)</f>
        <v>DFR</v>
      </c>
      <c r="F92" s="389">
        <f>VLOOKUP(C92,'[2]FDN Details (2)'!C72:Z550,17,0)</f>
        <v>46026</v>
      </c>
      <c r="G92" s="389">
        <f>VLOOKUP(C92,'[2]FDN Details (2)'!C72:Z550,18,0)</f>
        <v>46033</v>
      </c>
      <c r="H92" s="390">
        <f t="shared" si="3"/>
        <v>7</v>
      </c>
      <c r="I92" s="391" t="str">
        <f>VLOOKUP(C92,'[2]FDN Details (2)'!C72:Z550,24,0)</f>
        <v>R.K . Enterprises</v>
      </c>
      <c r="J92" s="392" t="s">
        <v>2102</v>
      </c>
      <c r="K92" s="404" t="s">
        <v>2112</v>
      </c>
      <c r="L92" s="967"/>
      <c r="M92" s="970"/>
      <c r="O92" s="299">
        <v>84</v>
      </c>
    </row>
    <row r="93" spans="1:15" ht="15" thickBot="1" x14ac:dyDescent="0.4">
      <c r="A93" s="387">
        <v>85</v>
      </c>
      <c r="B93" s="388">
        <v>8</v>
      </c>
      <c r="C93" s="388" t="s">
        <v>1340</v>
      </c>
      <c r="D93" s="388" t="str">
        <f>VLOOKUP(C93,'[2]FDN Details (2)'!C24:Z502,2,0)</f>
        <v>A+9</v>
      </c>
      <c r="E93" s="388" t="str">
        <f>VLOOKUP(C93,'[2]FDN Details (2)'!C24:Z502,15,0)</f>
        <v>DFR</v>
      </c>
      <c r="F93" s="389">
        <f>VLOOKUP(C93,'[2]FDN Details (2)'!C24:Z502,17,0)</f>
        <v>46033</v>
      </c>
      <c r="G93" s="389">
        <f>VLOOKUP(C93,'[2]FDN Details (2)'!C24:Z502,18,0)</f>
        <v>46039</v>
      </c>
      <c r="H93" s="390">
        <f t="shared" si="3"/>
        <v>6</v>
      </c>
      <c r="I93" s="391" t="str">
        <f>VLOOKUP(C93,'[2]FDN Details (2)'!C24:Z502,24,0)</f>
        <v>B.L Construction</v>
      </c>
      <c r="J93" s="392" t="s">
        <v>2102</v>
      </c>
      <c r="K93" s="404" t="s">
        <v>2112</v>
      </c>
      <c r="L93" s="967"/>
      <c r="M93" s="970"/>
      <c r="O93" s="299">
        <v>85</v>
      </c>
    </row>
    <row r="94" spans="1:15" ht="15" thickBot="1" x14ac:dyDescent="0.4">
      <c r="A94" s="387">
        <v>86</v>
      </c>
      <c r="B94" s="388">
        <v>9</v>
      </c>
      <c r="C94" s="388" t="s">
        <v>836</v>
      </c>
      <c r="D94" s="388" t="str">
        <f>VLOOKUP(C94,'[2]FDN Details (2)'!C6:Z484,2,0)</f>
        <v>A+6</v>
      </c>
      <c r="E94" s="388" t="str">
        <f>VLOOKUP(C94,'[2]FDN Details (2)'!C6:Z484,15,0)</f>
        <v>DFR</v>
      </c>
      <c r="F94" s="389">
        <f>VLOOKUP(C94,'[2]FDN Details (2)'!C6:Z484,17,0)</f>
        <v>46036</v>
      </c>
      <c r="G94" s="389">
        <f>VLOOKUP(C94,'[2]FDN Details (2)'!C6:Z484,18,0)</f>
        <v>46042</v>
      </c>
      <c r="H94" s="390">
        <f t="shared" si="3"/>
        <v>6</v>
      </c>
      <c r="I94" s="391" t="str">
        <f>VLOOKUP(C94,'[2]FDN Details (2)'!C6:Z484,24,0)</f>
        <v>Afflux Construction</v>
      </c>
      <c r="J94" s="392" t="s">
        <v>2111</v>
      </c>
      <c r="K94" s="404" t="s">
        <v>2108</v>
      </c>
      <c r="L94" s="967"/>
      <c r="M94" s="970"/>
      <c r="O94" s="299">
        <v>86</v>
      </c>
    </row>
    <row r="95" spans="1:15" ht="15" thickBot="1" x14ac:dyDescent="0.4">
      <c r="A95" s="387">
        <v>87</v>
      </c>
      <c r="B95" s="388">
        <v>10</v>
      </c>
      <c r="C95" s="388" t="s">
        <v>1898</v>
      </c>
      <c r="D95" s="388" t="str">
        <f>VLOOKUP(C95,'[2]FDN Details (2)'!C87:Z565,2,0)</f>
        <v>A+0</v>
      </c>
      <c r="E95" s="388" t="str">
        <f>VLOOKUP(C95,'[2]FDN Details (2)'!C87:Z565,15,0)</f>
        <v>WET PADDY</v>
      </c>
      <c r="F95" s="389">
        <f>VLOOKUP(C95,'[2]FDN Details (2)'!C87:Z565,17,0)</f>
        <v>46038</v>
      </c>
      <c r="G95" s="389">
        <f>VLOOKUP(C95,'[2]FDN Details (2)'!C87:Z565,18,0)</f>
        <v>46042</v>
      </c>
      <c r="H95" s="390">
        <f t="shared" si="3"/>
        <v>4</v>
      </c>
      <c r="I95" s="391" t="str">
        <f>VLOOKUP(C95,'[2]FDN Details (2)'!C87:Z565,24,0)</f>
        <v>R.K . Enterprises</v>
      </c>
      <c r="J95" s="392" t="s">
        <v>2102</v>
      </c>
      <c r="K95" s="404" t="s">
        <v>2112</v>
      </c>
      <c r="L95" s="967"/>
      <c r="M95" s="970"/>
      <c r="O95" s="299">
        <v>87</v>
      </c>
    </row>
    <row r="96" spans="1:15" ht="15" thickBot="1" x14ac:dyDescent="0.4">
      <c r="A96" s="387">
        <v>88</v>
      </c>
      <c r="B96" s="388">
        <v>11</v>
      </c>
      <c r="C96" s="388" t="s">
        <v>856</v>
      </c>
      <c r="D96" s="388" t="str">
        <f>VLOOKUP(C96,'[2]FDN Details (2)'!C7:Z485,2,0)</f>
        <v>A-3</v>
      </c>
      <c r="E96" s="388" t="str">
        <f>VLOOKUP(C96,'[2]FDN Details (2)'!C7:Z485,15,0)</f>
        <v>DFR</v>
      </c>
      <c r="F96" s="389">
        <f>VLOOKUP(C96,'[2]FDN Details (2)'!C7:Z485,17,0)</f>
        <v>46040</v>
      </c>
      <c r="G96" s="389">
        <f>VLOOKUP(C96,'[2]FDN Details (2)'!C7:Z485,18,0)</f>
        <v>46046</v>
      </c>
      <c r="H96" s="390">
        <f t="shared" si="3"/>
        <v>6</v>
      </c>
      <c r="I96" s="391" t="str">
        <f>VLOOKUP(C96,'[2]FDN Details (2)'!C7:Z485,24,0)</f>
        <v>Shree Khatushyam</v>
      </c>
      <c r="J96" s="392" t="s">
        <v>2111</v>
      </c>
      <c r="K96" s="404" t="s">
        <v>2108</v>
      </c>
      <c r="L96" s="967"/>
      <c r="M96" s="970"/>
      <c r="O96" s="299">
        <v>88</v>
      </c>
    </row>
    <row r="97" spans="1:15" ht="15" thickBot="1" x14ac:dyDescent="0.4">
      <c r="A97" s="387">
        <v>89</v>
      </c>
      <c r="B97" s="388">
        <v>12</v>
      </c>
      <c r="C97" s="388" t="s">
        <v>1327</v>
      </c>
      <c r="D97" s="388" t="str">
        <f>VLOOKUP(C97,'[2]FDN Details (2)'!C23:Z501,2,0)</f>
        <v>A+3</v>
      </c>
      <c r="E97" s="388" t="str">
        <f>VLOOKUP(C97,'[2]FDN Details (2)'!C23:Z501,15,0)</f>
        <v>DFR</v>
      </c>
      <c r="F97" s="389">
        <f>VLOOKUP(C97,'[2]FDN Details (2)'!C23:Z501,17,0)</f>
        <v>46038</v>
      </c>
      <c r="G97" s="389">
        <f>VLOOKUP(C97,'[2]FDN Details (2)'!C23:Z501,18,0)</f>
        <v>46047</v>
      </c>
      <c r="H97" s="390">
        <f t="shared" si="3"/>
        <v>9</v>
      </c>
      <c r="I97" s="391" t="str">
        <f>VLOOKUP(C97,'[2]FDN Details (2)'!C23:Z501,24,0)</f>
        <v>B.L Construction</v>
      </c>
      <c r="J97" s="392" t="s">
        <v>2102</v>
      </c>
      <c r="K97" s="404" t="s">
        <v>2112</v>
      </c>
      <c r="L97" s="967"/>
      <c r="M97" s="970"/>
      <c r="O97" s="299">
        <v>89</v>
      </c>
    </row>
    <row r="98" spans="1:15" ht="15" thickBot="1" x14ac:dyDescent="0.4">
      <c r="A98" s="387">
        <v>90</v>
      </c>
      <c r="B98" s="388">
        <v>13</v>
      </c>
      <c r="C98" s="388" t="s">
        <v>833</v>
      </c>
      <c r="D98" s="388" t="str">
        <f>VLOOKUP(C98,'[2]FDN Details (2)'!C5:Z483,2,0)</f>
        <v>A+6</v>
      </c>
      <c r="E98" s="388" t="str">
        <f>VLOOKUP(C98,'[2]FDN Details (2)'!C5:Z483,15,0)</f>
        <v>DFR</v>
      </c>
      <c r="F98" s="389">
        <f>VLOOKUP(C98,'[2]FDN Details (2)'!C5:Z483,17,0)</f>
        <v>46036</v>
      </c>
      <c r="G98" s="389">
        <f>VLOOKUP(C98,'[2]FDN Details (2)'!C5:Z483,18,0)</f>
        <v>46049</v>
      </c>
      <c r="H98" s="390">
        <f t="shared" si="3"/>
        <v>13</v>
      </c>
      <c r="I98" s="391" t="str">
        <f>VLOOKUP(C98,'[2]FDN Details (2)'!C5:Z483,24,0)</f>
        <v>Afflux Construction</v>
      </c>
      <c r="J98" s="392" t="s">
        <v>2111</v>
      </c>
      <c r="K98" s="404" t="s">
        <v>2108</v>
      </c>
      <c r="L98" s="967"/>
      <c r="M98" s="970"/>
      <c r="O98" s="299">
        <v>90</v>
      </c>
    </row>
    <row r="99" spans="1:15" ht="15" thickBot="1" x14ac:dyDescent="0.4">
      <c r="A99" s="387">
        <v>91</v>
      </c>
      <c r="B99" s="388">
        <v>14</v>
      </c>
      <c r="C99" s="388" t="s">
        <v>1777</v>
      </c>
      <c r="D99" s="388" t="str">
        <f>VLOOKUP(C99,'[2]FDN Details (2)'!C73:Z551,2,0)</f>
        <v>A+1.5</v>
      </c>
      <c r="E99" s="388" t="str">
        <f>VLOOKUP(C99,'[2]FDN Details (2)'!C73:Z551,15,0)</f>
        <v>DFR</v>
      </c>
      <c r="F99" s="389">
        <f>VLOOKUP(C99,'[2]FDN Details (2)'!C73:Z551,17,0)</f>
        <v>46036</v>
      </c>
      <c r="G99" s="389">
        <f>VLOOKUP(C99,'[2]FDN Details (2)'!C73:Z551,18,0)</f>
        <v>46049</v>
      </c>
      <c r="H99" s="390">
        <f t="shared" si="3"/>
        <v>13</v>
      </c>
      <c r="I99" s="391" t="str">
        <f>VLOOKUP(C99,'[2]FDN Details (2)'!C73:Z551,24,0)</f>
        <v>R.K . Enterprises</v>
      </c>
      <c r="J99" s="392" t="s">
        <v>2102</v>
      </c>
      <c r="K99" s="404" t="s">
        <v>2112</v>
      </c>
      <c r="L99" s="967"/>
      <c r="M99" s="970"/>
      <c r="O99" s="299">
        <v>91</v>
      </c>
    </row>
    <row r="100" spans="1:15" ht="15" thickBot="1" x14ac:dyDescent="0.4">
      <c r="A100" s="387">
        <v>92</v>
      </c>
      <c r="B100" s="388">
        <v>15</v>
      </c>
      <c r="C100" s="388" t="s">
        <v>1942</v>
      </c>
      <c r="D100" s="388" t="str">
        <f>VLOOKUP(C100,'[2]FDN Details (2)'!C96:Z574,2,0)</f>
        <v>A+0</v>
      </c>
      <c r="E100" s="388" t="str">
        <f>VLOOKUP(C100,'[2]FDN Details (2)'!C96:Z574,15,0)</f>
        <v>DFR</v>
      </c>
      <c r="F100" s="389">
        <f>VLOOKUP(C100,'[2]FDN Details (2)'!C96:Z574,17,0)</f>
        <v>46033</v>
      </c>
      <c r="G100" s="389">
        <f>VLOOKUP(C100,'[2]FDN Details (2)'!C96:Z574,18,0)</f>
        <v>46050</v>
      </c>
      <c r="H100" s="390">
        <f t="shared" si="3"/>
        <v>17</v>
      </c>
      <c r="I100" s="391" t="str">
        <f>VLOOKUP(C100,'[2]FDN Details (2)'!C96:Z574,24,0)</f>
        <v>Jai Shri Ram Enterprises</v>
      </c>
      <c r="J100" s="392" t="s">
        <v>2102</v>
      </c>
      <c r="K100" s="404" t="s">
        <v>2102</v>
      </c>
      <c r="L100" s="967"/>
      <c r="M100" s="970"/>
      <c r="O100" s="299">
        <v>92</v>
      </c>
    </row>
    <row r="101" spans="1:15" ht="15" thickBot="1" x14ac:dyDescent="0.4">
      <c r="A101" s="387">
        <v>93</v>
      </c>
      <c r="B101" s="388">
        <v>16</v>
      </c>
      <c r="C101" s="388" t="s">
        <v>1726</v>
      </c>
      <c r="D101" s="388" t="s">
        <v>694</v>
      </c>
      <c r="E101" s="388" t="s">
        <v>51</v>
      </c>
      <c r="F101" s="389">
        <v>46041</v>
      </c>
      <c r="G101" s="389">
        <v>46052</v>
      </c>
      <c r="H101" s="390">
        <f t="shared" si="3"/>
        <v>11</v>
      </c>
      <c r="I101" s="391" t="s">
        <v>2116</v>
      </c>
      <c r="J101" s="392" t="s">
        <v>2102</v>
      </c>
      <c r="K101" s="404" t="s">
        <v>2115</v>
      </c>
      <c r="L101" s="967"/>
      <c r="M101" s="970"/>
      <c r="O101" s="299">
        <v>93</v>
      </c>
    </row>
    <row r="102" spans="1:15" ht="15" thickBot="1" x14ac:dyDescent="0.4">
      <c r="A102" s="387">
        <v>94</v>
      </c>
      <c r="B102" s="388">
        <v>17</v>
      </c>
      <c r="C102" s="388" t="s">
        <v>1760</v>
      </c>
      <c r="D102" s="388" t="s">
        <v>501</v>
      </c>
      <c r="E102" s="388" t="s">
        <v>51</v>
      </c>
      <c r="F102" s="389">
        <v>46045</v>
      </c>
      <c r="G102" s="389">
        <v>46052</v>
      </c>
      <c r="H102" s="390">
        <f t="shared" si="3"/>
        <v>7</v>
      </c>
      <c r="I102" s="391" t="s">
        <v>2110</v>
      </c>
      <c r="J102" s="391" t="s">
        <v>2102</v>
      </c>
      <c r="K102" s="391" t="s">
        <v>2115</v>
      </c>
      <c r="L102" s="967"/>
      <c r="M102" s="970"/>
      <c r="O102" s="299">
        <v>94</v>
      </c>
    </row>
    <row r="103" spans="1:15" ht="15" thickBot="1" x14ac:dyDescent="0.4">
      <c r="A103" s="387">
        <v>95</v>
      </c>
      <c r="B103" s="388">
        <v>18</v>
      </c>
      <c r="C103" s="388" t="s">
        <v>848</v>
      </c>
      <c r="D103" s="388" t="s">
        <v>230</v>
      </c>
      <c r="E103" s="388" t="s">
        <v>51</v>
      </c>
      <c r="F103" s="389">
        <v>46042</v>
      </c>
      <c r="G103" s="389">
        <v>46053</v>
      </c>
      <c r="H103" s="390">
        <f t="shared" si="3"/>
        <v>11</v>
      </c>
      <c r="I103" s="391" t="s">
        <v>2167</v>
      </c>
      <c r="J103" s="391" t="s">
        <v>2118</v>
      </c>
      <c r="K103" s="391" t="s">
        <v>2119</v>
      </c>
      <c r="L103" s="967"/>
      <c r="M103" s="970"/>
      <c r="O103" s="299">
        <v>95</v>
      </c>
    </row>
    <row r="104" spans="1:15" ht="15" thickBot="1" x14ac:dyDescent="0.4">
      <c r="A104" s="387">
        <v>96</v>
      </c>
      <c r="B104" s="388">
        <v>19</v>
      </c>
      <c r="C104" s="388" t="s">
        <v>1766</v>
      </c>
      <c r="D104" s="388" t="s">
        <v>65</v>
      </c>
      <c r="E104" s="388" t="s">
        <v>51</v>
      </c>
      <c r="F104" s="389">
        <v>46045</v>
      </c>
      <c r="G104" s="389">
        <v>46053</v>
      </c>
      <c r="H104" s="390">
        <f t="shared" si="3"/>
        <v>8</v>
      </c>
      <c r="I104" s="391" t="s">
        <v>2110</v>
      </c>
      <c r="J104" s="391" t="s">
        <v>2102</v>
      </c>
      <c r="K104" s="391" t="s">
        <v>2115</v>
      </c>
      <c r="L104" s="967"/>
      <c r="M104" s="970"/>
      <c r="N104" s="367">
        <v>46055</v>
      </c>
      <c r="O104" s="299">
        <v>96</v>
      </c>
    </row>
    <row r="105" spans="1:15" ht="15" thickBot="1" x14ac:dyDescent="0.4">
      <c r="A105" s="387">
        <v>97</v>
      </c>
      <c r="B105" s="388">
        <v>20</v>
      </c>
      <c r="C105" s="388" t="s">
        <v>1895</v>
      </c>
      <c r="D105" s="388" t="s">
        <v>49</v>
      </c>
      <c r="E105" s="388" t="s">
        <v>51</v>
      </c>
      <c r="F105" s="389">
        <v>46049</v>
      </c>
      <c r="G105" s="389">
        <v>46053</v>
      </c>
      <c r="H105" s="390">
        <f t="shared" si="3"/>
        <v>4</v>
      </c>
      <c r="I105" s="391" t="s">
        <v>2117</v>
      </c>
      <c r="J105" s="391" t="s">
        <v>2102</v>
      </c>
      <c r="K105" s="391" t="s">
        <v>2115</v>
      </c>
      <c r="L105" s="968"/>
      <c r="M105" s="971"/>
      <c r="N105" s="367">
        <v>46055</v>
      </c>
      <c r="O105" s="299">
        <v>97</v>
      </c>
    </row>
    <row r="106" spans="1:15" ht="5" customHeight="1" thickBot="1" x14ac:dyDescent="0.4">
      <c r="A106" s="406"/>
      <c r="B106" s="406"/>
      <c r="C106" s="407"/>
      <c r="D106" s="407"/>
      <c r="E106" s="407"/>
      <c r="F106" s="408"/>
      <c r="G106" s="409"/>
      <c r="H106" s="410"/>
      <c r="I106" s="406"/>
      <c r="J106" s="407"/>
      <c r="K106" s="411"/>
      <c r="L106" s="412"/>
      <c r="M106" s="413"/>
      <c r="N106" s="367"/>
    </row>
    <row r="107" spans="1:15" x14ac:dyDescent="0.35">
      <c r="A107" s="291">
        <v>98</v>
      </c>
      <c r="B107" s="291">
        <v>1</v>
      </c>
      <c r="C107" s="285" t="s">
        <v>895</v>
      </c>
      <c r="D107" s="291" t="s">
        <v>501</v>
      </c>
      <c r="E107" s="291" t="s">
        <v>53</v>
      </c>
      <c r="F107" s="414">
        <v>46049</v>
      </c>
      <c r="G107" s="415">
        <v>46055</v>
      </c>
      <c r="H107" s="540">
        <f t="shared" si="3"/>
        <v>6</v>
      </c>
      <c r="I107" s="291" t="s">
        <v>2114</v>
      </c>
      <c r="J107" s="416" t="s">
        <v>2118</v>
      </c>
      <c r="K107" s="417" t="s">
        <v>2119</v>
      </c>
      <c r="L107" s="963">
        <f>COUNTA(B107:B118)</f>
        <v>12</v>
      </c>
      <c r="M107" s="963" t="s">
        <v>2120</v>
      </c>
      <c r="N107" s="299">
        <v>756242.89</v>
      </c>
      <c r="O107" s="299">
        <v>98</v>
      </c>
    </row>
    <row r="108" spans="1:15" x14ac:dyDescent="0.35">
      <c r="A108" s="291">
        <v>99</v>
      </c>
      <c r="B108" s="291">
        <v>2</v>
      </c>
      <c r="C108" s="291" t="s">
        <v>1715</v>
      </c>
      <c r="D108" s="291" t="str">
        <f>VLOOKUP($C108,'[2]FDN Details'!$C5:BM483,2,0)</f>
        <v>A+3</v>
      </c>
      <c r="E108" s="291" t="str">
        <f>VLOOKUP($C108,'[2]FDN Details'!$C5:BN483,15,0)</f>
        <v>WFR</v>
      </c>
      <c r="F108" s="414">
        <f>VLOOKUP($C108,'[2]FDN Details'!$C5:BO483,56,0)</f>
        <v>46042</v>
      </c>
      <c r="G108" s="415">
        <f>VLOOKUP($C108,'[2]FDN Details'!$C5:BP483,57,0)</f>
        <v>46056</v>
      </c>
      <c r="H108" s="540">
        <f t="shared" si="3"/>
        <v>14</v>
      </c>
      <c r="I108" s="291" t="str">
        <f>VLOOKUP($C108,'[2]FDN Details'!$C5:BR483,63,0)</f>
        <v>B.L Construction</v>
      </c>
      <c r="J108" s="291" t="s">
        <v>2102</v>
      </c>
      <c r="K108" s="418" t="s">
        <v>2115</v>
      </c>
      <c r="L108" s="964"/>
      <c r="M108" s="964"/>
      <c r="N108" s="299">
        <v>756242.89</v>
      </c>
      <c r="O108" s="299">
        <v>99</v>
      </c>
    </row>
    <row r="109" spans="1:15" x14ac:dyDescent="0.35">
      <c r="A109" s="291">
        <v>100</v>
      </c>
      <c r="B109" s="291">
        <v>3</v>
      </c>
      <c r="C109" s="291" t="s">
        <v>1788</v>
      </c>
      <c r="D109" s="291" t="str">
        <f>VLOOKUP($C109,'[2]FDN Details'!$C6:BM484,2,0)</f>
        <v>A+1.5</v>
      </c>
      <c r="E109" s="291" t="str">
        <f>VLOOKUP($C109,'[2]FDN Details'!$C6:BN484,15,0)</f>
        <v>DFR</v>
      </c>
      <c r="F109" s="414">
        <f>VLOOKUP($C109,'[2]FDN Details'!$C6:BO484,56,0)</f>
        <v>46052</v>
      </c>
      <c r="G109" s="415">
        <f>VLOOKUP($C109,'[2]FDN Details'!$C6:BP484,57,0)</f>
        <v>46058</v>
      </c>
      <c r="H109" s="540">
        <f t="shared" si="3"/>
        <v>6</v>
      </c>
      <c r="I109" s="291" t="str">
        <f>VLOOKUP($C109,'[2]FDN Details'!$C6:BR484,63,0)</f>
        <v>R.K . Enterprises</v>
      </c>
      <c r="J109" s="291" t="s">
        <v>2102</v>
      </c>
      <c r="K109" s="418" t="s">
        <v>2115</v>
      </c>
      <c r="L109" s="964"/>
      <c r="M109" s="964"/>
      <c r="N109" s="299">
        <v>523354.52999999997</v>
      </c>
      <c r="O109" s="299">
        <v>100</v>
      </c>
    </row>
    <row r="110" spans="1:15" x14ac:dyDescent="0.35">
      <c r="A110" s="291">
        <v>101</v>
      </c>
      <c r="B110" s="291">
        <v>4</v>
      </c>
      <c r="C110" s="291" t="s">
        <v>898</v>
      </c>
      <c r="D110" s="291" t="str">
        <f>VLOOKUP($C110,'[2]FDN Details'!$C7:BM485,2,0)</f>
        <v>A+9</v>
      </c>
      <c r="E110" s="291" t="str">
        <f>VLOOKUP($C110,'[2]FDN Details'!$C7:BN485,15,0)</f>
        <v>WET</v>
      </c>
      <c r="F110" s="414">
        <f>VLOOKUP($C110,'[2]FDN Details'!$C7:BO485,56,0)</f>
        <v>46053</v>
      </c>
      <c r="G110" s="415">
        <f>VLOOKUP($C110,'[2]FDN Details'!$C7:BP485,57,0)</f>
        <v>46061</v>
      </c>
      <c r="H110" s="540">
        <f t="shared" si="3"/>
        <v>8</v>
      </c>
      <c r="I110" s="291" t="str">
        <f>VLOOKUP($C110,'[2]FDN Details'!$C7:BR485,63,0)</f>
        <v>Afflux Construction</v>
      </c>
      <c r="J110" s="419" t="s">
        <v>2118</v>
      </c>
      <c r="K110" s="420" t="s">
        <v>2119</v>
      </c>
      <c r="L110" s="964"/>
      <c r="M110" s="964"/>
      <c r="N110" s="299">
        <v>766420.42</v>
      </c>
      <c r="O110" s="299">
        <v>101</v>
      </c>
    </row>
    <row r="111" spans="1:15" x14ac:dyDescent="0.35">
      <c r="A111" s="291">
        <v>102</v>
      </c>
      <c r="B111" s="291">
        <v>5</v>
      </c>
      <c r="C111" s="291" t="s">
        <v>1704</v>
      </c>
      <c r="D111" s="291" t="str">
        <f>VLOOKUP($C111,'[2]FDN Details'!$C8:BM486,2,0)</f>
        <v>A+3</v>
      </c>
      <c r="E111" s="291" t="str">
        <f>VLOOKUP($C111,'[2]FDN Details'!$C8:BN486,15,0)</f>
        <v>DFR</v>
      </c>
      <c r="F111" s="414">
        <f>VLOOKUP($C111,'[2]FDN Details'!$C8:BO486,56,0)</f>
        <v>46052</v>
      </c>
      <c r="G111" s="415">
        <f>VLOOKUP($C111,'[2]FDN Details'!$C8:BP486,57,0)</f>
        <v>46062</v>
      </c>
      <c r="H111" s="540">
        <f t="shared" si="3"/>
        <v>10</v>
      </c>
      <c r="I111" s="291" t="str">
        <f>VLOOKUP($C111,'[2]FDN Details'!$C8:BR486,63,0)</f>
        <v>B.L Construction</v>
      </c>
      <c r="J111" s="291" t="s">
        <v>2102</v>
      </c>
      <c r="K111" s="418" t="s">
        <v>2115</v>
      </c>
      <c r="L111" s="964"/>
      <c r="M111" s="964"/>
      <c r="N111" s="299">
        <v>523354.52999999997</v>
      </c>
      <c r="O111" s="299">
        <v>102</v>
      </c>
    </row>
    <row r="112" spans="1:15" x14ac:dyDescent="0.35">
      <c r="A112" s="291">
        <v>103</v>
      </c>
      <c r="B112" s="291">
        <v>6</v>
      </c>
      <c r="C112" s="291" t="s">
        <v>1763</v>
      </c>
      <c r="D112" s="291" t="str">
        <f>VLOOKUP($C112,'[2]FDN Details'!$C9:BM487,2,0)</f>
        <v>A+3</v>
      </c>
      <c r="E112" s="291" t="str">
        <f>VLOOKUP($C112,'[2]FDN Details'!$C9:BN487,15,0)</f>
        <v>DFR</v>
      </c>
      <c r="F112" s="414">
        <f>VLOOKUP($C112,'[2]FDN Details'!$C9:BO487,56,0)</f>
        <v>46060</v>
      </c>
      <c r="G112" s="415">
        <f>VLOOKUP($C112,'[2]FDN Details'!$C9:BP487,57,0)</f>
        <v>46064</v>
      </c>
      <c r="H112" s="540">
        <f t="shared" si="3"/>
        <v>4</v>
      </c>
      <c r="I112" s="291" t="str">
        <f>VLOOKUP($C112,'[2]FDN Details'!$C9:BR487,63,0)</f>
        <v>R.K . Enterprises</v>
      </c>
      <c r="J112" s="291" t="s">
        <v>2102</v>
      </c>
      <c r="K112" s="418" t="s">
        <v>2115</v>
      </c>
      <c r="L112" s="964"/>
      <c r="M112" s="964"/>
      <c r="N112" s="299">
        <v>523354.52999999997</v>
      </c>
      <c r="O112" s="299">
        <v>103</v>
      </c>
    </row>
    <row r="113" spans="1:15" x14ac:dyDescent="0.35">
      <c r="A113" s="291">
        <v>104</v>
      </c>
      <c r="B113" s="291">
        <v>7</v>
      </c>
      <c r="C113" s="291" t="s">
        <v>1708</v>
      </c>
      <c r="D113" s="291" t="str">
        <f>VLOOKUP($C113,'[2]FDN Details'!$C10:BM488,2,0)</f>
        <v>A+0</v>
      </c>
      <c r="E113" s="291" t="str">
        <f>VLOOKUP($C113,'[2]FDN Details'!$C10:BN488,15,0)</f>
        <v>DFR</v>
      </c>
      <c r="F113" s="414">
        <f>VLOOKUP($C113,'[2]FDN Details'!$C10:BO488,56,0)</f>
        <v>46059</v>
      </c>
      <c r="G113" s="415">
        <f>VLOOKUP($C113,'[3]FDN Details'!$C10:BP488,57,0)</f>
        <v>46066</v>
      </c>
      <c r="H113" s="540">
        <f t="shared" ref="H113:H123" si="4">G113-F113</f>
        <v>7</v>
      </c>
      <c r="I113" s="291" t="str">
        <f>VLOOKUP($C113,'[2]FDN Details'!$C10:BR488,63,0)</f>
        <v>B.L Construction</v>
      </c>
      <c r="J113" s="291" t="s">
        <v>2102</v>
      </c>
      <c r="K113" s="418" t="s">
        <v>2115</v>
      </c>
      <c r="L113" s="964"/>
      <c r="M113" s="964"/>
      <c r="N113" s="299">
        <v>487344.29</v>
      </c>
      <c r="O113" s="299">
        <v>104</v>
      </c>
    </row>
    <row r="114" spans="1:15" x14ac:dyDescent="0.35">
      <c r="A114" s="291">
        <v>105</v>
      </c>
      <c r="B114" s="291">
        <v>8</v>
      </c>
      <c r="C114" s="291" t="s">
        <v>805</v>
      </c>
      <c r="D114" s="291" t="str">
        <f>VLOOKUP($C114,'[2]FDN Details'!$C11:BM489,2,0)</f>
        <v>A-3</v>
      </c>
      <c r="E114" s="291" t="str">
        <f>VLOOKUP($C114,'[2]FDN Details'!$C11:BN489,15,0)</f>
        <v>DFR</v>
      </c>
      <c r="F114" s="414">
        <f>VLOOKUP($C114,'[2]FDN Details'!$C11:BO489,56,0)</f>
        <v>46059</v>
      </c>
      <c r="G114" s="415">
        <f>VLOOKUP($C114,'[3]FDN Details'!$C11:BP489,57,0)</f>
        <v>46066</v>
      </c>
      <c r="H114" s="540">
        <f t="shared" si="4"/>
        <v>7</v>
      </c>
      <c r="I114" s="291" t="str">
        <f>VLOOKUP($C114,'[2]FDN Details'!$C11:BR489,63,0)</f>
        <v>Afflux Construction</v>
      </c>
      <c r="J114" s="419" t="s">
        <v>2118</v>
      </c>
      <c r="K114" s="420" t="s">
        <v>2119</v>
      </c>
      <c r="L114" s="964"/>
      <c r="M114" s="964"/>
      <c r="N114" s="299">
        <v>487344.29</v>
      </c>
      <c r="O114" s="299">
        <v>105</v>
      </c>
    </row>
    <row r="115" spans="1:15" x14ac:dyDescent="0.35">
      <c r="A115" s="291">
        <v>106</v>
      </c>
      <c r="B115" s="291">
        <v>9</v>
      </c>
      <c r="C115" s="291" t="s">
        <v>1774</v>
      </c>
      <c r="D115" s="291" t="str">
        <f>VLOOKUP($C115,'[3]FDN Details'!$C12:BM490,2,0)</f>
        <v>A+9</v>
      </c>
      <c r="E115" s="291" t="str">
        <f>VLOOKUP($C115,'[3]FDN Details'!$C12:BN490,15,0)</f>
        <v>WFR</v>
      </c>
      <c r="F115" s="414">
        <f>VLOOKUP($C115,'[3]FDN Details'!$C12:BO490,56,0)</f>
        <v>46033</v>
      </c>
      <c r="G115" s="415">
        <f>VLOOKUP($C115,'[3]FDN Details'!$C12:BP490,57,0)</f>
        <v>46069</v>
      </c>
      <c r="H115" s="540">
        <f t="shared" si="4"/>
        <v>36</v>
      </c>
      <c r="I115" s="291" t="str">
        <f>VLOOKUP($C115,'[3]FDN Details'!$C12:BR490,63,0)</f>
        <v>R.K . Enterprises</v>
      </c>
      <c r="J115" s="419" t="s">
        <v>2118</v>
      </c>
      <c r="K115" s="420" t="s">
        <v>2119</v>
      </c>
      <c r="L115" s="964"/>
      <c r="M115" s="964"/>
      <c r="N115" s="299">
        <v>756242.89</v>
      </c>
      <c r="O115" s="299">
        <v>106</v>
      </c>
    </row>
    <row r="116" spans="1:15" x14ac:dyDescent="0.35">
      <c r="A116" s="291">
        <v>107</v>
      </c>
      <c r="B116" s="291">
        <v>10</v>
      </c>
      <c r="C116" s="291" t="s">
        <v>1579</v>
      </c>
      <c r="D116" s="291" t="str">
        <f>VLOOKUP($C116,'[3]FDN Details'!$C13:BM491,2,0)</f>
        <v>A+9</v>
      </c>
      <c r="E116" s="291" t="str">
        <f>VLOOKUP($C116,'[3]FDN Details'!$C13:BN491,15,0)</f>
        <v>DFR</v>
      </c>
      <c r="F116" s="414">
        <f>VLOOKUP($C116,'[3]FDN Details'!$C13:BO491,56,0)</f>
        <v>46064</v>
      </c>
      <c r="G116" s="415">
        <f>VLOOKUP($C116,'[3]FDN Details'!$C13:BP491,57,0)</f>
        <v>46070</v>
      </c>
      <c r="H116" s="540">
        <f t="shared" si="4"/>
        <v>6</v>
      </c>
      <c r="I116" s="291" t="str">
        <f>VLOOKUP($C116,'[3]FDN Details'!$C13:BR491,63,0)</f>
        <v>B.L Construction</v>
      </c>
      <c r="J116" s="291" t="s">
        <v>2102</v>
      </c>
      <c r="K116" s="418" t="s">
        <v>2115</v>
      </c>
      <c r="L116" s="964"/>
      <c r="M116" s="964"/>
      <c r="N116" s="299">
        <v>523354.52999999997</v>
      </c>
      <c r="O116" s="299">
        <v>107</v>
      </c>
    </row>
    <row r="117" spans="1:15" x14ac:dyDescent="0.35">
      <c r="A117" s="291">
        <v>108</v>
      </c>
      <c r="B117" s="291">
        <v>11</v>
      </c>
      <c r="C117" s="291" t="s">
        <v>803</v>
      </c>
      <c r="D117" s="291" t="s">
        <v>495</v>
      </c>
      <c r="E117" s="291" t="s">
        <v>51</v>
      </c>
      <c r="F117" s="414">
        <v>46059</v>
      </c>
      <c r="G117" s="415">
        <v>46076</v>
      </c>
      <c r="H117" s="540">
        <f t="shared" si="4"/>
        <v>17</v>
      </c>
      <c r="I117" s="291" t="s">
        <v>2114</v>
      </c>
      <c r="J117" s="291" t="s">
        <v>2118</v>
      </c>
      <c r="K117" s="418" t="s">
        <v>2119</v>
      </c>
      <c r="L117" s="964"/>
      <c r="M117" s="964"/>
      <c r="N117" s="299">
        <v>523354.52999999997</v>
      </c>
      <c r="O117" s="299">
        <v>108</v>
      </c>
    </row>
    <row r="118" spans="1:15" ht="15" thickBot="1" x14ac:dyDescent="0.4">
      <c r="A118" s="291">
        <v>109</v>
      </c>
      <c r="B118" s="291">
        <v>12</v>
      </c>
      <c r="C118" s="291" t="s">
        <v>59</v>
      </c>
      <c r="D118" s="291" t="s">
        <v>49</v>
      </c>
      <c r="E118" s="291" t="s">
        <v>53</v>
      </c>
      <c r="F118" s="414">
        <v>46070</v>
      </c>
      <c r="G118" s="415">
        <v>46081</v>
      </c>
      <c r="H118" s="540">
        <f t="shared" si="4"/>
        <v>11</v>
      </c>
      <c r="I118" s="291" t="s">
        <v>2116</v>
      </c>
      <c r="J118" s="291" t="s">
        <v>2102</v>
      </c>
      <c r="K118" s="418" t="s">
        <v>2115</v>
      </c>
      <c r="L118" s="965"/>
      <c r="M118" s="965"/>
      <c r="O118" s="299">
        <v>109</v>
      </c>
    </row>
    <row r="119" spans="1:15" ht="5.5" customHeight="1" thickBot="1" x14ac:dyDescent="0.4">
      <c r="A119" s="541"/>
      <c r="B119" s="541"/>
      <c r="C119" s="541"/>
      <c r="D119" s="541"/>
      <c r="E119" s="541"/>
      <c r="F119" s="543"/>
      <c r="G119" s="554"/>
      <c r="H119" s="555"/>
      <c r="I119" s="556"/>
      <c r="J119" s="556"/>
      <c r="K119" s="557"/>
      <c r="L119" s="558"/>
      <c r="M119" s="558"/>
    </row>
    <row r="120" spans="1:15" ht="18" x14ac:dyDescent="0.35">
      <c r="A120" s="291">
        <v>110</v>
      </c>
      <c r="B120" s="579">
        <v>1</v>
      </c>
      <c r="C120" s="291" t="s">
        <v>1687</v>
      </c>
      <c r="D120" s="291" t="s">
        <v>45</v>
      </c>
      <c r="E120" s="291" t="s">
        <v>51</v>
      </c>
      <c r="F120" s="414">
        <v>46070</v>
      </c>
      <c r="G120" s="415">
        <v>46084</v>
      </c>
      <c r="H120" s="540">
        <f t="shared" si="4"/>
        <v>14</v>
      </c>
      <c r="I120" s="291" t="s">
        <v>2116</v>
      </c>
      <c r="J120" s="291" t="s">
        <v>2102</v>
      </c>
      <c r="K120" s="418" t="s">
        <v>2115</v>
      </c>
      <c r="L120" s="963">
        <v>5</v>
      </c>
      <c r="M120" s="963" t="s">
        <v>2336</v>
      </c>
      <c r="N120" s="561">
        <v>482703.73</v>
      </c>
      <c r="O120" s="299">
        <v>110</v>
      </c>
    </row>
    <row r="121" spans="1:15" ht="18" x14ac:dyDescent="0.35">
      <c r="A121" s="291">
        <v>111</v>
      </c>
      <c r="B121" s="579">
        <v>2</v>
      </c>
      <c r="C121" s="285" t="s">
        <v>804</v>
      </c>
      <c r="D121" s="285" t="s">
        <v>120</v>
      </c>
      <c r="E121" s="291" t="s">
        <v>53</v>
      </c>
      <c r="F121" s="433">
        <v>46066</v>
      </c>
      <c r="G121" s="433">
        <v>46088</v>
      </c>
      <c r="H121" s="291">
        <f t="shared" si="4"/>
        <v>22</v>
      </c>
      <c r="I121" s="291" t="s">
        <v>2339</v>
      </c>
      <c r="J121" s="291" t="s">
        <v>2118</v>
      </c>
      <c r="K121" s="418" t="s">
        <v>2119</v>
      </c>
      <c r="L121" s="964"/>
      <c r="M121" s="964"/>
      <c r="N121" s="561">
        <v>518713.97</v>
      </c>
      <c r="O121" s="299">
        <v>111</v>
      </c>
    </row>
    <row r="122" spans="1:15" ht="18" x14ac:dyDescent="0.35">
      <c r="A122" s="291">
        <v>112</v>
      </c>
      <c r="B122" s="579">
        <v>3</v>
      </c>
      <c r="C122" s="285" t="s">
        <v>1633</v>
      </c>
      <c r="D122" s="291" t="s">
        <v>65</v>
      </c>
      <c r="E122" s="360" t="s">
        <v>51</v>
      </c>
      <c r="F122" s="434">
        <v>46061</v>
      </c>
      <c r="G122" s="434">
        <v>46095</v>
      </c>
      <c r="H122" s="291">
        <f t="shared" si="4"/>
        <v>34</v>
      </c>
      <c r="I122" s="291" t="s">
        <v>2116</v>
      </c>
      <c r="J122" s="291" t="s">
        <v>2102</v>
      </c>
      <c r="K122" s="418" t="s">
        <v>2115</v>
      </c>
      <c r="L122" s="964"/>
      <c r="M122" s="964"/>
      <c r="N122" s="561">
        <v>518713.97</v>
      </c>
      <c r="O122" s="299">
        <v>112</v>
      </c>
    </row>
    <row r="123" spans="1:15" ht="18" x14ac:dyDescent="0.35">
      <c r="A123" s="291">
        <v>113</v>
      </c>
      <c r="B123" s="579">
        <v>4</v>
      </c>
      <c r="C123" s="291" t="s">
        <v>845</v>
      </c>
      <c r="D123" s="291" t="s">
        <v>120</v>
      </c>
      <c r="E123" s="291" t="s">
        <v>51</v>
      </c>
      <c r="F123" s="434">
        <v>46093</v>
      </c>
      <c r="G123" s="434">
        <v>46102</v>
      </c>
      <c r="H123" s="291">
        <f t="shared" si="4"/>
        <v>9</v>
      </c>
      <c r="I123" s="291" t="s">
        <v>2339</v>
      </c>
      <c r="J123" s="291" t="s">
        <v>2118</v>
      </c>
      <c r="K123" s="418" t="s">
        <v>2119</v>
      </c>
      <c r="L123" s="964"/>
      <c r="M123" s="964"/>
      <c r="N123" s="561"/>
      <c r="O123" s="299">
        <v>113</v>
      </c>
    </row>
    <row r="124" spans="1:15" ht="15" thickBot="1" x14ac:dyDescent="0.4">
      <c r="A124" s="291">
        <v>114</v>
      </c>
      <c r="B124" s="579">
        <v>5</v>
      </c>
      <c r="C124" s="291" t="s">
        <v>963</v>
      </c>
      <c r="D124" s="291" t="s">
        <v>45</v>
      </c>
      <c r="E124" s="291" t="s">
        <v>51</v>
      </c>
      <c r="F124" s="433">
        <v>46076</v>
      </c>
      <c r="G124" s="433">
        <v>46111</v>
      </c>
      <c r="H124" s="578">
        <f t="shared" ref="H124:H134" si="5">G124-F124</f>
        <v>35</v>
      </c>
      <c r="I124" s="291" t="s">
        <v>2339</v>
      </c>
      <c r="J124" s="291" t="s">
        <v>2118</v>
      </c>
      <c r="K124" s="418" t="s">
        <v>2119</v>
      </c>
      <c r="L124" s="965"/>
      <c r="M124" s="965"/>
    </row>
    <row r="125" spans="1:15" ht="9.5" customHeight="1" thickBot="1" x14ac:dyDescent="0.4">
      <c r="A125" s="580"/>
      <c r="B125" s="580"/>
      <c r="C125" s="580"/>
      <c r="D125" s="580"/>
      <c r="E125" s="580"/>
      <c r="F125" s="580"/>
      <c r="G125" s="580"/>
      <c r="H125" s="580"/>
      <c r="I125" s="580"/>
      <c r="J125" s="580"/>
      <c r="K125" s="580"/>
      <c r="L125" s="580"/>
      <c r="M125" s="580"/>
    </row>
    <row r="126" spans="1:15" x14ac:dyDescent="0.35">
      <c r="A126" s="291">
        <v>115</v>
      </c>
      <c r="B126" s="291">
        <v>1</v>
      </c>
      <c r="C126" s="291" t="s">
        <v>959</v>
      </c>
      <c r="D126" s="291" t="s">
        <v>49</v>
      </c>
      <c r="E126" s="291" t="s">
        <v>51</v>
      </c>
      <c r="F126" s="433">
        <v>46103</v>
      </c>
      <c r="G126" s="433">
        <v>46114</v>
      </c>
      <c r="H126" s="581">
        <f t="shared" si="5"/>
        <v>11</v>
      </c>
      <c r="I126" s="291" t="s">
        <v>2114</v>
      </c>
      <c r="J126" s="291" t="s">
        <v>2118</v>
      </c>
      <c r="K126" s="418" t="s">
        <v>2119</v>
      </c>
      <c r="L126" s="963">
        <f>COUNTA(C126:C147)</f>
        <v>22</v>
      </c>
      <c r="M126" s="963" t="s">
        <v>2357</v>
      </c>
    </row>
    <row r="127" spans="1:15" x14ac:dyDescent="0.35">
      <c r="A127" s="291">
        <v>116</v>
      </c>
      <c r="B127" s="291">
        <v>2</v>
      </c>
      <c r="C127" s="291" t="s">
        <v>1711</v>
      </c>
      <c r="D127" s="291" t="s">
        <v>45</v>
      </c>
      <c r="E127" s="291" t="s">
        <v>51</v>
      </c>
      <c r="F127" s="433">
        <v>46087</v>
      </c>
      <c r="G127" s="433">
        <v>46115</v>
      </c>
      <c r="H127" s="581">
        <f t="shared" si="5"/>
        <v>28</v>
      </c>
      <c r="I127" s="291" t="s">
        <v>2366</v>
      </c>
      <c r="J127" s="291" t="s">
        <v>2102</v>
      </c>
      <c r="K127" s="418" t="s">
        <v>2115</v>
      </c>
      <c r="L127" s="964"/>
      <c r="M127" s="964"/>
    </row>
    <row r="128" spans="1:15" x14ac:dyDescent="0.35">
      <c r="A128" s="291">
        <v>117</v>
      </c>
      <c r="B128" s="291">
        <v>3</v>
      </c>
      <c r="C128" s="291" t="s">
        <v>1614</v>
      </c>
      <c r="D128" s="291" t="s">
        <v>346</v>
      </c>
      <c r="E128" s="291" t="s">
        <v>2356</v>
      </c>
      <c r="F128" s="433">
        <v>46097</v>
      </c>
      <c r="G128" s="433">
        <v>46120</v>
      </c>
      <c r="H128" s="291">
        <f t="shared" si="5"/>
        <v>23</v>
      </c>
      <c r="I128" s="291" t="s">
        <v>2116</v>
      </c>
      <c r="J128" s="291" t="s">
        <v>2102</v>
      </c>
      <c r="K128" s="418" t="s">
        <v>2115</v>
      </c>
      <c r="L128" s="964"/>
      <c r="M128" s="964"/>
    </row>
    <row r="129" spans="1:13" x14ac:dyDescent="0.35">
      <c r="A129" s="291">
        <v>118</v>
      </c>
      <c r="B129" s="291">
        <v>4</v>
      </c>
      <c r="C129" s="291" t="s">
        <v>947</v>
      </c>
      <c r="D129" s="291" t="s">
        <v>45</v>
      </c>
      <c r="E129" s="291" t="s">
        <v>51</v>
      </c>
      <c r="F129" s="433">
        <v>46110</v>
      </c>
      <c r="G129" s="433">
        <v>46120</v>
      </c>
      <c r="H129" s="291">
        <f t="shared" si="5"/>
        <v>10</v>
      </c>
      <c r="I129" s="291" t="s">
        <v>2114</v>
      </c>
      <c r="J129" s="291" t="s">
        <v>2118</v>
      </c>
      <c r="K129" s="418" t="s">
        <v>2119</v>
      </c>
      <c r="L129" s="964"/>
      <c r="M129" s="964"/>
    </row>
    <row r="130" spans="1:13" x14ac:dyDescent="0.35">
      <c r="A130" s="291">
        <v>119</v>
      </c>
      <c r="B130" s="291">
        <v>5</v>
      </c>
      <c r="C130" s="291" t="s">
        <v>1934</v>
      </c>
      <c r="D130" s="291" t="s">
        <v>45</v>
      </c>
      <c r="E130" s="291" t="s">
        <v>51</v>
      </c>
      <c r="F130" s="433">
        <v>46099</v>
      </c>
      <c r="G130" s="433">
        <v>46123</v>
      </c>
      <c r="H130" s="291">
        <f t="shared" si="5"/>
        <v>24</v>
      </c>
      <c r="I130" s="291" t="s">
        <v>2366</v>
      </c>
      <c r="J130" s="291" t="s">
        <v>2102</v>
      </c>
      <c r="K130" s="418" t="s">
        <v>2115</v>
      </c>
      <c r="L130" s="964"/>
      <c r="M130" s="964"/>
    </row>
    <row r="131" spans="1:13" x14ac:dyDescent="0.35">
      <c r="A131" s="291">
        <v>120</v>
      </c>
      <c r="B131" s="291">
        <v>6</v>
      </c>
      <c r="C131" s="291" t="s">
        <v>1264</v>
      </c>
      <c r="D131" s="291" t="s">
        <v>120</v>
      </c>
      <c r="E131" s="291" t="s">
        <v>2356</v>
      </c>
      <c r="F131" s="433">
        <v>46105</v>
      </c>
      <c r="G131" s="433">
        <v>46123</v>
      </c>
      <c r="H131" s="291">
        <f t="shared" si="5"/>
        <v>18</v>
      </c>
      <c r="I131" s="291" t="s">
        <v>2363</v>
      </c>
      <c r="J131" s="291" t="s">
        <v>2102</v>
      </c>
      <c r="K131" s="418" t="s">
        <v>2115</v>
      </c>
      <c r="L131" s="964"/>
      <c r="M131" s="964"/>
    </row>
    <row r="132" spans="1:13" x14ac:dyDescent="0.35">
      <c r="A132" s="291">
        <v>121</v>
      </c>
      <c r="B132" s="291">
        <v>7</v>
      </c>
      <c r="C132" s="291" t="s">
        <v>796</v>
      </c>
      <c r="D132" s="291" t="s">
        <v>45</v>
      </c>
      <c r="E132" s="291" t="s">
        <v>51</v>
      </c>
      <c r="F132" s="433">
        <v>46098</v>
      </c>
      <c r="G132" s="433">
        <v>46125</v>
      </c>
      <c r="H132" s="291">
        <f t="shared" si="5"/>
        <v>27</v>
      </c>
      <c r="I132" s="291" t="s">
        <v>2771</v>
      </c>
      <c r="J132" s="291" t="s">
        <v>2118</v>
      </c>
      <c r="K132" s="418" t="s">
        <v>2119</v>
      </c>
      <c r="L132" s="964"/>
      <c r="M132" s="964"/>
    </row>
    <row r="133" spans="1:13" x14ac:dyDescent="0.35">
      <c r="A133" s="291">
        <v>122</v>
      </c>
      <c r="B133" s="291">
        <v>8</v>
      </c>
      <c r="C133" s="291" t="s">
        <v>951</v>
      </c>
      <c r="D133" s="291" t="s">
        <v>49</v>
      </c>
      <c r="E133" s="291" t="s">
        <v>51</v>
      </c>
      <c r="F133" s="433">
        <v>46118</v>
      </c>
      <c r="G133" s="433">
        <v>46126</v>
      </c>
      <c r="H133" s="291">
        <f t="shared" si="5"/>
        <v>8</v>
      </c>
      <c r="I133" s="291" t="s">
        <v>2114</v>
      </c>
      <c r="J133" s="291" t="s">
        <v>2118</v>
      </c>
      <c r="K133" s="418" t="s">
        <v>2119</v>
      </c>
      <c r="L133" s="964"/>
      <c r="M133" s="964"/>
    </row>
    <row r="134" spans="1:13" x14ac:dyDescent="0.35">
      <c r="A134" s="291">
        <v>123</v>
      </c>
      <c r="B134" s="291">
        <v>9</v>
      </c>
      <c r="C134" s="291" t="s">
        <v>1577</v>
      </c>
      <c r="D134" s="291" t="s">
        <v>45</v>
      </c>
      <c r="E134" s="291" t="s">
        <v>51</v>
      </c>
      <c r="F134" s="433">
        <v>46115</v>
      </c>
      <c r="G134" s="433">
        <v>46127</v>
      </c>
      <c r="H134" s="291">
        <f t="shared" si="5"/>
        <v>12</v>
      </c>
      <c r="I134" s="291" t="s">
        <v>2116</v>
      </c>
      <c r="J134" s="291" t="s">
        <v>2102</v>
      </c>
      <c r="K134" s="418" t="s">
        <v>2115</v>
      </c>
      <c r="L134" s="964"/>
      <c r="M134" s="964"/>
    </row>
    <row r="135" spans="1:13" x14ac:dyDescent="0.35">
      <c r="A135" s="291">
        <v>124</v>
      </c>
      <c r="B135" s="291">
        <v>10</v>
      </c>
      <c r="C135" s="291" t="s">
        <v>812</v>
      </c>
      <c r="D135" s="291" t="s">
        <v>49</v>
      </c>
      <c r="E135" s="291" t="s">
        <v>53</v>
      </c>
      <c r="F135" s="434">
        <v>46095</v>
      </c>
      <c r="G135" s="433">
        <v>46130</v>
      </c>
      <c r="H135" s="291">
        <f>G135-F135</f>
        <v>35</v>
      </c>
      <c r="I135" s="291" t="s">
        <v>2773</v>
      </c>
      <c r="J135" s="291" t="s">
        <v>2102</v>
      </c>
      <c r="K135" s="418" t="s">
        <v>2115</v>
      </c>
      <c r="L135" s="964"/>
      <c r="M135" s="964"/>
    </row>
    <row r="136" spans="1:13" x14ac:dyDescent="0.35">
      <c r="A136" s="291">
        <v>125</v>
      </c>
      <c r="B136" s="291">
        <v>11</v>
      </c>
      <c r="C136" s="291" t="s">
        <v>939</v>
      </c>
      <c r="D136" s="291" t="s">
        <v>45</v>
      </c>
      <c r="E136" s="291" t="s">
        <v>51</v>
      </c>
      <c r="F136" s="433">
        <v>46118</v>
      </c>
      <c r="G136" s="433">
        <v>46130</v>
      </c>
      <c r="H136" s="291">
        <f>G136-F136</f>
        <v>12</v>
      </c>
      <c r="I136" s="291" t="s">
        <v>2114</v>
      </c>
      <c r="J136" s="291" t="s">
        <v>2118</v>
      </c>
      <c r="K136" s="418" t="s">
        <v>2119</v>
      </c>
      <c r="L136" s="964"/>
      <c r="M136" s="964"/>
    </row>
    <row r="137" spans="1:13" x14ac:dyDescent="0.35">
      <c r="A137" s="291">
        <v>126</v>
      </c>
      <c r="B137" s="291">
        <v>12</v>
      </c>
      <c r="C137" s="291" t="s">
        <v>794</v>
      </c>
      <c r="D137" s="291" t="s">
        <v>45</v>
      </c>
      <c r="E137" s="291" t="s">
        <v>51</v>
      </c>
      <c r="F137" s="433">
        <v>46106</v>
      </c>
      <c r="G137" s="433">
        <v>46133</v>
      </c>
      <c r="H137" s="291">
        <f>G137-F137</f>
        <v>27</v>
      </c>
      <c r="I137" s="291" t="s">
        <v>2771</v>
      </c>
      <c r="J137" s="291" t="s">
        <v>2102</v>
      </c>
      <c r="K137" s="418" t="s">
        <v>2115</v>
      </c>
      <c r="L137" s="964"/>
      <c r="M137" s="964"/>
    </row>
    <row r="138" spans="1:13" x14ac:dyDescent="0.35">
      <c r="A138" s="291">
        <v>127</v>
      </c>
      <c r="B138" s="291">
        <v>13</v>
      </c>
      <c r="C138" s="573" t="s">
        <v>1399</v>
      </c>
      <c r="D138" s="574" t="s">
        <v>49</v>
      </c>
      <c r="E138" s="574" t="s">
        <v>51</v>
      </c>
      <c r="F138" s="434">
        <v>46119</v>
      </c>
      <c r="G138" s="433">
        <v>46134</v>
      </c>
      <c r="H138" s="291">
        <f>G138-F138</f>
        <v>15</v>
      </c>
      <c r="I138" s="291" t="s">
        <v>2116</v>
      </c>
      <c r="J138" s="291" t="s">
        <v>2115</v>
      </c>
      <c r="K138" s="418" t="s">
        <v>2340</v>
      </c>
      <c r="L138" s="964"/>
      <c r="M138" s="964"/>
    </row>
    <row r="139" spans="1:13" x14ac:dyDescent="0.35">
      <c r="A139" s="291">
        <v>128</v>
      </c>
      <c r="B139" s="291">
        <v>14</v>
      </c>
      <c r="C139" s="291" t="s">
        <v>1642</v>
      </c>
      <c r="D139" s="291" t="s">
        <v>473</v>
      </c>
      <c r="E139" s="291" t="s">
        <v>51</v>
      </c>
      <c r="F139" s="434">
        <v>46099</v>
      </c>
      <c r="G139" s="434">
        <v>46135</v>
      </c>
      <c r="H139" s="291">
        <f t="shared" ref="H139:H163" si="6">G139-F139</f>
        <v>36</v>
      </c>
      <c r="I139" s="291" t="s">
        <v>2364</v>
      </c>
      <c r="J139" s="291" t="s">
        <v>2115</v>
      </c>
      <c r="K139" s="418" t="s">
        <v>2340</v>
      </c>
      <c r="L139" s="964"/>
      <c r="M139" s="964"/>
    </row>
    <row r="140" spans="1:13" x14ac:dyDescent="0.35">
      <c r="A140" s="291">
        <v>129</v>
      </c>
      <c r="B140" s="291">
        <v>15</v>
      </c>
      <c r="C140" s="291" t="s">
        <v>814</v>
      </c>
      <c r="D140" s="291" t="s">
        <v>694</v>
      </c>
      <c r="E140" s="291" t="s">
        <v>51</v>
      </c>
      <c r="F140" s="434">
        <v>46099</v>
      </c>
      <c r="G140" s="433">
        <v>46136</v>
      </c>
      <c r="H140" s="291">
        <f t="shared" si="6"/>
        <v>37</v>
      </c>
      <c r="I140" s="285" t="s">
        <v>2362</v>
      </c>
      <c r="J140" s="291" t="s">
        <v>2102</v>
      </c>
      <c r="K140" s="418" t="s">
        <v>2115</v>
      </c>
      <c r="L140" s="964"/>
      <c r="M140" s="964"/>
    </row>
    <row r="141" spans="1:13" x14ac:dyDescent="0.35">
      <c r="A141" s="285">
        <v>130</v>
      </c>
      <c r="B141" s="285">
        <v>16</v>
      </c>
      <c r="C141" s="285" t="s">
        <v>1883</v>
      </c>
      <c r="D141" s="285" t="s">
        <v>388</v>
      </c>
      <c r="E141" s="285" t="s">
        <v>2356</v>
      </c>
      <c r="F141" s="369">
        <v>46109</v>
      </c>
      <c r="G141" s="740">
        <v>46136</v>
      </c>
      <c r="H141" s="285">
        <f t="shared" si="6"/>
        <v>27</v>
      </c>
      <c r="I141" s="285" t="s">
        <v>2365</v>
      </c>
      <c r="J141" s="285" t="s">
        <v>2115</v>
      </c>
      <c r="K141" s="298" t="s">
        <v>2340</v>
      </c>
      <c r="L141" s="964"/>
      <c r="M141" s="964"/>
    </row>
    <row r="142" spans="1:13" x14ac:dyDescent="0.35">
      <c r="A142" s="285">
        <v>131</v>
      </c>
      <c r="B142" s="285">
        <v>17</v>
      </c>
      <c r="C142" s="285" t="s">
        <v>943</v>
      </c>
      <c r="D142" s="285" t="s">
        <v>49</v>
      </c>
      <c r="E142" s="285" t="s">
        <v>51</v>
      </c>
      <c r="F142" s="369">
        <v>46130</v>
      </c>
      <c r="G142" s="740">
        <v>46137</v>
      </c>
      <c r="H142" s="285">
        <f t="shared" si="6"/>
        <v>7</v>
      </c>
      <c r="I142" s="285" t="s">
        <v>2114</v>
      </c>
      <c r="J142" s="285" t="s">
        <v>2118</v>
      </c>
      <c r="K142" s="298" t="s">
        <v>2119</v>
      </c>
      <c r="L142" s="964"/>
      <c r="M142" s="964"/>
    </row>
    <row r="143" spans="1:13" x14ac:dyDescent="0.35">
      <c r="A143" s="285">
        <v>132</v>
      </c>
      <c r="B143" s="285">
        <v>18</v>
      </c>
      <c r="C143" s="285" t="s">
        <v>797</v>
      </c>
      <c r="D143" s="285" t="s">
        <v>45</v>
      </c>
      <c r="E143" s="285" t="s">
        <v>51</v>
      </c>
      <c r="F143" s="369">
        <v>46119</v>
      </c>
      <c r="G143" s="740">
        <v>46140</v>
      </c>
      <c r="H143" s="285">
        <f t="shared" si="6"/>
        <v>21</v>
      </c>
      <c r="I143" s="285" t="s">
        <v>2771</v>
      </c>
      <c r="J143" s="285" t="s">
        <v>2118</v>
      </c>
      <c r="K143" s="298" t="s">
        <v>2119</v>
      </c>
      <c r="L143" s="964"/>
      <c r="M143" s="964"/>
    </row>
    <row r="144" spans="1:13" x14ac:dyDescent="0.35">
      <c r="A144" s="285">
        <v>133</v>
      </c>
      <c r="B144" s="285">
        <v>19</v>
      </c>
      <c r="C144" s="285" t="s">
        <v>967</v>
      </c>
      <c r="D144" s="285" t="s">
        <v>694</v>
      </c>
      <c r="E144" s="570" t="s">
        <v>51</v>
      </c>
      <c r="F144" s="740">
        <v>46130</v>
      </c>
      <c r="G144" s="740">
        <v>46142</v>
      </c>
      <c r="H144" s="285">
        <f t="shared" si="6"/>
        <v>12</v>
      </c>
      <c r="I144" s="285" t="s">
        <v>2114</v>
      </c>
      <c r="J144" s="285" t="s">
        <v>2118</v>
      </c>
      <c r="K144" s="298" t="s">
        <v>2119</v>
      </c>
      <c r="L144" s="964"/>
      <c r="M144" s="964"/>
    </row>
    <row r="145" spans="1:13" x14ac:dyDescent="0.35">
      <c r="A145" s="285">
        <v>134</v>
      </c>
      <c r="B145" s="285">
        <v>20</v>
      </c>
      <c r="C145" s="738" t="s">
        <v>815</v>
      </c>
      <c r="D145" s="738" t="str">
        <f>VLOOKUP(C145,[4]WIP!$B$8:$D$23,2,0)</f>
        <v>A+0</v>
      </c>
      <c r="E145" s="739" t="str">
        <f>VLOOKUP(C145,[4]WIP!$B$8:$D$23,3,0)</f>
        <v>DFR</v>
      </c>
      <c r="F145" s="740">
        <v>46133</v>
      </c>
      <c r="G145" s="740">
        <v>46142</v>
      </c>
      <c r="H145" s="285">
        <f t="shared" si="6"/>
        <v>9</v>
      </c>
      <c r="I145" s="285" t="s">
        <v>2362</v>
      </c>
      <c r="J145" s="285" t="s">
        <v>2118</v>
      </c>
      <c r="K145" s="298" t="s">
        <v>2119</v>
      </c>
      <c r="L145" s="964"/>
      <c r="M145" s="964"/>
    </row>
    <row r="146" spans="1:13" x14ac:dyDescent="0.35">
      <c r="A146" s="285">
        <v>135</v>
      </c>
      <c r="B146" s="285">
        <v>21</v>
      </c>
      <c r="C146" s="738" t="s">
        <v>1919</v>
      </c>
      <c r="D146" s="738" t="str">
        <f>VLOOKUP(C146,[4]WIP!$B$8:$D$23,2,0)</f>
        <v>B2+0</v>
      </c>
      <c r="E146" s="739" t="str">
        <f>VLOOKUP(C146,[4]WIP!$B$8:$D$23,3,0)</f>
        <v>Wet Paddy</v>
      </c>
      <c r="F146" s="740">
        <v>46111</v>
      </c>
      <c r="G146" s="740">
        <v>46142</v>
      </c>
      <c r="H146" s="285">
        <f t="shared" si="6"/>
        <v>31</v>
      </c>
      <c r="I146" s="285" t="s">
        <v>2366</v>
      </c>
      <c r="J146" s="285" t="s">
        <v>2115</v>
      </c>
      <c r="K146" s="298" t="s">
        <v>2340</v>
      </c>
      <c r="L146" s="964"/>
      <c r="M146" s="964"/>
    </row>
    <row r="147" spans="1:13" ht="15" thickBot="1" x14ac:dyDescent="0.4">
      <c r="A147" s="285">
        <v>136</v>
      </c>
      <c r="B147" s="285">
        <v>22</v>
      </c>
      <c r="C147" s="738" t="s">
        <v>1700</v>
      </c>
      <c r="D147" s="738" t="str">
        <f>VLOOKUP(C147,[4]WIP!$B$8:$D$23,2,0)</f>
        <v>B1+0</v>
      </c>
      <c r="E147" s="739" t="str">
        <f>VLOOKUP(C147,[4]WIP!$B$8:$D$23,3,0)</f>
        <v>DFR</v>
      </c>
      <c r="F147" s="740">
        <v>46101</v>
      </c>
      <c r="G147" s="740">
        <v>46142</v>
      </c>
      <c r="H147" s="285">
        <f t="shared" si="6"/>
        <v>41</v>
      </c>
      <c r="I147" s="285" t="s">
        <v>2116</v>
      </c>
      <c r="J147" s="285" t="s">
        <v>2115</v>
      </c>
      <c r="K147" s="298" t="s">
        <v>2340</v>
      </c>
      <c r="L147" s="965"/>
      <c r="M147" s="965"/>
    </row>
    <row r="148" spans="1:13" ht="6" customHeight="1" thickBot="1" x14ac:dyDescent="0.4">
      <c r="A148" s="749"/>
      <c r="B148" s="749"/>
      <c r="C148" s="750"/>
      <c r="D148" s="750"/>
      <c r="E148" s="751"/>
      <c r="F148" s="752"/>
      <c r="G148" s="752"/>
      <c r="H148" s="749"/>
      <c r="I148" s="749"/>
      <c r="J148" s="753"/>
      <c r="K148" s="754"/>
      <c r="L148" s="749"/>
      <c r="M148" s="749"/>
    </row>
    <row r="149" spans="1:13" x14ac:dyDescent="0.35">
      <c r="A149" s="285">
        <v>137</v>
      </c>
      <c r="B149" s="285">
        <v>1</v>
      </c>
      <c r="C149" s="285" t="s">
        <v>816</v>
      </c>
      <c r="D149" s="285" t="s">
        <v>694</v>
      </c>
      <c r="E149" s="285" t="s">
        <v>51</v>
      </c>
      <c r="F149" s="740">
        <v>46135</v>
      </c>
      <c r="G149" s="740">
        <v>46146</v>
      </c>
      <c r="H149" s="285">
        <f t="shared" si="6"/>
        <v>11</v>
      </c>
      <c r="I149" s="285" t="s">
        <v>2362</v>
      </c>
      <c r="J149" s="285" t="s">
        <v>2118</v>
      </c>
      <c r="K149" s="298" t="s">
        <v>2119</v>
      </c>
      <c r="L149" s="963">
        <v>15</v>
      </c>
      <c r="M149" s="963" t="s">
        <v>2781</v>
      </c>
    </row>
    <row r="150" spans="1:13" x14ac:dyDescent="0.35">
      <c r="A150" s="285">
        <v>138</v>
      </c>
      <c r="B150" s="285">
        <v>2</v>
      </c>
      <c r="C150" s="285" t="s">
        <v>1924</v>
      </c>
      <c r="D150" s="285" t="s">
        <v>49</v>
      </c>
      <c r="E150" s="570" t="s">
        <v>51</v>
      </c>
      <c r="F150" s="740">
        <v>46135</v>
      </c>
      <c r="G150" s="740">
        <v>46146</v>
      </c>
      <c r="H150" s="285">
        <f t="shared" si="6"/>
        <v>11</v>
      </c>
      <c r="I150" s="285" t="s">
        <v>2366</v>
      </c>
      <c r="J150" s="285" t="s">
        <v>2115</v>
      </c>
      <c r="K150" s="298" t="s">
        <v>2340</v>
      </c>
      <c r="L150" s="964"/>
      <c r="M150" s="964"/>
    </row>
    <row r="151" spans="1:13" x14ac:dyDescent="0.35">
      <c r="A151" s="285">
        <v>139</v>
      </c>
      <c r="B151" s="285">
        <v>3</v>
      </c>
      <c r="C151" s="285" t="s">
        <v>1335</v>
      </c>
      <c r="D151" s="285" t="s">
        <v>276</v>
      </c>
      <c r="E151" s="570" t="s">
        <v>51</v>
      </c>
      <c r="F151" s="740">
        <v>46136</v>
      </c>
      <c r="G151" s="740">
        <v>46146</v>
      </c>
      <c r="H151" s="285">
        <f t="shared" si="6"/>
        <v>10</v>
      </c>
      <c r="I151" s="285" t="s">
        <v>2364</v>
      </c>
      <c r="J151" s="285" t="s">
        <v>2115</v>
      </c>
      <c r="K151" s="298" t="s">
        <v>2340</v>
      </c>
      <c r="L151" s="964"/>
      <c r="M151" s="964"/>
    </row>
    <row r="152" spans="1:13" x14ac:dyDescent="0.35">
      <c r="A152" s="291">
        <v>140</v>
      </c>
      <c r="B152" s="291">
        <v>4</v>
      </c>
      <c r="C152" s="291" t="s">
        <v>1310</v>
      </c>
      <c r="D152" s="291" t="s">
        <v>523</v>
      </c>
      <c r="E152" s="291" t="s">
        <v>51</v>
      </c>
      <c r="F152" s="433">
        <v>46108</v>
      </c>
      <c r="G152" s="433">
        <v>46148</v>
      </c>
      <c r="H152" s="285">
        <f t="shared" si="6"/>
        <v>40</v>
      </c>
      <c r="I152" s="291" t="s">
        <v>2796</v>
      </c>
      <c r="J152" s="285" t="s">
        <v>2115</v>
      </c>
      <c r="K152" s="298" t="s">
        <v>2797</v>
      </c>
      <c r="L152" s="964"/>
      <c r="M152" s="964"/>
    </row>
    <row r="153" spans="1:13" x14ac:dyDescent="0.35">
      <c r="A153" s="291">
        <v>141</v>
      </c>
      <c r="B153" s="291">
        <v>5</v>
      </c>
      <c r="C153" s="291" t="s">
        <v>798</v>
      </c>
      <c r="D153" s="291" t="s">
        <v>45</v>
      </c>
      <c r="E153" s="291" t="s">
        <v>51</v>
      </c>
      <c r="F153" s="434">
        <v>46143</v>
      </c>
      <c r="G153" s="434">
        <v>46150</v>
      </c>
      <c r="H153" s="285">
        <f t="shared" si="6"/>
        <v>7</v>
      </c>
      <c r="I153" s="291" t="s">
        <v>2362</v>
      </c>
      <c r="J153" s="285" t="s">
        <v>2118</v>
      </c>
      <c r="K153" s="298" t="s">
        <v>2119</v>
      </c>
      <c r="L153" s="964"/>
      <c r="M153" s="964"/>
    </row>
    <row r="154" spans="1:13" x14ac:dyDescent="0.35">
      <c r="A154" s="291">
        <v>142</v>
      </c>
      <c r="B154" s="291">
        <v>6</v>
      </c>
      <c r="C154" s="291" t="s">
        <v>1661</v>
      </c>
      <c r="D154" s="291" t="s">
        <v>224</v>
      </c>
      <c r="E154" s="291" t="s">
        <v>51</v>
      </c>
      <c r="F154" s="434">
        <v>46141</v>
      </c>
      <c r="G154" s="433">
        <v>46154</v>
      </c>
      <c r="H154" s="291">
        <f t="shared" si="6"/>
        <v>13</v>
      </c>
      <c r="I154" s="291" t="s">
        <v>2364</v>
      </c>
      <c r="J154" s="285" t="s">
        <v>2115</v>
      </c>
      <c r="K154" s="298" t="s">
        <v>2797</v>
      </c>
      <c r="L154" s="964"/>
      <c r="M154" s="964"/>
    </row>
    <row r="155" spans="1:13" x14ac:dyDescent="0.35">
      <c r="A155" s="285">
        <v>143</v>
      </c>
      <c r="B155" s="285">
        <v>7</v>
      </c>
      <c r="C155" s="285" t="s">
        <v>955</v>
      </c>
      <c r="D155" s="285" t="s">
        <v>523</v>
      </c>
      <c r="E155" s="285" t="s">
        <v>51</v>
      </c>
      <c r="F155" s="369">
        <v>46137</v>
      </c>
      <c r="G155" s="740">
        <v>46157</v>
      </c>
      <c r="H155" s="285">
        <f t="shared" si="6"/>
        <v>20</v>
      </c>
      <c r="I155" s="285" t="s">
        <v>2775</v>
      </c>
      <c r="J155" s="285" t="s">
        <v>2118</v>
      </c>
      <c r="K155" s="298" t="s">
        <v>2119</v>
      </c>
      <c r="L155" s="964"/>
      <c r="M155" s="964"/>
    </row>
    <row r="156" spans="1:13" x14ac:dyDescent="0.35">
      <c r="A156" s="285">
        <v>144</v>
      </c>
      <c r="B156" s="285">
        <v>8</v>
      </c>
      <c r="C156" s="591" t="s">
        <v>1877</v>
      </c>
      <c r="D156" s="285" t="s">
        <v>252</v>
      </c>
      <c r="E156" s="574" t="s">
        <v>2356</v>
      </c>
      <c r="F156" s="369">
        <v>46128</v>
      </c>
      <c r="G156" s="740">
        <v>46161</v>
      </c>
      <c r="H156" s="285">
        <f t="shared" si="6"/>
        <v>33</v>
      </c>
      <c r="I156" s="285" t="s">
        <v>2365</v>
      </c>
      <c r="J156" s="285" t="s">
        <v>2115</v>
      </c>
      <c r="K156" s="298" t="s">
        <v>2797</v>
      </c>
      <c r="L156" s="964"/>
      <c r="M156" s="964"/>
    </row>
    <row r="157" spans="1:13" x14ac:dyDescent="0.35">
      <c r="A157" s="285">
        <v>145</v>
      </c>
      <c r="B157" s="285">
        <v>9</v>
      </c>
      <c r="C157" s="285" t="s">
        <v>818</v>
      </c>
      <c r="D157" s="285" t="s">
        <v>49</v>
      </c>
      <c r="E157" s="285" t="s">
        <v>53</v>
      </c>
      <c r="F157" s="369">
        <v>46146</v>
      </c>
      <c r="G157" s="740">
        <v>46163</v>
      </c>
      <c r="H157" s="285">
        <f t="shared" si="6"/>
        <v>17</v>
      </c>
      <c r="I157" s="285" t="s">
        <v>2362</v>
      </c>
      <c r="J157" s="285" t="s">
        <v>2118</v>
      </c>
      <c r="K157" s="298" t="s">
        <v>2119</v>
      </c>
      <c r="L157" s="964"/>
      <c r="M157" s="964"/>
    </row>
    <row r="158" spans="1:13" x14ac:dyDescent="0.35">
      <c r="A158" s="291">
        <v>146</v>
      </c>
      <c r="B158" s="291">
        <v>10</v>
      </c>
      <c r="C158" s="291" t="s">
        <v>1596</v>
      </c>
      <c r="D158" s="291" t="s">
        <v>346</v>
      </c>
      <c r="E158" s="291" t="s">
        <v>51</v>
      </c>
      <c r="F158" s="434">
        <v>46147</v>
      </c>
      <c r="G158" s="433">
        <v>46165</v>
      </c>
      <c r="H158" s="285">
        <f t="shared" si="6"/>
        <v>18</v>
      </c>
      <c r="I158" s="285" t="s">
        <v>2364</v>
      </c>
      <c r="J158" s="285" t="s">
        <v>2115</v>
      </c>
      <c r="K158" s="298" t="s">
        <v>2797</v>
      </c>
      <c r="L158" s="964"/>
      <c r="M158" s="964"/>
    </row>
    <row r="159" spans="1:13" x14ac:dyDescent="0.35">
      <c r="A159" s="291">
        <v>147</v>
      </c>
      <c r="B159" s="291">
        <v>11</v>
      </c>
      <c r="C159" s="291" t="s">
        <v>1260</v>
      </c>
      <c r="D159" s="291" t="s">
        <v>45</v>
      </c>
      <c r="E159" s="291" t="s">
        <v>2356</v>
      </c>
      <c r="F159" s="434">
        <v>46133</v>
      </c>
      <c r="G159" s="433">
        <v>46165</v>
      </c>
      <c r="H159" s="285">
        <f t="shared" si="6"/>
        <v>32</v>
      </c>
      <c r="I159" s="285" t="s">
        <v>2817</v>
      </c>
      <c r="J159" s="285" t="s">
        <v>2115</v>
      </c>
      <c r="K159" s="298" t="s">
        <v>2797</v>
      </c>
      <c r="L159" s="964"/>
      <c r="M159" s="964"/>
    </row>
    <row r="160" spans="1:13" x14ac:dyDescent="0.35">
      <c r="A160" s="291">
        <v>148</v>
      </c>
      <c r="B160" s="291">
        <v>12</v>
      </c>
      <c r="C160" s="291" t="s">
        <v>1368</v>
      </c>
      <c r="D160" s="291" t="s">
        <v>346</v>
      </c>
      <c r="E160" s="291" t="s">
        <v>2794</v>
      </c>
      <c r="F160" s="434">
        <v>46131</v>
      </c>
      <c r="G160" s="433">
        <v>46165</v>
      </c>
      <c r="H160" s="285">
        <f t="shared" si="6"/>
        <v>34</v>
      </c>
      <c r="I160" s="285" t="s">
        <v>2364</v>
      </c>
      <c r="J160" s="285" t="s">
        <v>2115</v>
      </c>
      <c r="K160" s="298" t="s">
        <v>2797</v>
      </c>
      <c r="L160" s="964"/>
      <c r="M160" s="964"/>
    </row>
    <row r="161" spans="1:13" x14ac:dyDescent="0.35">
      <c r="A161" s="291">
        <v>149</v>
      </c>
      <c r="B161" s="291">
        <v>13</v>
      </c>
      <c r="C161" s="291" t="s">
        <v>975</v>
      </c>
      <c r="D161" s="291" t="s">
        <v>976</v>
      </c>
      <c r="E161" s="291" t="s">
        <v>51</v>
      </c>
      <c r="F161" s="434">
        <v>46142</v>
      </c>
      <c r="G161" s="433">
        <v>46166</v>
      </c>
      <c r="H161" s="291">
        <f t="shared" si="6"/>
        <v>24</v>
      </c>
      <c r="I161" s="291" t="s">
        <v>2775</v>
      </c>
      <c r="J161" s="285" t="s">
        <v>2118</v>
      </c>
      <c r="K161" s="298" t="s">
        <v>2119</v>
      </c>
      <c r="L161" s="964"/>
      <c r="M161" s="964"/>
    </row>
    <row r="162" spans="1:13" x14ac:dyDescent="0.35">
      <c r="A162" s="291">
        <v>150</v>
      </c>
      <c r="B162" s="291">
        <v>14</v>
      </c>
      <c r="C162" s="573" t="s">
        <v>118</v>
      </c>
      <c r="D162" s="285" t="s">
        <v>45</v>
      </c>
      <c r="E162" s="574" t="s">
        <v>2356</v>
      </c>
      <c r="F162" s="434">
        <v>46128</v>
      </c>
      <c r="G162" s="433">
        <v>46168</v>
      </c>
      <c r="H162" s="291">
        <f t="shared" si="6"/>
        <v>40</v>
      </c>
      <c r="I162" s="285" t="s">
        <v>2818</v>
      </c>
      <c r="J162" s="569" t="s">
        <v>2112</v>
      </c>
      <c r="K162" s="1206" t="s">
        <v>2780</v>
      </c>
      <c r="L162" s="964"/>
      <c r="M162" s="964"/>
    </row>
    <row r="163" spans="1:13" ht="15" thickBot="1" x14ac:dyDescent="0.4">
      <c r="A163" s="291">
        <v>151</v>
      </c>
      <c r="B163" s="291">
        <v>15</v>
      </c>
      <c r="C163" s="291" t="s">
        <v>821</v>
      </c>
      <c r="D163" s="291" t="s">
        <v>120</v>
      </c>
      <c r="E163" s="291" t="s">
        <v>51</v>
      </c>
      <c r="F163" s="369">
        <v>46161</v>
      </c>
      <c r="G163" s="433">
        <v>46169</v>
      </c>
      <c r="H163" s="291">
        <f t="shared" si="6"/>
        <v>8</v>
      </c>
      <c r="I163" s="291" t="s">
        <v>2362</v>
      </c>
      <c r="J163" s="285" t="s">
        <v>2118</v>
      </c>
      <c r="K163" s="298" t="s">
        <v>2119</v>
      </c>
      <c r="L163" s="965"/>
      <c r="M163" s="965"/>
    </row>
  </sheetData>
  <sheetProtection formatCells="0" formatColumns="0" formatRows="0" insertColumns="0" insertRows="0" insertHyperlinks="0" deleteColumns="0" deleteRows="0" sort="0" autoFilter="0" pivotTables="0"/>
  <mergeCells count="19">
    <mergeCell ref="L126:L147"/>
    <mergeCell ref="M126:M147"/>
    <mergeCell ref="L17:L46"/>
    <mergeCell ref="M17:M46"/>
    <mergeCell ref="L48:L84"/>
    <mergeCell ref="M48:M84"/>
    <mergeCell ref="L86:L105"/>
    <mergeCell ref="M86:M105"/>
    <mergeCell ref="L107:L118"/>
    <mergeCell ref="M107:M118"/>
    <mergeCell ref="L120:L124"/>
    <mergeCell ref="M120:M124"/>
    <mergeCell ref="L149:L163"/>
    <mergeCell ref="M149:M163"/>
    <mergeCell ref="A1:M1"/>
    <mergeCell ref="A2:M2"/>
    <mergeCell ref="A3:K3"/>
    <mergeCell ref="L7:L15"/>
    <mergeCell ref="M7:M15"/>
  </mergeCells>
  <conditionalFormatting sqref="C162">
    <cfRule type="duplicateValues" dxfId="824" priority="6"/>
    <cfRule type="duplicateValues" dxfId="823" priority="7"/>
    <cfRule type="duplicateValues" dxfId="822" priority="8"/>
  </conditionalFormatting>
  <printOptions horizontalCentered="1"/>
  <pageMargins left="0.2" right="0.2" top="0.75" bottom="0.17" header="0.17" footer="0.17"/>
  <pageSetup paperSize="9" scale="74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D8D9-7EFF-4688-BFFF-B9F29AB18B96}">
  <sheetPr>
    <tabColor theme="3" tint="0.39997558519241921"/>
  </sheetPr>
  <dimension ref="A1:O338"/>
  <sheetViews>
    <sheetView zoomScale="84" zoomScaleNormal="100" workbookViewId="0">
      <pane ySplit="4" topLeftCell="A43" activePane="bottomLeft" state="frozen"/>
      <selection pane="bottomLeft" activeCell="A56" sqref="A56"/>
    </sheetView>
  </sheetViews>
  <sheetFormatPr defaultColWidth="9.1796875" defaultRowHeight="14.5" x14ac:dyDescent="0.35"/>
  <cols>
    <col min="1" max="1" width="7.26953125" style="370" customWidth="1"/>
    <col min="2" max="2" width="8.7265625" style="370" customWidth="1"/>
    <col min="3" max="3" width="9.26953125" style="370" customWidth="1"/>
    <col min="4" max="4" width="11.81640625" style="370" customWidth="1"/>
    <col min="5" max="5" width="14" style="370" customWidth="1"/>
    <col min="6" max="6" width="14.26953125" style="370" bestFit="1" customWidth="1"/>
    <col min="7" max="7" width="30" style="370" bestFit="1" customWidth="1"/>
    <col min="8" max="8" width="24" style="370" customWidth="1"/>
    <col min="9" max="9" width="24.81640625" style="370" bestFit="1" customWidth="1"/>
    <col min="10" max="10" width="17" style="370" hidden="1" customWidth="1"/>
    <col min="11" max="11" width="20" style="370" hidden="1" customWidth="1"/>
    <col min="12" max="12" width="13.81640625" style="370" hidden="1" customWidth="1"/>
    <col min="13" max="13" width="17" style="370" customWidth="1"/>
    <col min="14" max="14" width="39.26953125" style="370" customWidth="1"/>
    <col min="15" max="16384" width="9.1796875" style="370"/>
  </cols>
  <sheetData>
    <row r="1" spans="1:15" ht="15.5" x14ac:dyDescent="0.35">
      <c r="A1" s="972" t="s">
        <v>156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4"/>
    </row>
    <row r="2" spans="1:15" ht="15.5" x14ac:dyDescent="0.35">
      <c r="A2" s="975" t="s">
        <v>1987</v>
      </c>
      <c r="B2" s="976"/>
      <c r="C2" s="976"/>
      <c r="D2" s="976"/>
      <c r="E2" s="976"/>
      <c r="F2" s="976"/>
      <c r="G2" s="976"/>
      <c r="H2" s="976"/>
      <c r="I2" s="976"/>
      <c r="J2" s="976"/>
      <c r="K2" s="976"/>
      <c r="L2" s="976"/>
      <c r="M2" s="977"/>
    </row>
    <row r="3" spans="1:15" ht="16" thickBot="1" x14ac:dyDescent="0.4">
      <c r="A3" s="978" t="s">
        <v>2316</v>
      </c>
      <c r="B3" s="979"/>
      <c r="C3" s="979"/>
      <c r="D3" s="979"/>
      <c r="E3" s="979"/>
      <c r="F3" s="979"/>
      <c r="G3" s="979"/>
      <c r="H3" s="979"/>
      <c r="I3" s="980">
        <f ca="1">NOW()</f>
        <v>46170.427767824076</v>
      </c>
      <c r="J3" s="981"/>
      <c r="K3" s="981"/>
      <c r="L3" s="981"/>
      <c r="M3" s="982"/>
    </row>
    <row r="4" spans="1:15" ht="29.5" thickBot="1" x14ac:dyDescent="0.4">
      <c r="A4" s="812" t="s">
        <v>2090</v>
      </c>
      <c r="B4" s="815" t="s">
        <v>2091</v>
      </c>
      <c r="C4" s="816" t="s">
        <v>2092</v>
      </c>
      <c r="D4" s="551" t="s">
        <v>2093</v>
      </c>
      <c r="E4" s="817" t="s">
        <v>2095</v>
      </c>
      <c r="F4" s="818" t="s">
        <v>2096</v>
      </c>
      <c r="G4" s="819" t="s">
        <v>2098</v>
      </c>
      <c r="H4" s="814" t="s">
        <v>2317</v>
      </c>
      <c r="I4" s="551" t="s">
        <v>2318</v>
      </c>
      <c r="J4" s="812" t="s">
        <v>2319</v>
      </c>
      <c r="K4" s="813" t="s">
        <v>2320</v>
      </c>
      <c r="L4" s="814" t="s">
        <v>2321</v>
      </c>
      <c r="M4" s="551" t="s">
        <v>2322</v>
      </c>
      <c r="N4" s="532" t="s">
        <v>2329</v>
      </c>
    </row>
    <row r="5" spans="1:15" ht="15" thickBot="1" x14ac:dyDescent="0.4">
      <c r="A5" s="387">
        <v>1</v>
      </c>
      <c r="B5" s="388">
        <v>1</v>
      </c>
      <c r="C5" s="492" t="s">
        <v>1651</v>
      </c>
      <c r="D5" s="539" t="str">
        <f>VLOOKUP(C5,'[3]FDN Details'!$C$5:$D$483,2,0)</f>
        <v>A+3</v>
      </c>
      <c r="E5" s="493">
        <v>46071</v>
      </c>
      <c r="F5" s="493">
        <v>46075</v>
      </c>
      <c r="G5" s="494" t="s">
        <v>2323</v>
      </c>
      <c r="H5" s="388" t="s">
        <v>2325</v>
      </c>
      <c r="I5" s="495" t="s">
        <v>2324</v>
      </c>
      <c r="J5" s="539"/>
      <c r="K5" s="539"/>
      <c r="L5" s="502"/>
      <c r="M5" s="501" t="s">
        <v>2120</v>
      </c>
      <c r="N5" s="565">
        <v>434444.11</v>
      </c>
      <c r="O5" s="60">
        <v>24.042000000000002</v>
      </c>
    </row>
    <row r="6" spans="1:15" ht="15" thickBot="1" x14ac:dyDescent="0.4">
      <c r="A6" s="497">
        <v>2</v>
      </c>
      <c r="B6" s="291">
        <v>2</v>
      </c>
      <c r="C6" s="291" t="s">
        <v>1797</v>
      </c>
      <c r="D6" s="291" t="str">
        <f>VLOOKUP(C6,'[3]FDN Details'!$C$5:$D$483,2,0)</f>
        <v>A+0</v>
      </c>
      <c r="E6" s="498">
        <v>46075</v>
      </c>
      <c r="F6" s="498">
        <v>46081</v>
      </c>
      <c r="G6" s="499" t="s">
        <v>2337</v>
      </c>
      <c r="H6" s="291" t="s">
        <v>2338</v>
      </c>
      <c r="I6" s="495" t="s">
        <v>2324</v>
      </c>
      <c r="J6" s="291"/>
      <c r="K6" s="291"/>
      <c r="L6" s="292"/>
      <c r="M6" s="434" t="s">
        <v>2120</v>
      </c>
      <c r="N6" s="496"/>
      <c r="O6" s="60">
        <v>22.925000000000001</v>
      </c>
    </row>
    <row r="7" spans="1:15" x14ac:dyDescent="0.35">
      <c r="A7" s="497">
        <v>3</v>
      </c>
      <c r="B7" s="291">
        <v>3</v>
      </c>
      <c r="C7" s="291" t="s">
        <v>1591</v>
      </c>
      <c r="D7" s="291" t="str">
        <f>VLOOKUP(C7,'[3]FDN Details'!$C$5:$D$483,2,0)</f>
        <v>A+0</v>
      </c>
      <c r="E7" s="498">
        <v>46078</v>
      </c>
      <c r="F7" s="498">
        <v>46081</v>
      </c>
      <c r="G7" s="499" t="s">
        <v>2323</v>
      </c>
      <c r="H7" s="291" t="s">
        <v>2325</v>
      </c>
      <c r="I7" s="495" t="s">
        <v>2324</v>
      </c>
      <c r="J7" s="291"/>
      <c r="K7" s="291"/>
      <c r="L7" s="292"/>
      <c r="M7" s="434" t="s">
        <v>2120</v>
      </c>
      <c r="N7" s="496"/>
      <c r="O7" s="60">
        <v>22.925000000000001</v>
      </c>
    </row>
    <row r="8" spans="1:15" ht="5" customHeight="1" x14ac:dyDescent="0.35">
      <c r="A8" s="545"/>
      <c r="B8" s="542"/>
      <c r="C8" s="542"/>
      <c r="D8" s="542"/>
      <c r="E8" s="546"/>
      <c r="F8" s="546"/>
      <c r="G8" s="547"/>
      <c r="H8" s="542"/>
      <c r="I8" s="548"/>
      <c r="J8" s="542"/>
      <c r="K8" s="542"/>
      <c r="L8" s="549"/>
      <c r="M8" s="550"/>
      <c r="N8" s="496"/>
      <c r="O8" s="291"/>
    </row>
    <row r="9" spans="1:15" x14ac:dyDescent="0.35">
      <c r="A9" s="291">
        <v>4</v>
      </c>
      <c r="B9" s="291">
        <v>1</v>
      </c>
      <c r="C9" s="291" t="s">
        <v>63</v>
      </c>
      <c r="D9" s="539" t="s">
        <v>45</v>
      </c>
      <c r="E9" s="575"/>
      <c r="F9" s="575">
        <v>46088</v>
      </c>
      <c r="G9" s="499" t="s">
        <v>2342</v>
      </c>
      <c r="H9" s="291" t="s">
        <v>2340</v>
      </c>
      <c r="I9" s="500" t="s">
        <v>2324</v>
      </c>
      <c r="J9" s="291"/>
      <c r="K9" s="291"/>
      <c r="L9" s="502"/>
      <c r="M9" s="501" t="s">
        <v>2336</v>
      </c>
      <c r="N9" s="565">
        <v>412920.1</v>
      </c>
      <c r="O9" s="60">
        <v>22.925000000000001</v>
      </c>
    </row>
    <row r="10" spans="1:15" x14ac:dyDescent="0.35">
      <c r="A10" s="291">
        <v>5</v>
      </c>
      <c r="B10" s="291">
        <v>2</v>
      </c>
      <c r="C10" s="291" t="s">
        <v>1763</v>
      </c>
      <c r="D10" s="291" t="s">
        <v>49</v>
      </c>
      <c r="E10" s="575">
        <v>46082</v>
      </c>
      <c r="F10" s="575">
        <v>46091</v>
      </c>
      <c r="G10" s="499" t="s">
        <v>2343</v>
      </c>
      <c r="H10" s="291" t="s">
        <v>2340</v>
      </c>
      <c r="I10" s="500" t="s">
        <v>2324</v>
      </c>
      <c r="J10" s="291"/>
      <c r="K10" s="291"/>
      <c r="L10" s="502"/>
      <c r="M10" s="501" t="s">
        <v>2336</v>
      </c>
      <c r="N10" s="565">
        <v>434444.11</v>
      </c>
      <c r="O10" s="60">
        <v>24.042000000000002</v>
      </c>
    </row>
    <row r="11" spans="1:15" x14ac:dyDescent="0.35">
      <c r="A11" s="291">
        <v>6</v>
      </c>
      <c r="B11" s="291">
        <v>3</v>
      </c>
      <c r="C11" s="291" t="s">
        <v>62</v>
      </c>
      <c r="D11" s="291" t="s">
        <v>49</v>
      </c>
      <c r="E11" s="575">
        <v>46082</v>
      </c>
      <c r="F11" s="575">
        <v>46092</v>
      </c>
      <c r="G11" s="499" t="s">
        <v>2342</v>
      </c>
      <c r="H11" s="291" t="s">
        <v>2358</v>
      </c>
      <c r="I11" s="500" t="s">
        <v>2324</v>
      </c>
      <c r="J11" s="291"/>
      <c r="K11" s="291"/>
      <c r="L11" s="502"/>
      <c r="M11" s="501" t="s">
        <v>2336</v>
      </c>
      <c r="N11" s="565">
        <v>480506.74</v>
      </c>
      <c r="O11" s="60">
        <v>24.042000000000002</v>
      </c>
    </row>
    <row r="12" spans="1:15" x14ac:dyDescent="0.35">
      <c r="A12" s="291">
        <v>7</v>
      </c>
      <c r="B12" s="291">
        <v>4</v>
      </c>
      <c r="C12" s="291" t="s">
        <v>1766</v>
      </c>
      <c r="D12" s="291" t="str">
        <f>VLOOKUP(C12,'[3]FDN Details'!$C$5:$D$483,2,0)</f>
        <v>A+6</v>
      </c>
      <c r="E12" s="575">
        <v>46092</v>
      </c>
      <c r="F12" s="575">
        <v>46095</v>
      </c>
      <c r="G12" s="499" t="s">
        <v>2343</v>
      </c>
      <c r="H12" s="291" t="s">
        <v>2358</v>
      </c>
      <c r="I12" s="500" t="s">
        <v>2324</v>
      </c>
      <c r="J12" s="291"/>
      <c r="K12" s="291"/>
      <c r="L12" s="502"/>
      <c r="M12" s="501" t="s">
        <v>2336</v>
      </c>
      <c r="N12" s="565">
        <v>480506.74</v>
      </c>
      <c r="O12" s="291">
        <v>26.765000000000001</v>
      </c>
    </row>
    <row r="13" spans="1:15" x14ac:dyDescent="0.35">
      <c r="A13" s="291">
        <v>8</v>
      </c>
      <c r="B13" s="291">
        <v>5</v>
      </c>
      <c r="C13" s="291" t="s">
        <v>1681</v>
      </c>
      <c r="D13" s="291" t="str">
        <f>VLOOKUP(C13,'[3]FDN Details'!$C$5:$D$483,2,0)</f>
        <v>A+3</v>
      </c>
      <c r="E13" s="575">
        <v>45717</v>
      </c>
      <c r="F13" s="575">
        <v>46096</v>
      </c>
      <c r="G13" s="499" t="s">
        <v>2342</v>
      </c>
      <c r="H13" s="291" t="s">
        <v>2325</v>
      </c>
      <c r="I13" s="500" t="s">
        <v>2324</v>
      </c>
      <c r="J13" s="291"/>
      <c r="K13" s="291"/>
      <c r="L13" s="502"/>
      <c r="M13" s="501" t="s">
        <v>2336</v>
      </c>
      <c r="N13" s="565">
        <v>499800.39</v>
      </c>
      <c r="O13" s="60">
        <v>24.042000000000002</v>
      </c>
    </row>
    <row r="14" spans="1:15" x14ac:dyDescent="0.35">
      <c r="A14" s="291">
        <v>9</v>
      </c>
      <c r="B14" s="291">
        <v>6</v>
      </c>
      <c r="C14" s="291" t="s">
        <v>64</v>
      </c>
      <c r="D14" s="291" t="str">
        <f>VLOOKUP(C14,'[3]FDN Details'!$C$5:$D$483,2,0)</f>
        <v>A+6</v>
      </c>
      <c r="E14" s="575">
        <v>46096</v>
      </c>
      <c r="F14" s="575">
        <v>46100</v>
      </c>
      <c r="G14" s="499" t="s">
        <v>2343</v>
      </c>
      <c r="H14" s="291" t="s">
        <v>2340</v>
      </c>
      <c r="I14" s="500" t="s">
        <v>2324</v>
      </c>
      <c r="J14" s="291"/>
      <c r="K14" s="291"/>
      <c r="L14" s="502"/>
      <c r="M14" s="501" t="s">
        <v>2336</v>
      </c>
      <c r="N14" s="565">
        <v>480506.74</v>
      </c>
      <c r="O14" s="60">
        <v>26.765000000000001</v>
      </c>
    </row>
    <row r="15" spans="1:15" x14ac:dyDescent="0.35">
      <c r="A15" s="291">
        <v>10</v>
      </c>
      <c r="B15" s="291">
        <v>7</v>
      </c>
      <c r="C15" s="291" t="s">
        <v>1677</v>
      </c>
      <c r="D15" s="291" t="str">
        <f>VLOOKUP(C15,'[3]FDN Details'!$C$5:$D$483,2,0)</f>
        <v>A+0</v>
      </c>
      <c r="E15" s="575">
        <v>46096</v>
      </c>
      <c r="F15" s="575">
        <v>46100</v>
      </c>
      <c r="G15" s="499" t="s">
        <v>2342</v>
      </c>
      <c r="H15" s="291" t="s">
        <v>2344</v>
      </c>
      <c r="I15" s="500" t="s">
        <v>2324</v>
      </c>
      <c r="J15" s="291"/>
      <c r="K15" s="291"/>
      <c r="L15" s="502"/>
      <c r="M15" s="501" t="s">
        <v>2336</v>
      </c>
      <c r="N15" s="565">
        <v>480506.74</v>
      </c>
      <c r="O15" s="60">
        <v>22.925000000000001</v>
      </c>
    </row>
    <row r="16" spans="1:15" x14ac:dyDescent="0.35">
      <c r="A16" s="291">
        <v>11</v>
      </c>
      <c r="B16" s="291">
        <v>8</v>
      </c>
      <c r="C16" s="291" t="s">
        <v>66</v>
      </c>
      <c r="D16" s="291" t="str">
        <f>VLOOKUP(C16,'[3]FDN Details'!$C$5:$D$483,2,0)</f>
        <v>A+3</v>
      </c>
      <c r="E16" s="575">
        <v>46100</v>
      </c>
      <c r="F16" s="575">
        <v>46103</v>
      </c>
      <c r="G16" s="499" t="s">
        <v>2343</v>
      </c>
      <c r="H16" s="291" t="s">
        <v>2358</v>
      </c>
      <c r="I16" s="500" t="s">
        <v>2324</v>
      </c>
      <c r="J16" s="291"/>
      <c r="K16" s="291"/>
      <c r="L16" s="502"/>
      <c r="M16" s="501" t="s">
        <v>2336</v>
      </c>
      <c r="N16" s="565">
        <v>499800.39</v>
      </c>
      <c r="O16" s="60">
        <v>24.042000000000002</v>
      </c>
    </row>
    <row r="17" spans="1:15" x14ac:dyDescent="0.35">
      <c r="A17" s="291">
        <v>12</v>
      </c>
      <c r="B17" s="291">
        <v>9</v>
      </c>
      <c r="C17" s="291" t="s">
        <v>1674</v>
      </c>
      <c r="D17" s="291" t="str">
        <f>VLOOKUP(C17,'[3]FDN Details'!$C$5:$D$483,2,0)</f>
        <v>A+3</v>
      </c>
      <c r="E17" s="575">
        <v>46100</v>
      </c>
      <c r="F17" s="575">
        <v>46104</v>
      </c>
      <c r="G17" s="499" t="s">
        <v>2342</v>
      </c>
      <c r="H17" s="291" t="s">
        <v>2344</v>
      </c>
      <c r="I17" s="500" t="s">
        <v>2324</v>
      </c>
      <c r="J17" s="291"/>
      <c r="K17" s="291"/>
      <c r="L17" s="502"/>
      <c r="M17" s="501" t="s">
        <v>2336</v>
      </c>
      <c r="N17" s="565">
        <v>499800.39</v>
      </c>
      <c r="O17" s="60">
        <v>24.042000000000002</v>
      </c>
    </row>
    <row r="18" spans="1:15" x14ac:dyDescent="0.35">
      <c r="A18" s="291">
        <v>13</v>
      </c>
      <c r="B18" s="291">
        <v>10</v>
      </c>
      <c r="C18" s="291" t="s">
        <v>1851</v>
      </c>
      <c r="D18" s="291" t="s">
        <v>49</v>
      </c>
      <c r="E18" s="575">
        <v>46104</v>
      </c>
      <c r="F18" s="575">
        <v>46108</v>
      </c>
      <c r="G18" s="499" t="s">
        <v>2343</v>
      </c>
      <c r="H18" s="291" t="s">
        <v>2340</v>
      </c>
      <c r="I18" s="500" t="s">
        <v>2324</v>
      </c>
      <c r="J18" s="291"/>
      <c r="K18" s="291"/>
      <c r="L18" s="502"/>
      <c r="M18" s="501" t="s">
        <v>2336</v>
      </c>
      <c r="N18" s="565">
        <v>480506.74</v>
      </c>
      <c r="O18" s="60">
        <v>24.042000000000002</v>
      </c>
    </row>
    <row r="19" spans="1:15" x14ac:dyDescent="0.35">
      <c r="A19" s="291">
        <v>14</v>
      </c>
      <c r="B19" s="291">
        <v>11</v>
      </c>
      <c r="C19" s="291" t="s">
        <v>1656</v>
      </c>
      <c r="D19" s="291" t="str">
        <f>VLOOKUP(C19,'[3]FDN Details'!$C$5:$D$483,2,0)</f>
        <v>A+6</v>
      </c>
      <c r="E19" s="575">
        <v>46104</v>
      </c>
      <c r="F19" s="575">
        <v>46109</v>
      </c>
      <c r="G19" s="499" t="s">
        <v>2342</v>
      </c>
      <c r="H19" s="291" t="s">
        <v>2359</v>
      </c>
      <c r="I19" s="500" t="s">
        <v>2324</v>
      </c>
      <c r="J19" s="291"/>
      <c r="K19" s="291"/>
      <c r="L19" s="502"/>
      <c r="M19" s="501" t="s">
        <v>2336</v>
      </c>
      <c r="N19" s="496"/>
      <c r="O19" s="291">
        <v>26.765000000000001</v>
      </c>
    </row>
    <row r="20" spans="1:15" ht="12.5" customHeight="1" x14ac:dyDescent="0.35">
      <c r="A20" s="291">
        <v>15</v>
      </c>
      <c r="B20" s="291">
        <v>12</v>
      </c>
      <c r="C20" s="291" t="s">
        <v>1855</v>
      </c>
      <c r="D20" s="291" t="str">
        <f>VLOOKUP(C20,'[3]FDN Details'!$C$5:$D$483,2,0)</f>
        <v>A+6</v>
      </c>
      <c r="E20" s="575">
        <v>46108</v>
      </c>
      <c r="F20" s="575">
        <v>46111</v>
      </c>
      <c r="G20" s="499" t="s">
        <v>2343</v>
      </c>
      <c r="H20" s="291" t="s">
        <v>2340</v>
      </c>
      <c r="I20" s="500" t="s">
        <v>2324</v>
      </c>
      <c r="J20" s="291"/>
      <c r="K20" s="291"/>
      <c r="L20" s="502"/>
      <c r="M20" s="501" t="s">
        <v>2336</v>
      </c>
      <c r="O20" s="291">
        <v>26.765000000000001</v>
      </c>
    </row>
    <row r="21" spans="1:15" ht="8" customHeight="1" x14ac:dyDescent="0.35">
      <c r="A21" s="582"/>
      <c r="B21" s="583"/>
      <c r="C21" s="584"/>
      <c r="D21" s="583"/>
      <c r="E21" s="585"/>
      <c r="F21" s="585"/>
      <c r="G21" s="586"/>
      <c r="H21" s="583"/>
      <c r="I21" s="587"/>
      <c r="J21" s="583"/>
      <c r="K21" s="583"/>
      <c r="L21" s="588"/>
      <c r="M21" s="587"/>
      <c r="O21" s="291"/>
    </row>
    <row r="22" spans="1:15" x14ac:dyDescent="0.35">
      <c r="A22" s="291">
        <v>16</v>
      </c>
      <c r="B22" s="291">
        <v>1</v>
      </c>
      <c r="C22" s="510" t="s">
        <v>58</v>
      </c>
      <c r="D22" s="291" t="s">
        <v>49</v>
      </c>
      <c r="E22" s="575">
        <v>46109</v>
      </c>
      <c r="F22" s="575">
        <v>46114</v>
      </c>
      <c r="G22" s="499" t="s">
        <v>2323</v>
      </c>
      <c r="H22" s="291" t="s">
        <v>2344</v>
      </c>
      <c r="I22" s="500" t="s">
        <v>2324</v>
      </c>
      <c r="J22" s="291"/>
      <c r="K22" s="291"/>
      <c r="L22" s="502"/>
      <c r="M22" s="501" t="s">
        <v>2357</v>
      </c>
      <c r="O22" s="60">
        <v>24.042000000000002</v>
      </c>
    </row>
    <row r="23" spans="1:15" x14ac:dyDescent="0.35">
      <c r="A23" s="291">
        <v>17</v>
      </c>
      <c r="B23" s="291">
        <v>2</v>
      </c>
      <c r="C23" s="510" t="s">
        <v>1858</v>
      </c>
      <c r="D23" s="291" t="s">
        <v>49</v>
      </c>
      <c r="E23" s="575">
        <v>46112</v>
      </c>
      <c r="F23" s="575">
        <v>46115</v>
      </c>
      <c r="G23" s="499" t="s">
        <v>2343</v>
      </c>
      <c r="H23" s="291" t="s">
        <v>2360</v>
      </c>
      <c r="I23" s="500" t="s">
        <v>2324</v>
      </c>
      <c r="J23" s="291"/>
      <c r="K23" s="291"/>
      <c r="L23" s="502"/>
      <c r="M23" s="501" t="s">
        <v>2357</v>
      </c>
      <c r="O23" s="60">
        <v>24.042000000000002</v>
      </c>
    </row>
    <row r="24" spans="1:15" x14ac:dyDescent="0.35">
      <c r="A24" s="291">
        <v>18</v>
      </c>
      <c r="B24" s="291">
        <v>3</v>
      </c>
      <c r="C24" s="291" t="s">
        <v>1870</v>
      </c>
      <c r="D24" s="291" t="s">
        <v>49</v>
      </c>
      <c r="E24" s="498">
        <v>46116</v>
      </c>
      <c r="F24" s="498">
        <v>46119</v>
      </c>
      <c r="G24" s="499" t="s">
        <v>2343</v>
      </c>
      <c r="H24" s="291" t="s">
        <v>2344</v>
      </c>
      <c r="I24" s="500" t="s">
        <v>2324</v>
      </c>
      <c r="J24" s="291"/>
      <c r="K24" s="291"/>
      <c r="L24" s="292"/>
      <c r="M24" s="501" t="s">
        <v>2357</v>
      </c>
      <c r="N24" s="496"/>
      <c r="O24" s="60">
        <v>24.042000000000002</v>
      </c>
    </row>
    <row r="25" spans="1:15" x14ac:dyDescent="0.35">
      <c r="A25" s="291">
        <v>19</v>
      </c>
      <c r="B25" s="291">
        <v>4</v>
      </c>
      <c r="C25" s="291" t="s">
        <v>1873</v>
      </c>
      <c r="D25" s="291" t="str">
        <f>VLOOKUP(C25,'[3]FDN Details'!$C$5:$D$483,2,0)</f>
        <v>A+0</v>
      </c>
      <c r="E25" s="498">
        <v>46119</v>
      </c>
      <c r="F25" s="498">
        <v>46123</v>
      </c>
      <c r="G25" s="499" t="s">
        <v>2343</v>
      </c>
      <c r="H25" s="291" t="s">
        <v>2344</v>
      </c>
      <c r="I25" s="500" t="s">
        <v>2324</v>
      </c>
      <c r="J25" s="291"/>
      <c r="K25" s="291"/>
      <c r="L25" s="292"/>
      <c r="M25" s="501" t="s">
        <v>2357</v>
      </c>
      <c r="O25" s="60">
        <v>22.925000000000001</v>
      </c>
    </row>
    <row r="26" spans="1:15" x14ac:dyDescent="0.35">
      <c r="A26" s="291">
        <v>20</v>
      </c>
      <c r="B26" s="291">
        <v>5</v>
      </c>
      <c r="C26" s="291" t="s">
        <v>1867</v>
      </c>
      <c r="D26" s="291" t="str">
        <f>VLOOKUP(C26,'[3]FDN Details'!$C$5:$D$483,2,0)</f>
        <v>A+3</v>
      </c>
      <c r="E26" s="498">
        <v>46124</v>
      </c>
      <c r="F26" s="498">
        <v>46127</v>
      </c>
      <c r="G26" s="499" t="s">
        <v>2343</v>
      </c>
      <c r="H26" s="291" t="s">
        <v>2774</v>
      </c>
      <c r="I26" s="500" t="s">
        <v>2324</v>
      </c>
      <c r="J26" s="291"/>
      <c r="K26" s="291"/>
      <c r="L26" s="292"/>
      <c r="M26" s="501" t="s">
        <v>2357</v>
      </c>
      <c r="O26" s="60">
        <v>24.042000000000002</v>
      </c>
    </row>
    <row r="27" spans="1:15" x14ac:dyDescent="0.35">
      <c r="A27" s="291">
        <v>21</v>
      </c>
      <c r="B27" s="291">
        <v>6</v>
      </c>
      <c r="C27" s="291" t="s">
        <v>1861</v>
      </c>
      <c r="D27" s="291" t="str">
        <f>VLOOKUP(C27,'[3]FDN Details'!$C$5:$D$483,2,0)</f>
        <v>A+0</v>
      </c>
      <c r="E27" s="498">
        <v>46127</v>
      </c>
      <c r="F27" s="498">
        <v>46131</v>
      </c>
      <c r="G27" s="499" t="s">
        <v>2343</v>
      </c>
      <c r="H27" s="291" t="s">
        <v>2774</v>
      </c>
      <c r="I27" s="500" t="s">
        <v>2324</v>
      </c>
      <c r="J27" s="291"/>
      <c r="K27" s="291"/>
      <c r="L27" s="292"/>
      <c r="M27" s="501" t="s">
        <v>2357</v>
      </c>
      <c r="N27" s="496"/>
      <c r="O27" s="60">
        <v>22.925000000000001</v>
      </c>
    </row>
    <row r="28" spans="1:15" x14ac:dyDescent="0.35">
      <c r="A28" s="291">
        <v>22</v>
      </c>
      <c r="B28" s="291">
        <v>7</v>
      </c>
      <c r="C28" s="291" t="s">
        <v>1892</v>
      </c>
      <c r="D28" s="291" t="s">
        <v>45</v>
      </c>
      <c r="E28" s="575">
        <v>46131</v>
      </c>
      <c r="F28" s="498">
        <v>46135</v>
      </c>
      <c r="G28" s="291" t="s">
        <v>2343</v>
      </c>
      <c r="H28" s="291" t="s">
        <v>2774</v>
      </c>
      <c r="I28" s="500" t="s">
        <v>2324</v>
      </c>
      <c r="J28" s="291"/>
      <c r="K28" s="291"/>
      <c r="L28" s="292"/>
      <c r="M28" s="501" t="s">
        <v>2357</v>
      </c>
      <c r="N28" s="496"/>
      <c r="O28" s="60">
        <v>22.925000000000001</v>
      </c>
    </row>
    <row r="29" spans="1:15" x14ac:dyDescent="0.35">
      <c r="A29" s="497">
        <v>23</v>
      </c>
      <c r="B29" s="291">
        <v>8</v>
      </c>
      <c r="C29" s="291" t="s">
        <v>1888</v>
      </c>
      <c r="D29" s="291" t="s">
        <v>45</v>
      </c>
      <c r="E29" s="498">
        <v>46136</v>
      </c>
      <c r="F29" s="498">
        <v>46140</v>
      </c>
      <c r="G29" s="498" t="s">
        <v>2777</v>
      </c>
      <c r="H29" s="291" t="s">
        <v>2774</v>
      </c>
      <c r="I29" s="500" t="s">
        <v>2324</v>
      </c>
      <c r="J29" s="291"/>
      <c r="K29" s="291"/>
      <c r="L29" s="292"/>
      <c r="M29" s="501" t="s">
        <v>2357</v>
      </c>
      <c r="O29" s="60">
        <v>22.925000000000001</v>
      </c>
    </row>
    <row r="30" spans="1:15" ht="7" customHeight="1" x14ac:dyDescent="0.35">
      <c r="A30" s="755"/>
      <c r="B30" s="756"/>
      <c r="C30" s="756"/>
      <c r="D30" s="756"/>
      <c r="E30" s="757"/>
      <c r="F30" s="757"/>
      <c r="G30" s="757"/>
      <c r="H30" s="756"/>
      <c r="I30" s="758"/>
      <c r="J30" s="756"/>
      <c r="K30" s="756"/>
      <c r="L30" s="759"/>
      <c r="M30" s="760"/>
      <c r="O30" s="60"/>
    </row>
    <row r="31" spans="1:15" x14ac:dyDescent="0.35">
      <c r="A31" s="497">
        <v>24</v>
      </c>
      <c r="B31" s="291">
        <v>1</v>
      </c>
      <c r="C31" s="291" t="s">
        <v>1895</v>
      </c>
      <c r="D31" s="291" t="s">
        <v>49</v>
      </c>
      <c r="E31" s="498">
        <v>46140</v>
      </c>
      <c r="F31" s="498">
        <v>46144</v>
      </c>
      <c r="G31" s="498" t="s">
        <v>2777</v>
      </c>
      <c r="H31" s="291" t="s">
        <v>2774</v>
      </c>
      <c r="I31" s="500" t="s">
        <v>2324</v>
      </c>
      <c r="J31" s="291"/>
      <c r="K31" s="291"/>
      <c r="L31" s="292"/>
      <c r="M31" s="501" t="s">
        <v>2781</v>
      </c>
      <c r="O31" s="60">
        <v>24.042000000000002</v>
      </c>
    </row>
    <row r="32" spans="1:15" x14ac:dyDescent="0.35">
      <c r="A32" s="497">
        <v>25</v>
      </c>
      <c r="B32" s="291">
        <v>2</v>
      </c>
      <c r="C32" s="291" t="s">
        <v>1898</v>
      </c>
      <c r="D32" s="291" t="str">
        <f>VLOOKUP(C32,'[3]FDN Details'!$C$5:$D$483,2,0)</f>
        <v>A+0</v>
      </c>
      <c r="E32" s="498">
        <v>46144</v>
      </c>
      <c r="F32" s="498">
        <v>46146</v>
      </c>
      <c r="G32" s="575" t="s">
        <v>2777</v>
      </c>
      <c r="H32" s="291" t="s">
        <v>2798</v>
      </c>
      <c r="I32" s="500" t="s">
        <v>2324</v>
      </c>
      <c r="J32" s="291"/>
      <c r="K32" s="291"/>
      <c r="L32" s="292"/>
      <c r="M32" s="501" t="s">
        <v>2781</v>
      </c>
      <c r="N32" s="496"/>
    </row>
    <row r="33" spans="1:14" x14ac:dyDescent="0.35">
      <c r="A33" s="497">
        <v>26</v>
      </c>
      <c r="B33" s="291">
        <v>3</v>
      </c>
      <c r="C33" s="291" t="s">
        <v>1558</v>
      </c>
      <c r="D33" s="291" t="str">
        <f>VLOOKUP(C33,'[3]FDN Details'!$C$5:$D$483,2,0)</f>
        <v>A+6</v>
      </c>
      <c r="E33" s="498">
        <v>46140</v>
      </c>
      <c r="F33" s="498">
        <v>46146</v>
      </c>
      <c r="G33" s="575" t="s">
        <v>2778</v>
      </c>
      <c r="H33" s="291" t="s">
        <v>2799</v>
      </c>
      <c r="I33" s="500" t="s">
        <v>2324</v>
      </c>
      <c r="J33" s="291"/>
      <c r="K33" s="291"/>
      <c r="L33" s="292"/>
      <c r="M33" s="501" t="s">
        <v>2781</v>
      </c>
    </row>
    <row r="34" spans="1:14" ht="17.25" customHeight="1" x14ac:dyDescent="0.35">
      <c r="A34" s="497">
        <v>27</v>
      </c>
      <c r="B34" s="291">
        <v>4</v>
      </c>
      <c r="C34" s="736" t="s">
        <v>44</v>
      </c>
      <c r="D34" s="291" t="str">
        <f>VLOOKUP(C34,'[3]FDN Details'!$C$5:$D$483,2,0)</f>
        <v>A+0</v>
      </c>
      <c r="E34" s="498">
        <v>46140</v>
      </c>
      <c r="F34" s="498">
        <v>46146</v>
      </c>
      <c r="G34" s="575" t="s">
        <v>2782</v>
      </c>
      <c r="H34" s="291" t="s">
        <v>2801</v>
      </c>
      <c r="I34" s="500" t="s">
        <v>2324</v>
      </c>
      <c r="J34" s="291"/>
      <c r="K34" s="291"/>
      <c r="L34" s="292"/>
      <c r="M34" s="501" t="s">
        <v>2781</v>
      </c>
      <c r="N34" s="496"/>
    </row>
    <row r="35" spans="1:14" x14ac:dyDescent="0.35">
      <c r="A35" s="497">
        <v>28</v>
      </c>
      <c r="B35" s="291">
        <v>5</v>
      </c>
      <c r="C35" s="747" t="s">
        <v>1520</v>
      </c>
      <c r="D35" s="291" t="str">
        <f>VLOOKUP(C35,'[3]FDN Details'!$C$5:$D$483,2,0)</f>
        <v>A+3</v>
      </c>
      <c r="E35" s="498">
        <v>46140</v>
      </c>
      <c r="F35" s="498">
        <v>46146</v>
      </c>
      <c r="G35" s="575" t="s">
        <v>2783</v>
      </c>
      <c r="H35" s="291" t="s">
        <v>2800</v>
      </c>
      <c r="I35" s="500" t="s">
        <v>2324</v>
      </c>
      <c r="J35" s="291"/>
      <c r="K35" s="291"/>
      <c r="L35" s="292"/>
      <c r="M35" s="501" t="s">
        <v>2781</v>
      </c>
      <c r="N35" s="496"/>
    </row>
    <row r="36" spans="1:14" x14ac:dyDescent="0.35">
      <c r="A36" s="497">
        <v>29</v>
      </c>
      <c r="B36" s="291">
        <v>6</v>
      </c>
      <c r="C36" s="291" t="s">
        <v>1901</v>
      </c>
      <c r="D36" s="291" t="str">
        <f>VLOOKUP(C36,'[3]FDN Details'!$C$5:$D$483,2,0)</f>
        <v>A+0</v>
      </c>
      <c r="E36" s="498">
        <v>46146</v>
      </c>
      <c r="F36" s="498">
        <v>46150</v>
      </c>
      <c r="G36" s="575" t="s">
        <v>2777</v>
      </c>
      <c r="H36" s="291" t="s">
        <v>2803</v>
      </c>
      <c r="I36" s="500" t="s">
        <v>2324</v>
      </c>
      <c r="J36" s="291"/>
      <c r="K36" s="291"/>
      <c r="L36" s="292"/>
      <c r="M36" s="501" t="s">
        <v>2781</v>
      </c>
      <c r="N36" s="496"/>
    </row>
    <row r="37" spans="1:14" x14ac:dyDescent="0.35">
      <c r="A37" s="497">
        <v>30</v>
      </c>
      <c r="B37" s="291">
        <v>7</v>
      </c>
      <c r="C37" s="291" t="s">
        <v>54</v>
      </c>
      <c r="D37" s="291" t="str">
        <f>VLOOKUP(C37,'[3]FDN Details'!$C$5:$D$483,2,0)</f>
        <v>A+0</v>
      </c>
      <c r="E37" s="498">
        <v>46146</v>
      </c>
      <c r="F37" s="498">
        <v>46150</v>
      </c>
      <c r="G37" s="575" t="s">
        <v>2778</v>
      </c>
      <c r="H37" s="291" t="s">
        <v>2804</v>
      </c>
      <c r="I37" s="500" t="s">
        <v>2324</v>
      </c>
      <c r="J37" s="291"/>
      <c r="K37" s="291"/>
      <c r="L37" s="292"/>
      <c r="M37" s="501" t="s">
        <v>2781</v>
      </c>
      <c r="N37" s="496"/>
    </row>
    <row r="38" spans="1:14" x14ac:dyDescent="0.35">
      <c r="A38" s="497">
        <v>31</v>
      </c>
      <c r="B38" s="291">
        <v>8</v>
      </c>
      <c r="C38" s="747" t="s">
        <v>1517</v>
      </c>
      <c r="D38" s="291" t="str">
        <f>VLOOKUP(C38,'[3]FDN Details'!$C$5:$D$483,2,0)</f>
        <v>A+3</v>
      </c>
      <c r="E38" s="498">
        <v>46146</v>
      </c>
      <c r="F38" s="498">
        <v>46151</v>
      </c>
      <c r="G38" s="575" t="s">
        <v>2783</v>
      </c>
      <c r="H38" s="747" t="s">
        <v>2344</v>
      </c>
      <c r="I38" s="500" t="s">
        <v>2324</v>
      </c>
      <c r="J38" s="291"/>
      <c r="K38" s="291"/>
      <c r="L38" s="292"/>
      <c r="M38" s="501" t="s">
        <v>2781</v>
      </c>
      <c r="N38" s="496"/>
    </row>
    <row r="39" spans="1:14" x14ac:dyDescent="0.35">
      <c r="A39" s="497">
        <v>32</v>
      </c>
      <c r="B39" s="291">
        <v>9</v>
      </c>
      <c r="C39" s="736" t="s">
        <v>1373</v>
      </c>
      <c r="D39" s="291" t="str">
        <f>VLOOKUP(C39,'[3]FDN Details'!$C$5:$D$483,2,0)</f>
        <v>A+3</v>
      </c>
      <c r="E39" s="498">
        <v>46145</v>
      </c>
      <c r="F39" s="498">
        <v>46152</v>
      </c>
      <c r="G39" s="737" t="s">
        <v>2784</v>
      </c>
      <c r="H39" s="291" t="s">
        <v>2800</v>
      </c>
      <c r="I39" s="500" t="s">
        <v>2324</v>
      </c>
      <c r="J39" s="291"/>
      <c r="K39" s="291"/>
      <c r="L39" s="292"/>
      <c r="M39" s="501" t="s">
        <v>2781</v>
      </c>
    </row>
    <row r="40" spans="1:14" x14ac:dyDescent="0.35">
      <c r="A40" s="497">
        <v>33</v>
      </c>
      <c r="B40" s="291">
        <v>10</v>
      </c>
      <c r="C40" s="736" t="s">
        <v>1927</v>
      </c>
      <c r="D40" s="291" t="str">
        <f>VLOOKUP(C40,'[3]FDN Details'!$C$5:$D$483,2,0)</f>
        <v>A+0</v>
      </c>
      <c r="E40" s="498">
        <v>46150</v>
      </c>
      <c r="F40" s="498">
        <v>46154</v>
      </c>
      <c r="G40" s="737" t="s">
        <v>2777</v>
      </c>
      <c r="H40" s="736" t="s">
        <v>2803</v>
      </c>
      <c r="I40" s="500" t="s">
        <v>2324</v>
      </c>
      <c r="J40" s="291"/>
      <c r="K40" s="291"/>
      <c r="L40" s="292"/>
      <c r="M40" s="501" t="s">
        <v>2781</v>
      </c>
    </row>
    <row r="41" spans="1:14" x14ac:dyDescent="0.35">
      <c r="A41" s="497">
        <v>34</v>
      </c>
      <c r="B41" s="291">
        <v>11</v>
      </c>
      <c r="C41" s="736" t="s">
        <v>55</v>
      </c>
      <c r="D41" s="291" t="str">
        <f>VLOOKUP(C41,'[3]FDN Details'!$C$5:$D$483,2,0)</f>
        <v>A+0</v>
      </c>
      <c r="E41" s="498">
        <v>46150</v>
      </c>
      <c r="F41" s="498">
        <v>46154</v>
      </c>
      <c r="G41" s="737" t="s">
        <v>2778</v>
      </c>
      <c r="H41" s="291" t="s">
        <v>2804</v>
      </c>
      <c r="I41" s="500" t="s">
        <v>2324</v>
      </c>
      <c r="J41" s="291"/>
      <c r="K41" s="291"/>
      <c r="L41" s="292"/>
      <c r="M41" s="501" t="s">
        <v>2781</v>
      </c>
    </row>
    <row r="42" spans="1:14" x14ac:dyDescent="0.35">
      <c r="A42" s="497">
        <v>35</v>
      </c>
      <c r="B42" s="291">
        <v>12</v>
      </c>
      <c r="C42" s="747" t="s">
        <v>1442</v>
      </c>
      <c r="D42" s="291" t="str">
        <f>VLOOKUP(C42,'[3]FDN Details'!$C$5:$D$483,2,0)</f>
        <v>A+0</v>
      </c>
      <c r="E42" s="498">
        <v>46151</v>
      </c>
      <c r="F42" s="498">
        <f>E42+5</f>
        <v>46156</v>
      </c>
      <c r="G42" s="575" t="s">
        <v>2783</v>
      </c>
      <c r="H42" s="747" t="s">
        <v>2344</v>
      </c>
      <c r="I42" s="500" t="s">
        <v>2324</v>
      </c>
      <c r="J42" s="291"/>
      <c r="K42" s="291"/>
      <c r="L42" s="292"/>
      <c r="M42" s="501" t="s">
        <v>2781</v>
      </c>
    </row>
    <row r="43" spans="1:14" x14ac:dyDescent="0.35">
      <c r="A43" s="497">
        <v>36</v>
      </c>
      <c r="B43" s="291">
        <v>13</v>
      </c>
      <c r="C43" s="291" t="s">
        <v>1938</v>
      </c>
      <c r="D43" s="291" t="str">
        <f>VLOOKUP(C43,'[3]FDN Details'!$C$5:$D$483,2,0)</f>
        <v>A+0</v>
      </c>
      <c r="E43" s="498">
        <v>46151</v>
      </c>
      <c r="F43" s="498">
        <f>E43+6</f>
        <v>46157</v>
      </c>
      <c r="G43" s="737" t="s">
        <v>2777</v>
      </c>
      <c r="H43" s="736" t="s">
        <v>2803</v>
      </c>
      <c r="I43" s="500" t="s">
        <v>2324</v>
      </c>
      <c r="J43" s="291"/>
      <c r="K43" s="291"/>
      <c r="L43" s="292"/>
      <c r="M43" s="501" t="s">
        <v>2781</v>
      </c>
      <c r="N43" s="496"/>
    </row>
    <row r="44" spans="1:14" x14ac:dyDescent="0.35">
      <c r="A44" s="497">
        <v>37</v>
      </c>
      <c r="B44" s="291">
        <v>14</v>
      </c>
      <c r="C44" s="747" t="s">
        <v>1377</v>
      </c>
      <c r="D44" s="291" t="str">
        <f>VLOOKUP(C44,'[3]FDN Details'!$C$5:$D$483,2,0)</f>
        <v>A+0</v>
      </c>
      <c r="E44" s="498">
        <v>46152</v>
      </c>
      <c r="F44" s="498">
        <v>46158</v>
      </c>
      <c r="G44" s="737" t="s">
        <v>2784</v>
      </c>
      <c r="H44" s="291" t="s">
        <v>2815</v>
      </c>
      <c r="I44" s="500" t="s">
        <v>2324</v>
      </c>
      <c r="J44" s="291"/>
      <c r="K44" s="291"/>
      <c r="L44" s="292"/>
      <c r="M44" s="501" t="s">
        <v>2781</v>
      </c>
    </row>
    <row r="45" spans="1:14" x14ac:dyDescent="0.35">
      <c r="A45" s="497">
        <v>38</v>
      </c>
      <c r="B45" s="291">
        <v>15</v>
      </c>
      <c r="C45" s="291" t="s">
        <v>1573</v>
      </c>
      <c r="D45" s="291" t="str">
        <f>VLOOKUP(C45,'[3]FDN Details'!$C$5:$D$483,2,0)</f>
        <v>A+0</v>
      </c>
      <c r="E45" s="498">
        <v>46154</v>
      </c>
      <c r="F45" s="498">
        <v>46158</v>
      </c>
      <c r="G45" s="737" t="s">
        <v>2778</v>
      </c>
      <c r="H45" s="291" t="s">
        <v>2804</v>
      </c>
      <c r="I45" s="500" t="s">
        <v>2324</v>
      </c>
      <c r="J45" s="291"/>
      <c r="K45" s="291"/>
      <c r="L45" s="292"/>
      <c r="M45" s="501" t="s">
        <v>2781</v>
      </c>
    </row>
    <row r="46" spans="1:14" x14ac:dyDescent="0.35">
      <c r="A46" s="497">
        <v>39</v>
      </c>
      <c r="B46" s="291">
        <v>16</v>
      </c>
      <c r="C46" s="291" t="s">
        <v>1911</v>
      </c>
      <c r="D46" s="291" t="str">
        <f>VLOOKUP(C46,'[3]FDN Details'!$C$5:$D$483,2,0)</f>
        <v>A+0</v>
      </c>
      <c r="E46" s="498">
        <v>46158</v>
      </c>
      <c r="F46" s="498">
        <v>46160</v>
      </c>
      <c r="G46" s="737" t="s">
        <v>2777</v>
      </c>
      <c r="H46" s="736" t="s">
        <v>2803</v>
      </c>
      <c r="I46" s="500" t="s">
        <v>2324</v>
      </c>
      <c r="J46" s="291"/>
      <c r="K46" s="291"/>
      <c r="L46" s="292"/>
      <c r="M46" s="501" t="s">
        <v>2781</v>
      </c>
    </row>
    <row r="47" spans="1:14" x14ac:dyDescent="0.35">
      <c r="A47" s="497">
        <v>40</v>
      </c>
      <c r="B47" s="291">
        <v>17</v>
      </c>
      <c r="C47" s="291" t="s">
        <v>56</v>
      </c>
      <c r="D47" s="291" t="str">
        <f>VLOOKUP(C47,'[3]FDN Details'!$C$5:$D$483,2,0)</f>
        <v>A+0</v>
      </c>
      <c r="E47" s="498">
        <v>46038</v>
      </c>
      <c r="F47" s="498">
        <v>46160</v>
      </c>
      <c r="G47" s="737" t="s">
        <v>2778</v>
      </c>
      <c r="H47" s="291" t="s">
        <v>2804</v>
      </c>
      <c r="I47" s="500" t="s">
        <v>2324</v>
      </c>
      <c r="J47" s="291"/>
      <c r="K47" s="291"/>
      <c r="L47" s="292"/>
      <c r="M47" s="501" t="s">
        <v>2781</v>
      </c>
    </row>
    <row r="48" spans="1:14" x14ac:dyDescent="0.35">
      <c r="A48" s="497">
        <v>41</v>
      </c>
      <c r="B48" s="291">
        <v>18</v>
      </c>
      <c r="C48" s="747" t="s">
        <v>50</v>
      </c>
      <c r="D48" s="291" t="str">
        <f>VLOOKUP(C48,'[3]FDN Details'!$C$5:$D$483,2,0)</f>
        <v>A+3</v>
      </c>
      <c r="E48" s="498">
        <v>46157</v>
      </c>
      <c r="F48" s="498">
        <f>E48+3</f>
        <v>46160</v>
      </c>
      <c r="G48" s="575" t="s">
        <v>2783</v>
      </c>
      <c r="H48" s="747" t="s">
        <v>2344</v>
      </c>
      <c r="I48" s="500" t="s">
        <v>2324</v>
      </c>
      <c r="J48" s="291"/>
      <c r="K48" s="291"/>
      <c r="L48" s="292"/>
      <c r="M48" s="501" t="s">
        <v>2781</v>
      </c>
    </row>
    <row r="49" spans="1:13" x14ac:dyDescent="0.35">
      <c r="A49" s="497">
        <v>42</v>
      </c>
      <c r="B49" s="291">
        <v>19</v>
      </c>
      <c r="C49" s="291" t="s">
        <v>1567</v>
      </c>
      <c r="D49" s="291" t="str">
        <f>VLOOKUP(C49,'[3]FDN Details'!$C$5:$D$483,2,0)</f>
        <v>A+0</v>
      </c>
      <c r="E49" s="498">
        <v>46160</v>
      </c>
      <c r="F49" s="498">
        <v>46162</v>
      </c>
      <c r="G49" s="575" t="s">
        <v>2778</v>
      </c>
      <c r="H49" s="291" t="s">
        <v>2804</v>
      </c>
      <c r="I49" s="500" t="s">
        <v>2324</v>
      </c>
      <c r="J49" s="291"/>
      <c r="K49" s="291"/>
      <c r="L49" s="292"/>
      <c r="M49" s="501" t="s">
        <v>2781</v>
      </c>
    </row>
    <row r="50" spans="1:13" x14ac:dyDescent="0.35">
      <c r="A50" s="497">
        <v>43</v>
      </c>
      <c r="B50" s="291">
        <v>20</v>
      </c>
      <c r="C50" s="291" t="s">
        <v>1924</v>
      </c>
      <c r="D50" s="291" t="str">
        <f>VLOOKUP(C50,'[3]FDN Details'!$C$5:$D$483,2,0)</f>
        <v>A+3</v>
      </c>
      <c r="E50" s="498">
        <v>46160</v>
      </c>
      <c r="F50" s="498">
        <v>46163</v>
      </c>
      <c r="G50" s="737" t="s">
        <v>2777</v>
      </c>
      <c r="H50" s="736" t="s">
        <v>2803</v>
      </c>
      <c r="I50" s="500" t="s">
        <v>2324</v>
      </c>
      <c r="J50" s="291"/>
      <c r="K50" s="291"/>
      <c r="L50" s="292"/>
      <c r="M50" s="501" t="s">
        <v>2781</v>
      </c>
    </row>
    <row r="51" spans="1:13" x14ac:dyDescent="0.35">
      <c r="A51" s="497">
        <v>44</v>
      </c>
      <c r="B51" s="291">
        <v>21</v>
      </c>
      <c r="C51" s="747" t="s">
        <v>1389</v>
      </c>
      <c r="D51" s="291" t="str">
        <f>VLOOKUP(C51,'[3]FDN Details'!$C$5:$D$483,2,0)</f>
        <v>A+3</v>
      </c>
      <c r="E51" s="498">
        <v>46159</v>
      </c>
      <c r="F51" s="498">
        <v>46163</v>
      </c>
      <c r="G51" s="737" t="s">
        <v>2784</v>
      </c>
      <c r="H51" s="291" t="s">
        <v>2815</v>
      </c>
      <c r="I51" s="500" t="s">
        <v>2324</v>
      </c>
      <c r="J51" s="291"/>
      <c r="K51" s="291"/>
      <c r="L51" s="292"/>
      <c r="M51" s="501" t="s">
        <v>2781</v>
      </c>
    </row>
    <row r="52" spans="1:13" x14ac:dyDescent="0.35">
      <c r="A52" s="497">
        <v>45</v>
      </c>
      <c r="B52" s="291">
        <v>22</v>
      </c>
      <c r="C52" s="747" t="s">
        <v>52</v>
      </c>
      <c r="D52" s="291" t="str">
        <f>VLOOKUP(C52,'[3]FDN Details'!$C$5:$D$483,2,0)</f>
        <v>A+0</v>
      </c>
      <c r="E52" s="498">
        <v>46160</v>
      </c>
      <c r="F52" s="498">
        <v>46164</v>
      </c>
      <c r="G52" s="575" t="s">
        <v>2783</v>
      </c>
      <c r="H52" s="747" t="s">
        <v>2344</v>
      </c>
      <c r="I52" s="500" t="s">
        <v>2324</v>
      </c>
      <c r="J52" s="291"/>
      <c r="K52" s="291"/>
      <c r="L52" s="292"/>
      <c r="M52" s="501" t="s">
        <v>2781</v>
      </c>
    </row>
    <row r="53" spans="1:13" x14ac:dyDescent="0.35">
      <c r="A53" s="821">
        <v>46</v>
      </c>
      <c r="B53" s="722">
        <v>23</v>
      </c>
      <c r="C53" s="722" t="s">
        <v>1633</v>
      </c>
      <c r="D53" s="722" t="str">
        <f>VLOOKUP(C53,'[3]FDN Details'!$C$5:$D$483,2,0)</f>
        <v>A+6</v>
      </c>
      <c r="E53" s="498">
        <v>46163</v>
      </c>
      <c r="F53" s="498">
        <v>46165</v>
      </c>
      <c r="G53" s="820" t="s">
        <v>2778</v>
      </c>
      <c r="H53" s="722" t="s">
        <v>2804</v>
      </c>
      <c r="I53" s="500" t="s">
        <v>2324</v>
      </c>
      <c r="J53" s="291"/>
      <c r="K53" s="291"/>
      <c r="L53" s="292"/>
      <c r="M53" s="501" t="s">
        <v>2781</v>
      </c>
    </row>
    <row r="54" spans="1:13" x14ac:dyDescent="0.35">
      <c r="A54" s="291">
        <v>47</v>
      </c>
      <c r="B54" s="291">
        <v>24</v>
      </c>
      <c r="C54" s="291" t="s">
        <v>59</v>
      </c>
      <c r="D54" s="291" t="str">
        <f>VLOOKUP(C54,'[3]FDN Details'!$C$5:$D$483,2,0)</f>
        <v>A+3</v>
      </c>
      <c r="E54" s="498">
        <v>46165</v>
      </c>
      <c r="F54" s="498">
        <v>46167</v>
      </c>
      <c r="G54" s="575" t="s">
        <v>2778</v>
      </c>
      <c r="H54" s="291" t="s">
        <v>2804</v>
      </c>
      <c r="I54" s="500" t="s">
        <v>2324</v>
      </c>
      <c r="J54" s="291"/>
      <c r="K54" s="291"/>
      <c r="L54" s="292"/>
      <c r="M54" s="501" t="s">
        <v>2781</v>
      </c>
    </row>
    <row r="55" spans="1:13" x14ac:dyDescent="0.35">
      <c r="A55" s="822">
        <v>48</v>
      </c>
      <c r="B55" s="539">
        <v>25</v>
      </c>
      <c r="C55" s="747" t="s">
        <v>1451</v>
      </c>
      <c r="D55" s="291" t="str">
        <f>VLOOKUP(C55,'[3]FDN Details'!$C$5:$D$483,2,0)</f>
        <v>A+0</v>
      </c>
      <c r="E55" s="498">
        <v>46165</v>
      </c>
      <c r="F55" s="498">
        <v>46168</v>
      </c>
      <c r="G55" s="575" t="s">
        <v>2783</v>
      </c>
      <c r="H55" s="747" t="s">
        <v>2344</v>
      </c>
      <c r="I55" s="500" t="s">
        <v>2324</v>
      </c>
      <c r="J55" s="291"/>
      <c r="K55" s="291"/>
      <c r="L55" s="292"/>
      <c r="M55" s="501" t="s">
        <v>2781</v>
      </c>
    </row>
    <row r="56" spans="1:13" x14ac:dyDescent="0.35">
      <c r="A56" s="497"/>
      <c r="B56" s="291"/>
      <c r="C56" s="747"/>
      <c r="D56" s="291"/>
      <c r="E56" s="433"/>
      <c r="F56" s="498"/>
      <c r="G56" s="820"/>
      <c r="H56" s="747"/>
      <c r="I56" s="500"/>
      <c r="J56" s="291"/>
      <c r="K56" s="291"/>
      <c r="L56" s="292"/>
      <c r="M56" s="501"/>
    </row>
    <row r="57" spans="1:13" x14ac:dyDescent="0.35">
      <c r="A57" s="497"/>
      <c r="B57" s="291"/>
      <c r="C57" s="747"/>
      <c r="D57" s="291"/>
      <c r="E57" s="433"/>
      <c r="F57" s="498"/>
      <c r="G57" s="820"/>
      <c r="H57" s="747"/>
      <c r="I57" s="500"/>
      <c r="J57" s="291"/>
      <c r="K57" s="291"/>
      <c r="L57" s="292"/>
      <c r="M57" s="501"/>
    </row>
    <row r="58" spans="1:13" x14ac:dyDescent="0.35">
      <c r="A58" s="497"/>
      <c r="B58" s="291"/>
      <c r="C58" s="747"/>
      <c r="D58" s="291"/>
      <c r="E58" s="433"/>
      <c r="F58" s="498"/>
      <c r="G58" s="820"/>
      <c r="H58" s="747"/>
      <c r="I58" s="500"/>
      <c r="J58" s="291"/>
      <c r="K58" s="291"/>
      <c r="L58" s="292"/>
      <c r="M58" s="501"/>
    </row>
    <row r="59" spans="1:13" ht="6.75" customHeight="1" x14ac:dyDescent="0.35">
      <c r="A59" s="503"/>
      <c r="B59" s="504"/>
      <c r="C59" s="505"/>
      <c r="D59" s="505"/>
      <c r="E59" s="506"/>
      <c r="F59" s="507"/>
      <c r="G59" s="504"/>
      <c r="H59" s="504"/>
      <c r="I59" s="509"/>
      <c r="J59" s="291"/>
      <c r="K59" s="291"/>
      <c r="L59" s="504"/>
      <c r="M59" s="509"/>
    </row>
    <row r="60" spans="1:13" x14ac:dyDescent="0.35">
      <c r="A60" s="497"/>
      <c r="B60" s="291"/>
      <c r="C60" s="291"/>
      <c r="D60" s="291"/>
      <c r="E60" s="498"/>
      <c r="F60" s="498"/>
      <c r="G60" s="499"/>
      <c r="H60" s="291"/>
      <c r="I60" s="500"/>
      <c r="J60" s="291"/>
      <c r="K60" s="291"/>
      <c r="L60" s="292"/>
      <c r="M60" s="500"/>
    </row>
    <row r="61" spans="1:13" x14ac:dyDescent="0.35">
      <c r="A61" s="497"/>
      <c r="B61" s="291"/>
      <c r="C61" s="291"/>
      <c r="D61" s="291"/>
      <c r="E61" s="498"/>
      <c r="F61" s="498"/>
      <c r="G61" s="499"/>
      <c r="H61" s="291"/>
      <c r="I61" s="500"/>
      <c r="J61" s="291"/>
      <c r="K61" s="291"/>
      <c r="L61" s="292"/>
      <c r="M61" s="500"/>
    </row>
    <row r="62" spans="1:13" x14ac:dyDescent="0.35">
      <c r="A62" s="497"/>
      <c r="B62" s="291"/>
      <c r="C62" s="291"/>
      <c r="D62" s="291"/>
      <c r="E62" s="498"/>
      <c r="F62" s="498"/>
      <c r="G62" s="499"/>
      <c r="H62" s="291"/>
      <c r="I62" s="500"/>
      <c r="J62" s="291"/>
      <c r="K62" s="291"/>
      <c r="L62" s="292"/>
      <c r="M62" s="500"/>
    </row>
    <row r="63" spans="1:13" x14ac:dyDescent="0.35">
      <c r="A63" s="497"/>
      <c r="B63" s="291"/>
      <c r="C63" s="291"/>
      <c r="D63" s="291"/>
      <c r="E63" s="498"/>
      <c r="F63" s="498"/>
      <c r="G63" s="499"/>
      <c r="H63" s="291"/>
      <c r="I63" s="500"/>
      <c r="J63" s="291"/>
      <c r="K63" s="291"/>
      <c r="L63" s="292"/>
      <c r="M63" s="500"/>
    </row>
    <row r="64" spans="1:13" x14ac:dyDescent="0.35">
      <c r="A64" s="497"/>
      <c r="B64" s="291"/>
      <c r="C64" s="291"/>
      <c r="D64" s="291"/>
      <c r="E64" s="498"/>
      <c r="F64" s="498"/>
      <c r="G64" s="499"/>
      <c r="H64" s="291"/>
      <c r="I64" s="500"/>
      <c r="J64" s="291"/>
      <c r="K64" s="291"/>
      <c r="L64" s="292"/>
      <c r="M64" s="500"/>
    </row>
    <row r="65" spans="1:13" x14ac:dyDescent="0.35">
      <c r="A65" s="497"/>
      <c r="B65" s="291"/>
      <c r="C65" s="291"/>
      <c r="D65" s="291"/>
      <c r="E65" s="498"/>
      <c r="F65" s="498"/>
      <c r="G65" s="499"/>
      <c r="H65" s="291"/>
      <c r="I65" s="500"/>
      <c r="J65" s="291"/>
      <c r="K65" s="291"/>
      <c r="L65" s="292"/>
      <c r="M65" s="500"/>
    </row>
    <row r="66" spans="1:13" x14ac:dyDescent="0.35">
      <c r="A66" s="497"/>
      <c r="B66" s="291"/>
      <c r="C66" s="291"/>
      <c r="D66" s="291"/>
      <c r="E66" s="498"/>
      <c r="F66" s="498"/>
      <c r="G66" s="499"/>
      <c r="H66" s="291"/>
      <c r="I66" s="500"/>
      <c r="J66" s="291"/>
      <c r="K66" s="291"/>
      <c r="L66" s="292"/>
      <c r="M66" s="500"/>
    </row>
    <row r="67" spans="1:13" x14ac:dyDescent="0.35">
      <c r="A67" s="497"/>
      <c r="B67" s="291"/>
      <c r="C67" s="291"/>
      <c r="D67" s="291"/>
      <c r="E67" s="498"/>
      <c r="F67" s="498"/>
      <c r="G67" s="499"/>
      <c r="H67" s="291"/>
      <c r="I67" s="500"/>
      <c r="J67" s="291"/>
      <c r="K67" s="291"/>
      <c r="L67" s="292"/>
      <c r="M67" s="500"/>
    </row>
    <row r="68" spans="1:13" x14ac:dyDescent="0.35">
      <c r="A68" s="497"/>
      <c r="B68" s="291"/>
      <c r="C68" s="291"/>
      <c r="D68" s="291"/>
      <c r="E68" s="498"/>
      <c r="F68" s="498"/>
      <c r="G68" s="499"/>
      <c r="H68" s="291"/>
      <c r="I68" s="500"/>
      <c r="J68" s="291"/>
      <c r="K68" s="291"/>
      <c r="L68" s="292"/>
      <c r="M68" s="500"/>
    </row>
    <row r="69" spans="1:13" x14ac:dyDescent="0.35">
      <c r="A69" s="497"/>
      <c r="B69" s="291"/>
      <c r="C69" s="291"/>
      <c r="D69" s="291"/>
      <c r="E69" s="498"/>
      <c r="F69" s="498"/>
      <c r="G69" s="499"/>
      <c r="H69" s="291"/>
      <c r="I69" s="500"/>
      <c r="J69" s="291"/>
      <c r="K69" s="291"/>
      <c r="L69" s="292"/>
      <c r="M69" s="500"/>
    </row>
    <row r="70" spans="1:13" x14ac:dyDescent="0.35">
      <c r="A70" s="497"/>
      <c r="B70" s="291"/>
      <c r="C70" s="291"/>
      <c r="D70" s="291"/>
      <c r="E70" s="498"/>
      <c r="F70" s="498"/>
      <c r="G70" s="499"/>
      <c r="H70" s="291"/>
      <c r="I70" s="500"/>
      <c r="J70" s="291"/>
      <c r="K70" s="291"/>
      <c r="L70" s="292"/>
      <c r="M70" s="500"/>
    </row>
    <row r="71" spans="1:13" x14ac:dyDescent="0.35">
      <c r="A71" s="497"/>
      <c r="B71" s="291"/>
      <c r="C71" s="291"/>
      <c r="D71" s="291"/>
      <c r="E71" s="498"/>
      <c r="F71" s="498"/>
      <c r="G71" s="499"/>
      <c r="H71" s="291"/>
      <c r="I71" s="500"/>
      <c r="J71" s="291"/>
      <c r="K71" s="291"/>
      <c r="L71" s="292"/>
      <c r="M71" s="500"/>
    </row>
    <row r="72" spans="1:13" x14ac:dyDescent="0.35">
      <c r="A72" s="497"/>
      <c r="B72" s="291"/>
      <c r="C72" s="291"/>
      <c r="D72" s="291"/>
      <c r="E72" s="498"/>
      <c r="F72" s="498"/>
      <c r="G72" s="499"/>
      <c r="H72" s="291"/>
      <c r="I72" s="500"/>
      <c r="J72" s="291"/>
      <c r="K72" s="291"/>
      <c r="L72" s="292"/>
      <c r="M72" s="500"/>
    </row>
    <row r="73" spans="1:13" x14ac:dyDescent="0.35">
      <c r="A73" s="497"/>
      <c r="B73" s="291"/>
      <c r="C73" s="291"/>
      <c r="D73" s="291"/>
      <c r="E73" s="498"/>
      <c r="F73" s="498"/>
      <c r="G73" s="499"/>
      <c r="H73" s="291"/>
      <c r="I73" s="500"/>
      <c r="J73" s="291"/>
      <c r="K73" s="291"/>
      <c r="L73" s="292"/>
      <c r="M73" s="500"/>
    </row>
    <row r="74" spans="1:13" x14ac:dyDescent="0.35">
      <c r="A74" s="497"/>
      <c r="B74" s="291"/>
      <c r="C74" s="291"/>
      <c r="D74" s="291"/>
      <c r="E74" s="498"/>
      <c r="F74" s="498"/>
      <c r="G74" s="499"/>
      <c r="H74" s="291"/>
      <c r="I74" s="500"/>
      <c r="J74" s="291"/>
      <c r="K74" s="291"/>
      <c r="L74" s="292"/>
      <c r="M74" s="500"/>
    </row>
    <row r="75" spans="1:13" x14ac:dyDescent="0.35">
      <c r="A75" s="497"/>
      <c r="B75" s="291"/>
      <c r="C75" s="291"/>
      <c r="D75" s="291"/>
      <c r="E75" s="498"/>
      <c r="F75" s="498"/>
      <c r="G75" s="499"/>
      <c r="H75" s="291"/>
      <c r="I75" s="500"/>
      <c r="J75" s="291"/>
      <c r="K75" s="291"/>
      <c r="L75" s="292"/>
      <c r="M75" s="500"/>
    </row>
    <row r="76" spans="1:13" x14ac:dyDescent="0.35">
      <c r="A76" s="497"/>
      <c r="B76" s="291"/>
      <c r="C76" s="291"/>
      <c r="D76" s="291"/>
      <c r="E76" s="498"/>
      <c r="F76" s="498"/>
      <c r="G76" s="499"/>
      <c r="H76" s="291"/>
      <c r="I76" s="500"/>
      <c r="J76" s="291"/>
      <c r="K76" s="291"/>
      <c r="L76" s="292"/>
      <c r="M76" s="500"/>
    </row>
    <row r="77" spans="1:13" x14ac:dyDescent="0.35">
      <c r="A77" s="497"/>
      <c r="B77" s="291"/>
      <c r="C77" s="291"/>
      <c r="D77" s="291"/>
      <c r="E77" s="498"/>
      <c r="F77" s="498"/>
      <c r="G77" s="499"/>
      <c r="H77" s="291"/>
      <c r="I77" s="500"/>
      <c r="J77" s="291"/>
      <c r="K77" s="291"/>
      <c r="L77" s="292"/>
      <c r="M77" s="500"/>
    </row>
    <row r="78" spans="1:13" x14ac:dyDescent="0.35">
      <c r="A78" s="497"/>
      <c r="B78" s="291"/>
      <c r="C78" s="291"/>
      <c r="D78" s="291"/>
      <c r="E78" s="498"/>
      <c r="F78" s="498"/>
      <c r="G78" s="499"/>
      <c r="H78" s="291"/>
      <c r="I78" s="500"/>
      <c r="J78" s="291"/>
      <c r="K78" s="291"/>
      <c r="L78" s="292"/>
      <c r="M78" s="500"/>
    </row>
    <row r="79" spans="1:13" x14ac:dyDescent="0.35">
      <c r="A79" s="497"/>
      <c r="B79" s="291"/>
      <c r="C79" s="291"/>
      <c r="D79" s="291"/>
      <c r="E79" s="498"/>
      <c r="F79" s="498"/>
      <c r="G79" s="499"/>
      <c r="H79" s="291"/>
      <c r="I79" s="500"/>
      <c r="J79" s="291"/>
      <c r="K79" s="291"/>
      <c r="L79" s="292"/>
      <c r="M79" s="500"/>
    </row>
    <row r="80" spans="1:13" x14ac:dyDescent="0.35">
      <c r="A80" s="497"/>
      <c r="B80" s="291"/>
      <c r="C80" s="291"/>
      <c r="D80" s="291"/>
      <c r="E80" s="498"/>
      <c r="F80" s="498"/>
      <c r="G80" s="499"/>
      <c r="H80" s="291"/>
      <c r="I80" s="500"/>
      <c r="J80" s="291"/>
      <c r="K80" s="291"/>
      <c r="L80" s="292"/>
      <c r="M80" s="500"/>
    </row>
    <row r="81" spans="1:13" x14ac:dyDescent="0.35">
      <c r="A81" s="497"/>
      <c r="B81" s="291"/>
      <c r="C81" s="291"/>
      <c r="D81" s="291"/>
      <c r="E81" s="498"/>
      <c r="F81" s="498"/>
      <c r="G81" s="499"/>
      <c r="H81" s="291"/>
      <c r="I81" s="500"/>
      <c r="J81" s="291"/>
      <c r="K81" s="291"/>
      <c r="L81" s="292"/>
      <c r="M81" s="500"/>
    </row>
    <row r="82" spans="1:13" x14ac:dyDescent="0.35">
      <c r="A82" s="497"/>
      <c r="B82" s="291"/>
      <c r="C82" s="291"/>
      <c r="D82" s="291"/>
      <c r="E82" s="498"/>
      <c r="F82" s="498"/>
      <c r="G82" s="499"/>
      <c r="H82" s="291"/>
      <c r="I82" s="500"/>
      <c r="J82" s="291"/>
      <c r="K82" s="291"/>
      <c r="L82" s="292"/>
      <c r="M82" s="500"/>
    </row>
    <row r="83" spans="1:13" x14ac:dyDescent="0.35">
      <c r="A83" s="497"/>
      <c r="B83" s="291"/>
      <c r="C83" s="291"/>
      <c r="D83" s="291"/>
      <c r="E83" s="498"/>
      <c r="F83" s="498"/>
      <c r="G83" s="499"/>
      <c r="H83" s="291"/>
      <c r="I83" s="500"/>
      <c r="J83" s="291"/>
      <c r="K83" s="291"/>
      <c r="L83" s="292"/>
      <c r="M83" s="500"/>
    </row>
    <row r="84" spans="1:13" x14ac:dyDescent="0.35">
      <c r="A84" s="497"/>
      <c r="B84" s="291"/>
      <c r="C84" s="291"/>
      <c r="D84" s="291"/>
      <c r="E84" s="498"/>
      <c r="F84" s="498"/>
      <c r="G84" s="499"/>
      <c r="H84" s="291"/>
      <c r="I84" s="500"/>
      <c r="J84" s="291"/>
      <c r="K84" s="291"/>
      <c r="L84" s="292"/>
      <c r="M84" s="500"/>
    </row>
    <row r="85" spans="1:13" x14ac:dyDescent="0.35">
      <c r="A85" s="497"/>
      <c r="B85" s="291"/>
      <c r="C85" s="291"/>
      <c r="D85" s="291"/>
      <c r="E85" s="498"/>
      <c r="F85" s="498"/>
      <c r="G85" s="499"/>
      <c r="H85" s="291"/>
      <c r="I85" s="500"/>
      <c r="J85" s="291"/>
      <c r="K85" s="291"/>
      <c r="L85" s="292"/>
      <c r="M85" s="500"/>
    </row>
    <row r="86" spans="1:13" x14ac:dyDescent="0.35">
      <c r="A86" s="497"/>
      <c r="B86" s="291"/>
      <c r="C86" s="291"/>
      <c r="D86" s="291"/>
      <c r="E86" s="498"/>
      <c r="F86" s="498"/>
      <c r="G86" s="499"/>
      <c r="H86" s="291"/>
      <c r="I86" s="500"/>
      <c r="J86" s="291"/>
      <c r="K86" s="291"/>
      <c r="L86" s="292"/>
      <c r="M86" s="500"/>
    </row>
    <row r="87" spans="1:13" ht="6.75" customHeight="1" x14ac:dyDescent="0.35">
      <c r="A87" s="503"/>
      <c r="B87" s="504"/>
      <c r="C87" s="505"/>
      <c r="D87" s="505"/>
      <c r="E87" s="506"/>
      <c r="F87" s="507"/>
      <c r="G87" s="508"/>
      <c r="H87" s="504"/>
      <c r="I87" s="509"/>
      <c r="J87" s="291"/>
      <c r="K87" s="291"/>
      <c r="L87" s="509"/>
      <c r="M87" s="509"/>
    </row>
    <row r="88" spans="1:13" x14ac:dyDescent="0.35">
      <c r="A88" s="497"/>
      <c r="B88" s="291"/>
      <c r="C88" s="291"/>
      <c r="D88" s="291"/>
      <c r="E88" s="498"/>
      <c r="F88" s="498"/>
      <c r="G88" s="499"/>
      <c r="H88" s="291"/>
      <c r="I88" s="500"/>
      <c r="J88" s="291"/>
      <c r="K88" s="291"/>
      <c r="L88" s="292"/>
      <c r="M88" s="500"/>
    </row>
    <row r="89" spans="1:13" x14ac:dyDescent="0.35">
      <c r="A89" s="497"/>
      <c r="B89" s="291"/>
      <c r="C89" s="291"/>
      <c r="D89" s="291"/>
      <c r="E89" s="498"/>
      <c r="F89" s="498"/>
      <c r="G89" s="499"/>
      <c r="H89" s="291"/>
      <c r="I89" s="500"/>
      <c r="J89" s="291"/>
      <c r="K89" s="291"/>
      <c r="L89" s="292"/>
      <c r="M89" s="500"/>
    </row>
    <row r="90" spans="1:13" x14ac:dyDescent="0.35">
      <c r="A90" s="497"/>
      <c r="B90" s="291"/>
      <c r="C90" s="291"/>
      <c r="D90" s="291"/>
      <c r="E90" s="498"/>
      <c r="F90" s="498"/>
      <c r="G90" s="499"/>
      <c r="H90" s="291"/>
      <c r="I90" s="500"/>
      <c r="J90" s="291"/>
      <c r="K90" s="291"/>
      <c r="L90" s="292"/>
      <c r="M90" s="500"/>
    </row>
    <row r="91" spans="1:13" x14ac:dyDescent="0.35">
      <c r="A91" s="497"/>
      <c r="B91" s="291"/>
      <c r="C91" s="291"/>
      <c r="D91" s="291"/>
      <c r="E91" s="498"/>
      <c r="F91" s="498"/>
      <c r="G91" s="499"/>
      <c r="H91" s="291"/>
      <c r="I91" s="500"/>
      <c r="J91" s="291"/>
      <c r="K91" s="291"/>
      <c r="L91" s="292"/>
      <c r="M91" s="500"/>
    </row>
    <row r="92" spans="1:13" x14ac:dyDescent="0.35">
      <c r="A92" s="497"/>
      <c r="B92" s="291"/>
      <c r="C92" s="291"/>
      <c r="D92" s="291"/>
      <c r="E92" s="498"/>
      <c r="F92" s="498"/>
      <c r="G92" s="499"/>
      <c r="H92" s="291"/>
      <c r="I92" s="500"/>
      <c r="J92" s="291"/>
      <c r="K92" s="291"/>
      <c r="L92" s="292"/>
      <c r="M92" s="500"/>
    </row>
    <row r="93" spans="1:13" x14ac:dyDescent="0.35">
      <c r="A93" s="497"/>
      <c r="B93" s="291"/>
      <c r="C93" s="291"/>
      <c r="D93" s="291"/>
      <c r="E93" s="498"/>
      <c r="F93" s="498"/>
      <c r="G93" s="499"/>
      <c r="H93" s="291"/>
      <c r="I93" s="500"/>
      <c r="J93" s="291"/>
      <c r="K93" s="291"/>
      <c r="L93" s="292"/>
      <c r="M93" s="500"/>
    </row>
    <row r="94" spans="1:13" x14ac:dyDescent="0.35">
      <c r="A94" s="497"/>
      <c r="B94" s="291"/>
      <c r="C94" s="291"/>
      <c r="D94" s="291"/>
      <c r="E94" s="498"/>
      <c r="F94" s="498"/>
      <c r="G94" s="499"/>
      <c r="H94" s="291"/>
      <c r="I94" s="500"/>
      <c r="J94" s="291"/>
      <c r="K94" s="291"/>
      <c r="L94" s="292"/>
      <c r="M94" s="500"/>
    </row>
    <row r="95" spans="1:13" x14ac:dyDescent="0.35">
      <c r="A95" s="497"/>
      <c r="B95" s="291"/>
      <c r="C95" s="291"/>
      <c r="D95" s="291"/>
      <c r="E95" s="498"/>
      <c r="F95" s="498"/>
      <c r="G95" s="499"/>
      <c r="H95" s="291"/>
      <c r="I95" s="500"/>
      <c r="J95" s="291"/>
      <c r="K95" s="291"/>
      <c r="L95" s="292"/>
      <c r="M95" s="500"/>
    </row>
    <row r="96" spans="1:13" x14ac:dyDescent="0.35">
      <c r="A96" s="497"/>
      <c r="B96" s="291"/>
      <c r="C96" s="291"/>
      <c r="D96" s="291"/>
      <c r="E96" s="498"/>
      <c r="F96" s="498"/>
      <c r="G96" s="499"/>
      <c r="H96" s="291"/>
      <c r="I96" s="500"/>
      <c r="J96" s="291"/>
      <c r="K96" s="291"/>
      <c r="L96" s="292"/>
      <c r="M96" s="500"/>
    </row>
    <row r="97" spans="1:13" x14ac:dyDescent="0.35">
      <c r="A97" s="497"/>
      <c r="B97" s="291"/>
      <c r="C97" s="291"/>
      <c r="D97" s="291"/>
      <c r="E97" s="498"/>
      <c r="F97" s="498"/>
      <c r="G97" s="499"/>
      <c r="H97" s="291"/>
      <c r="I97" s="500"/>
      <c r="J97" s="291"/>
      <c r="K97" s="291"/>
      <c r="L97" s="292"/>
      <c r="M97" s="500"/>
    </row>
    <row r="98" spans="1:13" x14ac:dyDescent="0.35">
      <c r="A98" s="497"/>
      <c r="B98" s="291"/>
      <c r="C98" s="291"/>
      <c r="D98" s="291"/>
      <c r="E98" s="498"/>
      <c r="F98" s="498"/>
      <c r="G98" s="499"/>
      <c r="H98" s="291"/>
      <c r="I98" s="500"/>
      <c r="J98" s="291"/>
      <c r="K98" s="291"/>
      <c r="L98" s="292"/>
      <c r="M98" s="500"/>
    </row>
    <row r="99" spans="1:13" x14ac:dyDescent="0.35">
      <c r="A99" s="497"/>
      <c r="B99" s="291"/>
      <c r="C99" s="291"/>
      <c r="D99" s="291"/>
      <c r="E99" s="498"/>
      <c r="F99" s="498"/>
      <c r="G99" s="499"/>
      <c r="H99" s="291"/>
      <c r="I99" s="500"/>
      <c r="J99" s="291"/>
      <c r="K99" s="291"/>
      <c r="L99" s="292"/>
      <c r="M99" s="500"/>
    </row>
    <row r="100" spans="1:13" x14ac:dyDescent="0.35">
      <c r="A100" s="497"/>
      <c r="B100" s="291"/>
      <c r="C100" s="291"/>
      <c r="D100" s="291"/>
      <c r="E100" s="498"/>
      <c r="F100" s="498"/>
      <c r="G100" s="499"/>
      <c r="H100" s="291"/>
      <c r="I100" s="500"/>
      <c r="J100" s="291"/>
      <c r="K100" s="291"/>
      <c r="L100" s="292"/>
      <c r="M100" s="500"/>
    </row>
    <row r="101" spans="1:13" x14ac:dyDescent="0.35">
      <c r="A101" s="497"/>
      <c r="B101" s="291"/>
      <c r="C101" s="291"/>
      <c r="D101" s="291"/>
      <c r="E101" s="498"/>
      <c r="F101" s="498"/>
      <c r="G101" s="499"/>
      <c r="H101" s="291"/>
      <c r="I101" s="500"/>
      <c r="J101" s="291"/>
      <c r="K101" s="291"/>
      <c r="L101" s="292"/>
      <c r="M101" s="500"/>
    </row>
    <row r="102" spans="1:13" x14ac:dyDescent="0.35">
      <c r="A102" s="497"/>
      <c r="B102" s="291"/>
      <c r="C102" s="291"/>
      <c r="D102" s="291"/>
      <c r="E102" s="498"/>
      <c r="F102" s="498"/>
      <c r="G102" s="499"/>
      <c r="H102" s="291"/>
      <c r="I102" s="500"/>
      <c r="J102" s="291"/>
      <c r="K102" s="291"/>
      <c r="L102" s="292"/>
      <c r="M102" s="500"/>
    </row>
    <row r="103" spans="1:13" x14ac:dyDescent="0.35">
      <c r="A103" s="497"/>
      <c r="B103" s="291"/>
      <c r="C103" s="291"/>
      <c r="D103" s="291"/>
      <c r="E103" s="498"/>
      <c r="F103" s="498"/>
      <c r="G103" s="499"/>
      <c r="H103" s="291"/>
      <c r="I103" s="500"/>
      <c r="J103" s="291"/>
      <c r="K103" s="291"/>
      <c r="L103" s="292"/>
      <c r="M103" s="500"/>
    </row>
    <row r="104" spans="1:13" x14ac:dyDescent="0.35">
      <c r="A104" s="497"/>
      <c r="B104" s="291"/>
      <c r="C104" s="291"/>
      <c r="D104" s="291"/>
      <c r="E104" s="498"/>
      <c r="F104" s="498"/>
      <c r="G104" s="499"/>
      <c r="H104" s="291"/>
      <c r="I104" s="511"/>
      <c r="J104" s="291"/>
      <c r="K104" s="291"/>
      <c r="L104" s="292"/>
      <c r="M104" s="500"/>
    </row>
    <row r="105" spans="1:13" x14ac:dyDescent="0.35">
      <c r="A105" s="497"/>
      <c r="B105" s="291"/>
      <c r="C105" s="291"/>
      <c r="D105" s="291"/>
      <c r="E105" s="498"/>
      <c r="F105" s="498"/>
      <c r="G105" s="499"/>
      <c r="H105" s="291"/>
      <c r="I105" s="511"/>
      <c r="J105" s="291"/>
      <c r="K105" s="291"/>
      <c r="L105" s="292"/>
      <c r="M105" s="500"/>
    </row>
    <row r="106" spans="1:13" ht="6.75" customHeight="1" x14ac:dyDescent="0.35">
      <c r="A106" s="503"/>
      <c r="B106" s="504"/>
      <c r="C106" s="505"/>
      <c r="D106" s="505"/>
      <c r="E106" s="506"/>
      <c r="F106" s="507"/>
      <c r="G106" s="508"/>
      <c r="H106" s="504"/>
      <c r="I106" s="509"/>
      <c r="J106" s="291"/>
      <c r="K106" s="291"/>
      <c r="L106" s="509"/>
      <c r="M106" s="509"/>
    </row>
    <row r="107" spans="1:13" x14ac:dyDescent="0.35">
      <c r="A107" s="497"/>
      <c r="B107" s="291"/>
      <c r="C107" s="291"/>
      <c r="D107" s="291"/>
      <c r="E107" s="498"/>
      <c r="F107" s="498"/>
      <c r="G107" s="499"/>
      <c r="H107" s="291"/>
      <c r="I107" s="511"/>
      <c r="J107" s="291"/>
      <c r="K107" s="291"/>
      <c r="L107" s="292"/>
      <c r="M107" s="511"/>
    </row>
    <row r="108" spans="1:13" x14ac:dyDescent="0.35">
      <c r="A108" s="497"/>
      <c r="B108" s="291"/>
      <c r="C108" s="291"/>
      <c r="D108" s="291"/>
      <c r="E108" s="498"/>
      <c r="F108" s="498"/>
      <c r="G108" s="499"/>
      <c r="H108" s="291"/>
      <c r="I108" s="511"/>
      <c r="J108" s="291"/>
      <c r="K108" s="291"/>
      <c r="L108" s="292"/>
      <c r="M108" s="511"/>
    </row>
    <row r="109" spans="1:13" x14ac:dyDescent="0.35">
      <c r="A109" s="497"/>
      <c r="B109" s="291"/>
      <c r="C109" s="291"/>
      <c r="D109" s="291"/>
      <c r="E109" s="498"/>
      <c r="F109" s="498"/>
      <c r="G109" s="499"/>
      <c r="H109" s="291"/>
      <c r="I109" s="511"/>
      <c r="J109" s="291"/>
      <c r="K109" s="291"/>
      <c r="L109" s="292"/>
      <c r="M109" s="511"/>
    </row>
    <row r="110" spans="1:13" x14ac:dyDescent="0.35">
      <c r="A110" s="497"/>
      <c r="B110" s="291"/>
      <c r="C110" s="291"/>
      <c r="D110" s="291"/>
      <c r="E110" s="498"/>
      <c r="F110" s="498"/>
      <c r="G110" s="499"/>
      <c r="H110" s="291"/>
      <c r="I110" s="511"/>
      <c r="J110" s="291"/>
      <c r="K110" s="291"/>
      <c r="L110" s="292"/>
      <c r="M110" s="511"/>
    </row>
    <row r="111" spans="1:13" x14ac:dyDescent="0.35">
      <c r="A111" s="497"/>
      <c r="B111" s="291"/>
      <c r="C111" s="291"/>
      <c r="D111" s="291"/>
      <c r="E111" s="498"/>
      <c r="F111" s="498"/>
      <c r="G111" s="499"/>
      <c r="H111" s="291"/>
      <c r="I111" s="511"/>
      <c r="J111" s="291"/>
      <c r="K111" s="291"/>
      <c r="L111" s="292"/>
      <c r="M111" s="511"/>
    </row>
    <row r="112" spans="1:13" x14ac:dyDescent="0.35">
      <c r="A112" s="497"/>
      <c r="B112" s="291"/>
      <c r="C112" s="291"/>
      <c r="D112" s="291"/>
      <c r="E112" s="498"/>
      <c r="F112" s="498"/>
      <c r="G112" s="499"/>
      <c r="H112" s="291"/>
      <c r="I112" s="511"/>
      <c r="J112" s="291"/>
      <c r="K112" s="291"/>
      <c r="L112" s="292"/>
      <c r="M112" s="511"/>
    </row>
    <row r="113" spans="1:13" x14ac:dyDescent="0.35">
      <c r="A113" s="497"/>
      <c r="B113" s="291"/>
      <c r="C113" s="291"/>
      <c r="D113" s="291"/>
      <c r="E113" s="498"/>
      <c r="F113" s="498"/>
      <c r="G113" s="499"/>
      <c r="H113" s="291"/>
      <c r="I113" s="511"/>
      <c r="J113" s="291"/>
      <c r="K113" s="291"/>
      <c r="L113" s="292"/>
      <c r="M113" s="511"/>
    </row>
    <row r="114" spans="1:13" x14ac:dyDescent="0.35">
      <c r="A114" s="497"/>
      <c r="B114" s="291"/>
      <c r="C114" s="291"/>
      <c r="D114" s="291"/>
      <c r="E114" s="498"/>
      <c r="F114" s="498"/>
      <c r="G114" s="499"/>
      <c r="H114" s="291"/>
      <c r="I114" s="511"/>
      <c r="J114" s="291"/>
      <c r="K114" s="291"/>
      <c r="L114" s="292"/>
      <c r="M114" s="511"/>
    </row>
    <row r="115" spans="1:13" x14ac:dyDescent="0.35">
      <c r="A115" s="497"/>
      <c r="B115" s="291"/>
      <c r="C115" s="291"/>
      <c r="D115" s="291"/>
      <c r="E115" s="498"/>
      <c r="F115" s="498"/>
      <c r="G115" s="499"/>
      <c r="H115" s="291"/>
      <c r="I115" s="511"/>
      <c r="J115" s="291"/>
      <c r="K115" s="291"/>
      <c r="L115" s="292"/>
      <c r="M115" s="511"/>
    </row>
    <row r="116" spans="1:13" x14ac:dyDescent="0.35">
      <c r="A116" s="497"/>
      <c r="B116" s="291"/>
      <c r="C116" s="291"/>
      <c r="D116" s="291"/>
      <c r="E116" s="498"/>
      <c r="F116" s="498"/>
      <c r="G116" s="499"/>
      <c r="H116" s="291"/>
      <c r="I116" s="511"/>
      <c r="J116" s="291"/>
      <c r="K116" s="291"/>
      <c r="L116" s="292"/>
      <c r="M116" s="511"/>
    </row>
    <row r="117" spans="1:13" x14ac:dyDescent="0.35">
      <c r="A117" s="497"/>
      <c r="B117" s="291"/>
      <c r="C117" s="291"/>
      <c r="D117" s="291"/>
      <c r="E117" s="498"/>
      <c r="F117" s="498"/>
      <c r="G117" s="499"/>
      <c r="H117" s="291"/>
      <c r="I117" s="511"/>
      <c r="J117" s="291"/>
      <c r="K117" s="291"/>
      <c r="L117" s="292"/>
      <c r="M117" s="511"/>
    </row>
    <row r="118" spans="1:13" x14ac:dyDescent="0.35">
      <c r="A118" s="497"/>
      <c r="B118" s="291"/>
      <c r="C118" s="291"/>
      <c r="D118" s="291"/>
      <c r="E118" s="498"/>
      <c r="F118" s="498"/>
      <c r="G118" s="499"/>
      <c r="H118" s="291"/>
      <c r="I118" s="511"/>
      <c r="J118" s="291"/>
      <c r="K118" s="291"/>
      <c r="L118" s="292"/>
      <c r="M118" s="511"/>
    </row>
    <row r="119" spans="1:13" x14ac:dyDescent="0.35">
      <c r="A119" s="497"/>
      <c r="B119" s="291"/>
      <c r="C119" s="291"/>
      <c r="D119" s="291"/>
      <c r="E119" s="498"/>
      <c r="F119" s="498"/>
      <c r="G119" s="499"/>
      <c r="H119" s="291"/>
      <c r="I119" s="511"/>
      <c r="J119" s="291"/>
      <c r="K119" s="291"/>
      <c r="L119" s="292"/>
      <c r="M119" s="511"/>
    </row>
    <row r="120" spans="1:13" x14ac:dyDescent="0.35">
      <c r="A120" s="497"/>
      <c r="B120" s="291"/>
      <c r="C120" s="291"/>
      <c r="D120" s="291"/>
      <c r="E120" s="498"/>
      <c r="F120" s="498"/>
      <c r="G120" s="499"/>
      <c r="H120" s="291"/>
      <c r="I120" s="511"/>
      <c r="J120" s="291"/>
      <c r="K120" s="291"/>
      <c r="L120" s="292"/>
      <c r="M120" s="511"/>
    </row>
    <row r="121" spans="1:13" x14ac:dyDescent="0.35">
      <c r="A121" s="497"/>
      <c r="B121" s="291"/>
      <c r="C121" s="291"/>
      <c r="D121" s="291"/>
      <c r="E121" s="498"/>
      <c r="F121" s="498"/>
      <c r="G121" s="499"/>
      <c r="H121" s="291"/>
      <c r="I121" s="511"/>
      <c r="J121" s="291"/>
      <c r="K121" s="291"/>
      <c r="L121" s="292"/>
      <c r="M121" s="511"/>
    </row>
    <row r="122" spans="1:13" x14ac:dyDescent="0.35">
      <c r="A122" s="497"/>
      <c r="B122" s="291"/>
      <c r="C122" s="291"/>
      <c r="D122" s="291"/>
      <c r="E122" s="498"/>
      <c r="F122" s="498"/>
      <c r="G122" s="499"/>
      <c r="H122" s="291"/>
      <c r="I122" s="511"/>
      <c r="J122" s="291"/>
      <c r="K122" s="291"/>
      <c r="L122" s="292"/>
      <c r="M122" s="511"/>
    </row>
    <row r="123" spans="1:13" x14ac:dyDescent="0.35">
      <c r="A123" s="497"/>
      <c r="B123" s="291"/>
      <c r="C123" s="291"/>
      <c r="D123" s="291"/>
      <c r="E123" s="498"/>
      <c r="F123" s="498"/>
      <c r="G123" s="499"/>
      <c r="H123" s="291"/>
      <c r="I123" s="511"/>
      <c r="J123" s="291"/>
      <c r="K123" s="291"/>
      <c r="L123" s="292"/>
      <c r="M123" s="511"/>
    </row>
    <row r="124" spans="1:13" x14ac:dyDescent="0.35">
      <c r="A124" s="497"/>
      <c r="B124" s="291"/>
      <c r="C124" s="291"/>
      <c r="D124" s="291"/>
      <c r="E124" s="498"/>
      <c r="F124" s="498"/>
      <c r="G124" s="499"/>
      <c r="H124" s="291"/>
      <c r="I124" s="511"/>
      <c r="J124" s="291"/>
      <c r="K124" s="291"/>
      <c r="L124" s="292"/>
      <c r="M124" s="511"/>
    </row>
    <row r="125" spans="1:13" x14ac:dyDescent="0.35">
      <c r="A125" s="497"/>
      <c r="B125" s="291"/>
      <c r="C125" s="291"/>
      <c r="D125" s="291"/>
      <c r="E125" s="498"/>
      <c r="F125" s="498"/>
      <c r="G125" s="499"/>
      <c r="H125" s="291"/>
      <c r="I125" s="511"/>
      <c r="J125" s="291"/>
      <c r="K125" s="291"/>
      <c r="L125" s="292"/>
      <c r="M125" s="511"/>
    </row>
    <row r="126" spans="1:13" x14ac:dyDescent="0.35">
      <c r="A126" s="497"/>
      <c r="B126" s="291"/>
      <c r="C126" s="291"/>
      <c r="D126" s="291"/>
      <c r="E126" s="498"/>
      <c r="F126" s="498"/>
      <c r="G126" s="499"/>
      <c r="H126" s="291"/>
      <c r="I126" s="511"/>
      <c r="J126" s="291"/>
      <c r="K126" s="291"/>
      <c r="L126" s="292"/>
      <c r="M126" s="511"/>
    </row>
    <row r="127" spans="1:13" ht="6.75" customHeight="1" x14ac:dyDescent="0.35">
      <c r="A127" s="503"/>
      <c r="B127" s="504"/>
      <c r="C127" s="291"/>
      <c r="D127" s="505"/>
      <c r="E127" s="506"/>
      <c r="F127" s="507"/>
      <c r="G127" s="508"/>
      <c r="H127" s="504"/>
      <c r="I127" s="509"/>
      <c r="J127" s="291"/>
      <c r="K127" s="291"/>
      <c r="L127" s="504"/>
      <c r="M127" s="509"/>
    </row>
    <row r="128" spans="1:13" x14ac:dyDescent="0.35">
      <c r="A128" s="497"/>
      <c r="B128" s="291"/>
      <c r="C128" s="291"/>
      <c r="D128" s="291"/>
      <c r="E128" s="498"/>
      <c r="F128" s="498"/>
      <c r="G128" s="499"/>
      <c r="H128" s="291"/>
      <c r="I128" s="511"/>
      <c r="J128" s="291"/>
      <c r="K128" s="291"/>
      <c r="L128" s="292"/>
      <c r="M128" s="511"/>
    </row>
    <row r="129" spans="1:13" x14ac:dyDescent="0.35">
      <c r="A129" s="497"/>
      <c r="B129" s="291"/>
      <c r="C129" s="291"/>
      <c r="D129" s="291"/>
      <c r="E129" s="498"/>
      <c r="F129" s="498"/>
      <c r="G129" s="499"/>
      <c r="H129" s="291"/>
      <c r="I129" s="511"/>
      <c r="J129" s="291"/>
      <c r="K129" s="291"/>
      <c r="L129" s="292"/>
      <c r="M129" s="511"/>
    </row>
    <row r="130" spans="1:13" x14ac:dyDescent="0.35">
      <c r="A130" s="497"/>
      <c r="B130" s="291"/>
      <c r="C130" s="291"/>
      <c r="D130" s="291"/>
      <c r="E130" s="498"/>
      <c r="F130" s="498"/>
      <c r="G130" s="499"/>
      <c r="H130" s="291"/>
      <c r="I130" s="511"/>
      <c r="J130" s="291"/>
      <c r="K130" s="291"/>
      <c r="L130" s="292"/>
      <c r="M130" s="511"/>
    </row>
    <row r="131" spans="1:13" x14ac:dyDescent="0.35">
      <c r="A131" s="497"/>
      <c r="B131" s="291"/>
      <c r="C131" s="291"/>
      <c r="D131" s="291"/>
      <c r="E131" s="498"/>
      <c r="F131" s="498"/>
      <c r="G131" s="499"/>
      <c r="H131" s="291"/>
      <c r="I131" s="511"/>
      <c r="J131" s="291"/>
      <c r="K131" s="291"/>
      <c r="L131" s="292"/>
      <c r="M131" s="511"/>
    </row>
    <row r="132" spans="1:13" x14ac:dyDescent="0.35">
      <c r="A132" s="497"/>
      <c r="B132" s="291"/>
      <c r="C132" s="291"/>
      <c r="D132" s="291"/>
      <c r="E132" s="498"/>
      <c r="F132" s="498"/>
      <c r="G132" s="499"/>
      <c r="H132" s="291"/>
      <c r="I132" s="511"/>
      <c r="J132" s="291"/>
      <c r="K132" s="291"/>
      <c r="L132" s="292"/>
      <c r="M132" s="511"/>
    </row>
    <row r="133" spans="1:13" x14ac:dyDescent="0.35">
      <c r="A133" s="497"/>
      <c r="B133" s="291"/>
      <c r="C133" s="291"/>
      <c r="D133" s="291"/>
      <c r="E133" s="498"/>
      <c r="F133" s="498"/>
      <c r="G133" s="499"/>
      <c r="H133" s="291"/>
      <c r="I133" s="511"/>
      <c r="J133" s="291"/>
      <c r="K133" s="291"/>
      <c r="L133" s="292"/>
      <c r="M133" s="511"/>
    </row>
    <row r="134" spans="1:13" x14ac:dyDescent="0.35">
      <c r="A134" s="497"/>
      <c r="B134" s="291"/>
      <c r="C134" s="291"/>
      <c r="D134" s="291"/>
      <c r="E134" s="498"/>
      <c r="F134" s="498"/>
      <c r="G134" s="499"/>
      <c r="H134" s="291"/>
      <c r="I134" s="511"/>
      <c r="J134" s="291"/>
      <c r="K134" s="291"/>
      <c r="L134" s="292"/>
      <c r="M134" s="511"/>
    </row>
    <row r="135" spans="1:13" x14ac:dyDescent="0.35">
      <c r="A135" s="497"/>
      <c r="B135" s="291"/>
      <c r="C135" s="291"/>
      <c r="D135" s="291"/>
      <c r="E135" s="498"/>
      <c r="F135" s="498"/>
      <c r="G135" s="499"/>
      <c r="H135" s="291"/>
      <c r="I135" s="511"/>
      <c r="J135" s="291"/>
      <c r="K135" s="291"/>
      <c r="L135" s="292"/>
      <c r="M135" s="511"/>
    </row>
    <row r="136" spans="1:13" x14ac:dyDescent="0.35">
      <c r="A136" s="497"/>
      <c r="B136" s="291"/>
      <c r="C136" s="291"/>
      <c r="D136" s="291"/>
      <c r="E136" s="498"/>
      <c r="F136" s="498"/>
      <c r="G136" s="499"/>
      <c r="H136" s="291"/>
      <c r="I136" s="511"/>
      <c r="J136" s="291"/>
      <c r="K136" s="291"/>
      <c r="L136" s="292"/>
      <c r="M136" s="511"/>
    </row>
    <row r="137" spans="1:13" x14ac:dyDescent="0.35">
      <c r="A137" s="497"/>
      <c r="B137" s="291"/>
      <c r="C137" s="291"/>
      <c r="D137" s="291"/>
      <c r="E137" s="498"/>
      <c r="F137" s="498"/>
      <c r="G137" s="499"/>
      <c r="H137" s="291"/>
      <c r="I137" s="511"/>
      <c r="J137" s="291"/>
      <c r="K137" s="291"/>
      <c r="L137" s="292"/>
      <c r="M137" s="511"/>
    </row>
    <row r="138" spans="1:13" x14ac:dyDescent="0.35">
      <c r="A138" s="497"/>
      <c r="B138" s="291"/>
      <c r="C138" s="291"/>
      <c r="D138" s="291"/>
      <c r="E138" s="498"/>
      <c r="F138" s="498"/>
      <c r="G138" s="499"/>
      <c r="H138" s="291"/>
      <c r="I138" s="511"/>
      <c r="J138" s="291"/>
      <c r="K138" s="291"/>
      <c r="L138" s="292"/>
      <c r="M138" s="511"/>
    </row>
    <row r="139" spans="1:13" x14ac:dyDescent="0.35">
      <c r="A139" s="497"/>
      <c r="B139" s="291"/>
      <c r="C139" s="291"/>
      <c r="D139" s="291"/>
      <c r="E139" s="498"/>
      <c r="F139" s="498"/>
      <c r="G139" s="499"/>
      <c r="H139" s="291"/>
      <c r="I139" s="511"/>
      <c r="J139" s="291"/>
      <c r="K139" s="291"/>
      <c r="L139" s="292"/>
      <c r="M139" s="511"/>
    </row>
    <row r="140" spans="1:13" ht="6.75" customHeight="1" x14ac:dyDescent="0.35">
      <c r="A140" s="503"/>
      <c r="B140" s="504"/>
      <c r="C140" s="291"/>
      <c r="D140" s="505"/>
      <c r="E140" s="506"/>
      <c r="F140" s="507"/>
      <c r="G140" s="508"/>
      <c r="H140" s="504"/>
      <c r="I140" s="509"/>
      <c r="J140" s="291"/>
      <c r="K140" s="291"/>
      <c r="L140" s="504"/>
      <c r="M140" s="509"/>
    </row>
    <row r="141" spans="1:13" x14ac:dyDescent="0.35">
      <c r="A141" s="497"/>
      <c r="B141" s="291"/>
      <c r="C141" s="291"/>
      <c r="D141" s="291"/>
      <c r="E141" s="498"/>
      <c r="F141" s="498"/>
      <c r="G141" s="499"/>
      <c r="H141" s="291"/>
      <c r="I141" s="511"/>
      <c r="J141" s="291"/>
      <c r="K141" s="291"/>
      <c r="L141" s="292"/>
      <c r="M141" s="511"/>
    </row>
    <row r="142" spans="1:13" x14ac:dyDescent="0.35">
      <c r="A142" s="497"/>
      <c r="B142" s="291"/>
      <c r="C142" s="291"/>
      <c r="D142" s="291"/>
      <c r="E142" s="498"/>
      <c r="F142" s="498"/>
      <c r="G142" s="499"/>
      <c r="H142" s="291"/>
      <c r="I142" s="511"/>
      <c r="J142" s="291"/>
      <c r="K142" s="291"/>
      <c r="L142" s="292"/>
      <c r="M142" s="511"/>
    </row>
    <row r="143" spans="1:13" x14ac:dyDescent="0.35">
      <c r="A143" s="497"/>
      <c r="B143" s="291"/>
      <c r="C143" s="291"/>
      <c r="D143" s="291"/>
      <c r="E143" s="498"/>
      <c r="F143" s="498"/>
      <c r="G143" s="499"/>
      <c r="H143" s="291"/>
      <c r="I143" s="511"/>
      <c r="J143" s="291"/>
      <c r="K143" s="291"/>
      <c r="L143" s="292"/>
      <c r="M143" s="511"/>
    </row>
    <row r="144" spans="1:13" x14ac:dyDescent="0.35">
      <c r="A144" s="497"/>
      <c r="B144" s="291"/>
      <c r="C144" s="291"/>
      <c r="D144" s="291"/>
      <c r="E144" s="498"/>
      <c r="F144" s="498"/>
      <c r="G144" s="499"/>
      <c r="H144" s="291"/>
      <c r="I144" s="511"/>
      <c r="J144" s="291"/>
      <c r="K144" s="291"/>
      <c r="L144" s="292"/>
      <c r="M144" s="511"/>
    </row>
    <row r="145" spans="1:13" x14ac:dyDescent="0.35">
      <c r="A145" s="497"/>
      <c r="B145" s="291"/>
      <c r="C145" s="291"/>
      <c r="D145" s="291"/>
      <c r="E145" s="498"/>
      <c r="F145" s="498"/>
      <c r="G145" s="499"/>
      <c r="H145" s="291"/>
      <c r="I145" s="511"/>
      <c r="J145" s="291"/>
      <c r="K145" s="291"/>
      <c r="L145" s="292"/>
      <c r="M145" s="511"/>
    </row>
    <row r="146" spans="1:13" x14ac:dyDescent="0.35">
      <c r="A146" s="497"/>
      <c r="B146" s="291"/>
      <c r="C146" s="291"/>
      <c r="D146" s="291"/>
      <c r="E146" s="498"/>
      <c r="F146" s="498"/>
      <c r="G146" s="499"/>
      <c r="H146" s="291"/>
      <c r="I146" s="511"/>
      <c r="J146" s="291"/>
      <c r="K146" s="291"/>
      <c r="L146" s="292"/>
      <c r="M146" s="511"/>
    </row>
    <row r="147" spans="1:13" x14ac:dyDescent="0.35">
      <c r="A147" s="497"/>
      <c r="B147" s="291"/>
      <c r="C147" s="291"/>
      <c r="D147" s="291"/>
      <c r="E147" s="498"/>
      <c r="F147" s="498"/>
      <c r="G147" s="499"/>
      <c r="H147" s="291"/>
      <c r="I147" s="511"/>
      <c r="J147" s="291"/>
      <c r="K147" s="291"/>
      <c r="L147" s="292"/>
      <c r="M147" s="511"/>
    </row>
    <row r="148" spans="1:13" x14ac:dyDescent="0.35">
      <c r="A148" s="497"/>
      <c r="B148" s="291"/>
      <c r="C148" s="291"/>
      <c r="D148" s="291"/>
      <c r="E148" s="498"/>
      <c r="F148" s="498"/>
      <c r="G148" s="499"/>
      <c r="H148" s="291"/>
      <c r="I148" s="511"/>
      <c r="J148" s="291"/>
      <c r="K148" s="291"/>
      <c r="L148" s="292"/>
      <c r="M148" s="511"/>
    </row>
    <row r="149" spans="1:13" x14ac:dyDescent="0.35">
      <c r="A149" s="497"/>
      <c r="B149" s="291"/>
      <c r="C149" s="291"/>
      <c r="D149" s="291"/>
      <c r="E149" s="498"/>
      <c r="F149" s="498"/>
      <c r="G149" s="499"/>
      <c r="H149" s="291"/>
      <c r="I149" s="511"/>
      <c r="J149" s="291"/>
      <c r="K149" s="291"/>
      <c r="L149" s="292"/>
      <c r="M149" s="511"/>
    </row>
    <row r="150" spans="1:13" x14ac:dyDescent="0.35">
      <c r="A150" s="497"/>
      <c r="B150" s="291"/>
      <c r="C150" s="291"/>
      <c r="D150" s="291"/>
      <c r="E150" s="498"/>
      <c r="F150" s="498"/>
      <c r="G150" s="499"/>
      <c r="H150" s="291"/>
      <c r="I150" s="511"/>
      <c r="J150" s="291"/>
      <c r="K150" s="291"/>
      <c r="L150" s="292"/>
      <c r="M150" s="511"/>
    </row>
    <row r="151" spans="1:13" x14ac:dyDescent="0.35">
      <c r="A151" s="497"/>
      <c r="B151" s="291"/>
      <c r="C151" s="291"/>
      <c r="D151" s="291"/>
      <c r="E151" s="498"/>
      <c r="F151" s="498"/>
      <c r="G151" s="499"/>
      <c r="H151" s="291"/>
      <c r="I151" s="511"/>
      <c r="J151" s="291"/>
      <c r="K151" s="291"/>
      <c r="L151" s="292"/>
      <c r="M151" s="511"/>
    </row>
    <row r="152" spans="1:13" ht="6.75" customHeight="1" x14ac:dyDescent="0.35">
      <c r="A152" s="503"/>
      <c r="B152" s="504"/>
      <c r="C152" s="291"/>
      <c r="D152" s="505"/>
      <c r="E152" s="506"/>
      <c r="F152" s="507"/>
      <c r="G152" s="508"/>
      <c r="H152" s="504"/>
      <c r="I152" s="509"/>
      <c r="J152" s="291"/>
      <c r="K152" s="291"/>
      <c r="L152" s="504"/>
      <c r="M152" s="509"/>
    </row>
    <row r="153" spans="1:13" x14ac:dyDescent="0.35">
      <c r="A153" s="497"/>
      <c r="B153" s="291"/>
      <c r="C153" s="291"/>
      <c r="D153" s="291"/>
      <c r="E153" s="498"/>
      <c r="F153" s="498"/>
      <c r="G153" s="499"/>
      <c r="H153" s="291"/>
      <c r="I153" s="511"/>
      <c r="J153" s="291"/>
      <c r="K153" s="291"/>
      <c r="L153" s="292"/>
      <c r="M153" s="511"/>
    </row>
    <row r="154" spans="1:13" x14ac:dyDescent="0.35">
      <c r="A154" s="497"/>
      <c r="B154" s="291"/>
      <c r="C154" s="291"/>
      <c r="D154" s="291"/>
      <c r="E154" s="498"/>
      <c r="F154" s="498"/>
      <c r="G154" s="499"/>
      <c r="H154" s="291"/>
      <c r="I154" s="511"/>
      <c r="J154" s="291"/>
      <c r="K154" s="291"/>
      <c r="L154" s="292"/>
      <c r="M154" s="511"/>
    </row>
    <row r="155" spans="1:13" x14ac:dyDescent="0.35">
      <c r="A155" s="497"/>
      <c r="B155" s="291"/>
      <c r="C155" s="291"/>
      <c r="D155" s="291"/>
      <c r="E155" s="498"/>
      <c r="F155" s="498"/>
      <c r="G155" s="499"/>
      <c r="H155" s="291"/>
      <c r="I155" s="511"/>
      <c r="J155" s="291"/>
      <c r="K155" s="291"/>
      <c r="L155" s="292"/>
      <c r="M155" s="511"/>
    </row>
    <row r="156" spans="1:13" x14ac:dyDescent="0.35">
      <c r="A156" s="497"/>
      <c r="B156" s="291"/>
      <c r="C156" s="291"/>
      <c r="D156" s="291"/>
      <c r="E156" s="498"/>
      <c r="F156" s="498"/>
      <c r="G156" s="499"/>
      <c r="H156" s="291"/>
      <c r="I156" s="511"/>
      <c r="J156" s="291"/>
      <c r="K156" s="291"/>
      <c r="L156" s="292"/>
      <c r="M156" s="511"/>
    </row>
    <row r="157" spans="1:13" x14ac:dyDescent="0.35">
      <c r="A157" s="497"/>
      <c r="B157" s="291"/>
      <c r="C157" s="291"/>
      <c r="D157" s="291"/>
      <c r="E157" s="498"/>
      <c r="F157" s="498"/>
      <c r="G157" s="499"/>
      <c r="H157" s="291"/>
      <c r="I157" s="511"/>
      <c r="J157" s="291"/>
      <c r="K157" s="291"/>
      <c r="L157" s="292"/>
      <c r="M157" s="511"/>
    </row>
    <row r="158" spans="1:13" x14ac:dyDescent="0.35">
      <c r="A158" s="497"/>
      <c r="B158" s="291"/>
      <c r="C158" s="291"/>
      <c r="D158" s="291"/>
      <c r="E158" s="498"/>
      <c r="F158" s="498"/>
      <c r="G158" s="499"/>
      <c r="H158" s="291"/>
      <c r="I158" s="511"/>
      <c r="J158" s="291"/>
      <c r="K158" s="291"/>
      <c r="L158" s="292"/>
      <c r="M158" s="511"/>
    </row>
    <row r="159" spans="1:13" x14ac:dyDescent="0.35">
      <c r="A159" s="497"/>
      <c r="B159" s="291"/>
      <c r="C159" s="291"/>
      <c r="D159" s="291"/>
      <c r="E159" s="498"/>
      <c r="F159" s="498"/>
      <c r="G159" s="499"/>
      <c r="H159" s="291"/>
      <c r="I159" s="511"/>
      <c r="J159" s="291"/>
      <c r="K159" s="291"/>
      <c r="L159" s="292"/>
      <c r="M159" s="511"/>
    </row>
    <row r="160" spans="1:13" x14ac:dyDescent="0.35">
      <c r="A160" s="497"/>
      <c r="B160" s="291"/>
      <c r="C160" s="291"/>
      <c r="D160" s="291"/>
      <c r="E160" s="498"/>
      <c r="F160" s="498"/>
      <c r="G160" s="499"/>
      <c r="H160" s="291"/>
      <c r="I160" s="511"/>
      <c r="J160" s="291"/>
      <c r="K160" s="291"/>
      <c r="L160" s="292"/>
      <c r="M160" s="511"/>
    </row>
    <row r="161" spans="1:13" x14ac:dyDescent="0.35">
      <c r="A161" s="497"/>
      <c r="B161" s="291"/>
      <c r="C161" s="291"/>
      <c r="D161" s="291"/>
      <c r="E161" s="498"/>
      <c r="F161" s="498"/>
      <c r="G161" s="499"/>
      <c r="H161" s="291"/>
      <c r="I161" s="511"/>
      <c r="J161" s="291"/>
      <c r="K161" s="291"/>
      <c r="L161" s="292"/>
      <c r="M161" s="511"/>
    </row>
    <row r="162" spans="1:13" x14ac:dyDescent="0.35">
      <c r="A162" s="497"/>
      <c r="B162" s="291"/>
      <c r="C162" s="291"/>
      <c r="D162" s="291"/>
      <c r="E162" s="498"/>
      <c r="F162" s="498"/>
      <c r="G162" s="499"/>
      <c r="H162" s="291"/>
      <c r="I162" s="511"/>
      <c r="J162" s="291"/>
      <c r="K162" s="291"/>
      <c r="L162" s="292"/>
      <c r="M162" s="511"/>
    </row>
    <row r="163" spans="1:13" x14ac:dyDescent="0.35">
      <c r="A163" s="497"/>
      <c r="B163" s="291"/>
      <c r="C163" s="291"/>
      <c r="D163" s="291"/>
      <c r="E163" s="498"/>
      <c r="F163" s="498"/>
      <c r="G163" s="499"/>
      <c r="H163" s="291"/>
      <c r="I163" s="511"/>
      <c r="J163" s="291"/>
      <c r="K163" s="291"/>
      <c r="L163" s="292"/>
      <c r="M163" s="511"/>
    </row>
    <row r="164" spans="1:13" x14ac:dyDescent="0.35">
      <c r="A164" s="497"/>
      <c r="B164" s="291"/>
      <c r="C164" s="291"/>
      <c r="D164" s="291"/>
      <c r="E164" s="498"/>
      <c r="F164" s="498"/>
      <c r="G164" s="499"/>
      <c r="H164" s="291"/>
      <c r="I164" s="511"/>
      <c r="J164" s="291"/>
      <c r="K164" s="291"/>
      <c r="L164" s="292"/>
      <c r="M164" s="511"/>
    </row>
    <row r="165" spans="1:13" x14ac:dyDescent="0.35">
      <c r="A165" s="497"/>
      <c r="B165" s="291"/>
      <c r="C165" s="291"/>
      <c r="D165" s="291"/>
      <c r="E165" s="498"/>
      <c r="F165" s="498"/>
      <c r="G165" s="499"/>
      <c r="H165" s="291"/>
      <c r="I165" s="511"/>
      <c r="J165" s="291"/>
      <c r="K165" s="291"/>
      <c r="L165" s="292"/>
      <c r="M165" s="511"/>
    </row>
    <row r="166" spans="1:13" x14ac:dyDescent="0.35">
      <c r="A166" s="497"/>
      <c r="B166" s="291"/>
      <c r="C166" s="291"/>
      <c r="D166" s="291"/>
      <c r="E166" s="498"/>
      <c r="F166" s="498"/>
      <c r="G166" s="499"/>
      <c r="H166" s="291"/>
      <c r="I166" s="511"/>
      <c r="J166" s="291"/>
      <c r="K166" s="291"/>
      <c r="L166" s="292"/>
      <c r="M166" s="511"/>
    </row>
    <row r="167" spans="1:13" x14ac:dyDescent="0.35">
      <c r="A167" s="497"/>
      <c r="B167" s="291"/>
      <c r="C167" s="291"/>
      <c r="D167" s="291"/>
      <c r="E167" s="498"/>
      <c r="F167" s="498"/>
      <c r="G167" s="499"/>
      <c r="H167" s="291"/>
      <c r="I167" s="511"/>
      <c r="J167" s="291"/>
      <c r="K167" s="291"/>
      <c r="L167" s="292"/>
      <c r="M167" s="511"/>
    </row>
    <row r="168" spans="1:13" x14ac:dyDescent="0.35">
      <c r="A168" s="497"/>
      <c r="B168" s="291"/>
      <c r="C168" s="291"/>
      <c r="D168" s="291"/>
      <c r="E168" s="498"/>
      <c r="F168" s="498"/>
      <c r="G168" s="499"/>
      <c r="H168" s="291"/>
      <c r="I168" s="511"/>
      <c r="J168" s="291"/>
      <c r="K168" s="291"/>
      <c r="L168" s="292"/>
      <c r="M168" s="511"/>
    </row>
    <row r="169" spans="1:13" x14ac:dyDescent="0.35">
      <c r="A169" s="497"/>
      <c r="B169" s="291"/>
      <c r="C169" s="291"/>
      <c r="D169" s="291"/>
      <c r="E169" s="498"/>
      <c r="F169" s="498"/>
      <c r="G169" s="499"/>
      <c r="H169" s="291"/>
      <c r="I169" s="511"/>
      <c r="J169" s="291"/>
      <c r="K169" s="291"/>
      <c r="L169" s="292"/>
      <c r="M169" s="511"/>
    </row>
    <row r="170" spans="1:13" x14ac:dyDescent="0.35">
      <c r="A170" s="497"/>
      <c r="B170" s="291"/>
      <c r="C170" s="291"/>
      <c r="D170" s="291"/>
      <c r="E170" s="498"/>
      <c r="F170" s="498"/>
      <c r="G170" s="499"/>
      <c r="H170" s="291"/>
      <c r="I170" s="511"/>
      <c r="J170" s="291"/>
      <c r="K170" s="291"/>
      <c r="L170" s="292"/>
      <c r="M170" s="511"/>
    </row>
    <row r="171" spans="1:13" x14ac:dyDescent="0.35">
      <c r="A171" s="497"/>
      <c r="B171" s="291"/>
      <c r="C171" s="291"/>
      <c r="D171" s="291"/>
      <c r="E171" s="512"/>
      <c r="F171" s="498"/>
      <c r="G171" s="499"/>
      <c r="H171" s="291"/>
      <c r="I171" s="511"/>
      <c r="J171" s="291"/>
      <c r="K171" s="291"/>
      <c r="L171" s="292"/>
      <c r="M171" s="511"/>
    </row>
    <row r="172" spans="1:13" ht="6.75" customHeight="1" x14ac:dyDescent="0.35">
      <c r="A172" s="503"/>
      <c r="B172" s="504"/>
      <c r="C172" s="291"/>
      <c r="D172" s="505"/>
      <c r="E172" s="506"/>
      <c r="F172" s="507"/>
      <c r="G172" s="508"/>
      <c r="H172" s="504"/>
      <c r="I172" s="509"/>
      <c r="J172" s="291"/>
      <c r="K172" s="291"/>
      <c r="L172" s="504"/>
      <c r="M172" s="509"/>
    </row>
    <row r="173" spans="1:13" x14ac:dyDescent="0.35">
      <c r="A173" s="497"/>
      <c r="B173" s="291"/>
      <c r="C173" s="291"/>
      <c r="D173" s="291"/>
      <c r="E173" s="512"/>
      <c r="F173" s="498"/>
      <c r="G173" s="499"/>
      <c r="H173" s="291"/>
      <c r="I173" s="511"/>
      <c r="J173" s="291"/>
      <c r="K173" s="291"/>
      <c r="L173" s="292"/>
      <c r="M173" s="511"/>
    </row>
    <row r="174" spans="1:13" x14ac:dyDescent="0.35">
      <c r="A174" s="497"/>
      <c r="B174" s="291"/>
      <c r="C174" s="291"/>
      <c r="D174" s="291"/>
      <c r="E174" s="498"/>
      <c r="F174" s="498"/>
      <c r="G174" s="499"/>
      <c r="H174" s="291"/>
      <c r="I174" s="513"/>
      <c r="J174" s="291"/>
      <c r="K174" s="291"/>
      <c r="L174" s="292"/>
      <c r="M174" s="511"/>
    </row>
    <row r="175" spans="1:13" x14ac:dyDescent="0.35">
      <c r="A175" s="497"/>
      <c r="B175" s="291"/>
      <c r="C175" s="291"/>
      <c r="D175" s="291"/>
      <c r="E175" s="498"/>
      <c r="F175" s="498"/>
      <c r="G175" s="499"/>
      <c r="H175" s="291"/>
      <c r="I175" s="511"/>
      <c r="J175" s="291"/>
      <c r="K175" s="291"/>
      <c r="L175" s="292"/>
      <c r="M175" s="511"/>
    </row>
    <row r="176" spans="1:13" x14ac:dyDescent="0.35">
      <c r="A176" s="497"/>
      <c r="B176" s="291"/>
      <c r="C176" s="291"/>
      <c r="D176" s="291"/>
      <c r="E176" s="498"/>
      <c r="F176" s="498"/>
      <c r="G176" s="499"/>
      <c r="H176" s="291"/>
      <c r="I176" s="511"/>
      <c r="J176" s="291"/>
      <c r="K176" s="291"/>
      <c r="L176" s="292"/>
      <c r="M176" s="511"/>
    </row>
    <row r="177" spans="1:13" x14ac:dyDescent="0.35">
      <c r="A177" s="497"/>
      <c r="B177" s="291"/>
      <c r="C177" s="291"/>
      <c r="D177" s="291"/>
      <c r="E177" s="498"/>
      <c r="F177" s="498"/>
      <c r="G177" s="499"/>
      <c r="H177" s="291"/>
      <c r="I177" s="511"/>
      <c r="J177" s="291"/>
      <c r="K177" s="291"/>
      <c r="L177" s="292"/>
      <c r="M177" s="511"/>
    </row>
    <row r="178" spans="1:13" x14ac:dyDescent="0.35">
      <c r="A178" s="497"/>
      <c r="B178" s="291"/>
      <c r="C178" s="291"/>
      <c r="D178" s="291"/>
      <c r="E178" s="498"/>
      <c r="F178" s="498"/>
      <c r="G178" s="499"/>
      <c r="H178" s="291"/>
      <c r="I178" s="511"/>
      <c r="J178" s="291"/>
      <c r="K178" s="291"/>
      <c r="L178" s="292"/>
      <c r="M178" s="511"/>
    </row>
    <row r="179" spans="1:13" x14ac:dyDescent="0.35">
      <c r="A179" s="497"/>
      <c r="B179" s="291"/>
      <c r="C179" s="291"/>
      <c r="D179" s="291"/>
      <c r="E179" s="498"/>
      <c r="F179" s="498"/>
      <c r="G179" s="499"/>
      <c r="H179" s="291"/>
      <c r="I179" s="511"/>
      <c r="J179" s="291"/>
      <c r="K179" s="291"/>
      <c r="L179" s="292"/>
      <c r="M179" s="511"/>
    </row>
    <row r="180" spans="1:13" x14ac:dyDescent="0.35">
      <c r="A180" s="497"/>
      <c r="B180" s="291"/>
      <c r="C180" s="291"/>
      <c r="D180" s="291"/>
      <c r="E180" s="498"/>
      <c r="F180" s="498"/>
      <c r="G180" s="499"/>
      <c r="H180" s="291"/>
      <c r="I180" s="511"/>
      <c r="J180" s="291"/>
      <c r="K180" s="291"/>
      <c r="L180" s="292"/>
      <c r="M180" s="511"/>
    </row>
    <row r="181" spans="1:13" x14ac:dyDescent="0.35">
      <c r="A181" s="497"/>
      <c r="B181" s="291"/>
      <c r="C181" s="291"/>
      <c r="D181" s="291"/>
      <c r="E181" s="498"/>
      <c r="F181" s="498"/>
      <c r="G181" s="499"/>
      <c r="H181" s="291"/>
      <c r="I181" s="511"/>
      <c r="J181" s="291"/>
      <c r="K181" s="291"/>
      <c r="L181" s="292"/>
      <c r="M181" s="511"/>
    </row>
    <row r="182" spans="1:13" x14ac:dyDescent="0.35">
      <c r="A182" s="497"/>
      <c r="B182" s="291"/>
      <c r="C182" s="291"/>
      <c r="D182" s="291"/>
      <c r="E182" s="498"/>
      <c r="F182" s="498"/>
      <c r="G182" s="499"/>
      <c r="H182" s="291"/>
      <c r="I182" s="511"/>
      <c r="J182" s="291"/>
      <c r="K182" s="291"/>
      <c r="L182" s="292"/>
      <c r="M182" s="511"/>
    </row>
    <row r="183" spans="1:13" x14ac:dyDescent="0.35">
      <c r="A183" s="497"/>
      <c r="B183" s="291"/>
      <c r="C183" s="291"/>
      <c r="D183" s="291"/>
      <c r="E183" s="498"/>
      <c r="F183" s="498"/>
      <c r="G183" s="499"/>
      <c r="H183" s="291"/>
      <c r="I183" s="511"/>
      <c r="J183" s="291"/>
      <c r="K183" s="291"/>
      <c r="L183" s="292"/>
      <c r="M183" s="511"/>
    </row>
    <row r="184" spans="1:13" x14ac:dyDescent="0.35">
      <c r="A184" s="497"/>
      <c r="B184" s="291"/>
      <c r="C184" s="291"/>
      <c r="D184" s="291"/>
      <c r="E184" s="498"/>
      <c r="F184" s="498"/>
      <c r="G184" s="499"/>
      <c r="H184" s="291"/>
      <c r="I184" s="513"/>
      <c r="J184" s="291"/>
      <c r="K184" s="291"/>
      <c r="L184" s="292"/>
      <c r="M184" s="511"/>
    </row>
    <row r="185" spans="1:13" x14ac:dyDescent="0.35">
      <c r="A185" s="497"/>
      <c r="B185" s="291"/>
      <c r="C185" s="291"/>
      <c r="D185" s="291"/>
      <c r="E185" s="498"/>
      <c r="F185" s="498"/>
      <c r="G185" s="499"/>
      <c r="H185" s="291"/>
      <c r="I185" s="511"/>
      <c r="J185" s="291"/>
      <c r="K185" s="291"/>
      <c r="L185" s="292"/>
      <c r="M185" s="511"/>
    </row>
    <row r="186" spans="1:13" x14ac:dyDescent="0.35">
      <c r="A186" s="497"/>
      <c r="B186" s="291"/>
      <c r="C186" s="291"/>
      <c r="D186" s="291"/>
      <c r="E186" s="498"/>
      <c r="F186" s="498"/>
      <c r="G186" s="499"/>
      <c r="H186" s="291"/>
      <c r="I186" s="511"/>
      <c r="J186" s="291"/>
      <c r="K186" s="291"/>
      <c r="L186" s="292"/>
      <c r="M186" s="511"/>
    </row>
    <row r="187" spans="1:13" x14ac:dyDescent="0.35">
      <c r="A187" s="497"/>
      <c r="B187" s="291"/>
      <c r="C187" s="291"/>
      <c r="D187" s="291"/>
      <c r="E187" s="498"/>
      <c r="F187" s="498"/>
      <c r="G187" s="499"/>
      <c r="H187" s="291"/>
      <c r="I187" s="511"/>
      <c r="J187" s="291"/>
      <c r="K187" s="291"/>
      <c r="L187" s="292"/>
      <c r="M187" s="511"/>
    </row>
    <row r="188" spans="1:13" ht="6.75" customHeight="1" x14ac:dyDescent="0.35">
      <c r="A188" s="503"/>
      <c r="B188" s="504"/>
      <c r="C188" s="291"/>
      <c r="D188" s="505"/>
      <c r="E188" s="506"/>
      <c r="F188" s="507"/>
      <c r="G188" s="508"/>
      <c r="H188" s="504"/>
      <c r="I188" s="509"/>
      <c r="J188" s="291"/>
      <c r="K188" s="291"/>
      <c r="L188" s="504"/>
      <c r="M188" s="509"/>
    </row>
    <row r="189" spans="1:13" x14ac:dyDescent="0.35">
      <c r="A189" s="497"/>
      <c r="B189" s="291"/>
      <c r="C189" s="291"/>
      <c r="D189" s="291"/>
      <c r="E189" s="498"/>
      <c r="F189" s="498"/>
      <c r="G189" s="499"/>
      <c r="H189" s="291"/>
      <c r="I189" s="511"/>
      <c r="J189" s="291"/>
      <c r="K189" s="291"/>
      <c r="L189" s="292"/>
      <c r="M189" s="511"/>
    </row>
    <row r="190" spans="1:13" x14ac:dyDescent="0.35">
      <c r="A190" s="497"/>
      <c r="B190" s="291"/>
      <c r="C190" s="291"/>
      <c r="D190" s="291"/>
      <c r="E190" s="498"/>
      <c r="F190" s="498"/>
      <c r="G190" s="499"/>
      <c r="H190" s="291"/>
      <c r="I190" s="511"/>
      <c r="J190" s="291"/>
      <c r="K190" s="291"/>
      <c r="L190" s="292"/>
      <c r="M190" s="511"/>
    </row>
    <row r="191" spans="1:13" x14ac:dyDescent="0.35">
      <c r="A191" s="497"/>
      <c r="B191" s="291"/>
      <c r="C191" s="291"/>
      <c r="D191" s="291"/>
      <c r="E191" s="498"/>
      <c r="F191" s="498"/>
      <c r="G191" s="499"/>
      <c r="H191" s="291"/>
      <c r="I191" s="511"/>
      <c r="J191" s="291"/>
      <c r="K191" s="291"/>
      <c r="L191" s="292"/>
      <c r="M191" s="511"/>
    </row>
    <row r="192" spans="1:13" x14ac:dyDescent="0.35">
      <c r="A192" s="497"/>
      <c r="B192" s="291"/>
      <c r="C192" s="291"/>
      <c r="D192" s="291"/>
      <c r="E192" s="498"/>
      <c r="F192" s="498"/>
      <c r="G192" s="499"/>
      <c r="H192" s="291"/>
      <c r="I192" s="511"/>
      <c r="J192" s="291"/>
      <c r="K192" s="291"/>
      <c r="L192" s="292"/>
      <c r="M192" s="511"/>
    </row>
    <row r="193" spans="1:13" x14ac:dyDescent="0.35">
      <c r="A193" s="497"/>
      <c r="B193" s="291"/>
      <c r="C193" s="291"/>
      <c r="D193" s="291"/>
      <c r="E193" s="498"/>
      <c r="F193" s="498"/>
      <c r="G193" s="499"/>
      <c r="H193" s="291"/>
      <c r="I193" s="511"/>
      <c r="J193" s="291"/>
      <c r="K193" s="291"/>
      <c r="L193" s="292"/>
      <c r="M193" s="511"/>
    </row>
    <row r="194" spans="1:13" x14ac:dyDescent="0.35">
      <c r="A194" s="497"/>
      <c r="B194" s="291"/>
      <c r="C194" s="291"/>
      <c r="D194" s="291"/>
      <c r="E194" s="498"/>
      <c r="F194" s="498"/>
      <c r="G194" s="499"/>
      <c r="H194" s="291"/>
      <c r="I194" s="511"/>
      <c r="J194" s="291"/>
      <c r="K194" s="291"/>
      <c r="L194" s="292"/>
      <c r="M194" s="511"/>
    </row>
    <row r="195" spans="1:13" x14ac:dyDescent="0.35">
      <c r="A195" s="497"/>
      <c r="B195" s="291"/>
      <c r="C195" s="291"/>
      <c r="D195" s="291"/>
      <c r="E195" s="514"/>
      <c r="F195" s="498"/>
      <c r="G195" s="499"/>
      <c r="H195" s="291"/>
      <c r="I195" s="511"/>
      <c r="J195" s="291"/>
      <c r="K195" s="291"/>
      <c r="L195" s="292"/>
      <c r="M195" s="511"/>
    </row>
    <row r="196" spans="1:13" ht="6.75" customHeight="1" x14ac:dyDescent="0.35">
      <c r="A196" s="503"/>
      <c r="B196" s="504"/>
      <c r="C196" s="291"/>
      <c r="D196" s="505"/>
      <c r="E196" s="506"/>
      <c r="F196" s="507"/>
      <c r="G196" s="508"/>
      <c r="H196" s="504"/>
      <c r="I196" s="509"/>
      <c r="J196" s="291"/>
      <c r="K196" s="291"/>
      <c r="L196" s="504"/>
      <c r="M196" s="509"/>
    </row>
    <row r="197" spans="1:13" x14ac:dyDescent="0.35">
      <c r="A197" s="497"/>
      <c r="B197" s="291"/>
      <c r="C197" s="291"/>
      <c r="D197" s="291"/>
      <c r="E197" s="514"/>
      <c r="F197" s="498"/>
      <c r="G197" s="499"/>
      <c r="H197" s="291"/>
      <c r="I197" s="511"/>
      <c r="J197" s="291"/>
      <c r="K197" s="291"/>
      <c r="L197" s="292"/>
      <c r="M197" s="511"/>
    </row>
    <row r="198" spans="1:13" x14ac:dyDescent="0.35">
      <c r="A198" s="497"/>
      <c r="B198" s="291"/>
      <c r="C198" s="291"/>
      <c r="D198" s="291"/>
      <c r="E198" s="514"/>
      <c r="F198" s="498"/>
      <c r="G198" s="499"/>
      <c r="H198" s="291"/>
      <c r="I198" s="515"/>
      <c r="J198" s="291"/>
      <c r="K198" s="291"/>
      <c r="L198" s="292"/>
      <c r="M198" s="511"/>
    </row>
    <row r="199" spans="1:13" x14ac:dyDescent="0.35">
      <c r="A199" s="497"/>
      <c r="B199" s="291"/>
      <c r="C199" s="291"/>
      <c r="D199" s="291"/>
      <c r="E199" s="514"/>
      <c r="F199" s="498"/>
      <c r="G199" s="499"/>
      <c r="H199" s="291"/>
      <c r="I199" s="511"/>
      <c r="J199" s="291"/>
      <c r="K199" s="291"/>
      <c r="L199" s="292"/>
      <c r="M199" s="511"/>
    </row>
    <row r="200" spans="1:13" x14ac:dyDescent="0.35">
      <c r="A200" s="497"/>
      <c r="B200" s="291"/>
      <c r="C200" s="291"/>
      <c r="D200" s="291"/>
      <c r="E200" s="498"/>
      <c r="F200" s="498"/>
      <c r="G200" s="499"/>
      <c r="H200" s="291"/>
      <c r="I200" s="511"/>
      <c r="J200" s="291"/>
      <c r="K200" s="291"/>
      <c r="L200" s="292"/>
      <c r="M200" s="511"/>
    </row>
    <row r="201" spans="1:13" x14ac:dyDescent="0.35">
      <c r="A201" s="497"/>
      <c r="B201" s="291"/>
      <c r="C201" s="291"/>
      <c r="D201" s="291"/>
      <c r="E201" s="514"/>
      <c r="F201" s="516"/>
      <c r="G201" s="499"/>
      <c r="H201" s="291"/>
      <c r="I201" s="515"/>
      <c r="J201" s="291"/>
      <c r="K201" s="291"/>
      <c r="L201" s="292"/>
      <c r="M201" s="511"/>
    </row>
    <row r="202" spans="1:13" x14ac:dyDescent="0.35">
      <c r="A202" s="497"/>
      <c r="B202" s="291"/>
      <c r="C202" s="291"/>
      <c r="D202" s="291"/>
      <c r="E202" s="514"/>
      <c r="F202" s="498"/>
      <c r="G202" s="499"/>
      <c r="H202" s="291"/>
      <c r="I202" s="515"/>
      <c r="J202" s="291"/>
      <c r="K202" s="291"/>
      <c r="L202" s="292"/>
      <c r="M202" s="511"/>
    </row>
    <row r="203" spans="1:13" x14ac:dyDescent="0.35">
      <c r="A203" s="497"/>
      <c r="B203" s="291"/>
      <c r="C203" s="291"/>
      <c r="D203" s="291"/>
      <c r="E203" s="514"/>
      <c r="F203" s="516"/>
      <c r="G203" s="499"/>
      <c r="H203" s="291"/>
      <c r="I203" s="515"/>
      <c r="J203" s="291"/>
      <c r="K203" s="291"/>
      <c r="L203" s="292"/>
      <c r="M203" s="511"/>
    </row>
    <row r="204" spans="1:13" x14ac:dyDescent="0.35">
      <c r="A204" s="497"/>
      <c r="B204" s="291"/>
      <c r="C204" s="291"/>
      <c r="D204" s="291"/>
      <c r="E204" s="498"/>
      <c r="F204" s="498"/>
      <c r="G204" s="499"/>
      <c r="H204" s="291"/>
      <c r="I204" s="511"/>
      <c r="J204" s="291"/>
      <c r="K204" s="291"/>
      <c r="L204" s="292"/>
      <c r="M204" s="511"/>
    </row>
    <row r="205" spans="1:13" x14ac:dyDescent="0.35">
      <c r="A205" s="497"/>
      <c r="B205" s="291"/>
      <c r="C205" s="291"/>
      <c r="D205" s="291"/>
      <c r="E205" s="498"/>
      <c r="F205" s="516"/>
      <c r="G205" s="499"/>
      <c r="H205" s="291"/>
      <c r="I205" s="511"/>
      <c r="J205" s="291"/>
      <c r="K205" s="291"/>
      <c r="L205" s="292"/>
      <c r="M205" s="511"/>
    </row>
    <row r="206" spans="1:13" x14ac:dyDescent="0.35">
      <c r="A206" s="497"/>
      <c r="B206" s="291"/>
      <c r="C206" s="291"/>
      <c r="D206" s="291"/>
      <c r="E206" s="514"/>
      <c r="F206" s="516"/>
      <c r="G206" s="499"/>
      <c r="H206" s="291"/>
      <c r="I206" s="511"/>
      <c r="J206" s="291"/>
      <c r="K206" s="291"/>
      <c r="L206" s="292"/>
      <c r="M206" s="511"/>
    </row>
    <row r="207" spans="1:13" x14ac:dyDescent="0.35">
      <c r="A207" s="497"/>
      <c r="B207" s="291"/>
      <c r="C207" s="291"/>
      <c r="D207" s="291"/>
      <c r="E207" s="498"/>
      <c r="F207" s="516"/>
      <c r="G207" s="499"/>
      <c r="H207" s="291"/>
      <c r="I207" s="511"/>
      <c r="J207" s="291"/>
      <c r="K207" s="291"/>
      <c r="L207" s="292"/>
      <c r="M207" s="511"/>
    </row>
    <row r="208" spans="1:13" x14ac:dyDescent="0.35">
      <c r="A208" s="497"/>
      <c r="B208" s="291"/>
      <c r="C208" s="291"/>
      <c r="D208" s="291"/>
      <c r="E208" s="514"/>
      <c r="F208" s="498"/>
      <c r="G208" s="499"/>
      <c r="H208" s="291"/>
      <c r="I208" s="511"/>
      <c r="J208" s="291"/>
      <c r="K208" s="291"/>
      <c r="L208" s="292"/>
      <c r="M208" s="511"/>
    </row>
    <row r="209" spans="1:13" x14ac:dyDescent="0.35">
      <c r="A209" s="497"/>
      <c r="B209" s="291"/>
      <c r="C209" s="291"/>
      <c r="D209" s="291"/>
      <c r="E209" s="514"/>
      <c r="F209" s="498"/>
      <c r="G209" s="499"/>
      <c r="H209" s="291"/>
      <c r="I209" s="511"/>
      <c r="J209" s="291"/>
      <c r="K209" s="291"/>
      <c r="L209" s="292"/>
      <c r="M209" s="511"/>
    </row>
    <row r="210" spans="1:13" x14ac:dyDescent="0.35">
      <c r="A210" s="497"/>
      <c r="B210" s="291"/>
      <c r="C210" s="291"/>
      <c r="D210" s="291"/>
      <c r="E210" s="514"/>
      <c r="F210" s="498"/>
      <c r="G210" s="499"/>
      <c r="H210" s="291"/>
      <c r="I210" s="511"/>
      <c r="J210" s="291"/>
      <c r="K210" s="291"/>
      <c r="L210" s="292"/>
      <c r="M210" s="511"/>
    </row>
    <row r="211" spans="1:13" x14ac:dyDescent="0.35">
      <c r="A211" s="497"/>
      <c r="B211" s="291"/>
      <c r="C211" s="291"/>
      <c r="D211" s="291"/>
      <c r="E211" s="514"/>
      <c r="F211" s="498"/>
      <c r="G211" s="499"/>
      <c r="H211" s="291"/>
      <c r="I211" s="511"/>
      <c r="J211" s="291"/>
      <c r="K211" s="291"/>
      <c r="L211" s="292"/>
      <c r="M211" s="511"/>
    </row>
    <row r="212" spans="1:13" x14ac:dyDescent="0.35">
      <c r="A212" s="497"/>
      <c r="B212" s="291"/>
      <c r="C212" s="291"/>
      <c r="D212" s="291"/>
      <c r="E212" s="514"/>
      <c r="F212" s="498"/>
      <c r="G212" s="499"/>
      <c r="H212" s="291"/>
      <c r="I212" s="511"/>
      <c r="J212" s="291"/>
      <c r="K212" s="291"/>
      <c r="L212" s="292"/>
      <c r="M212" s="511"/>
    </row>
    <row r="213" spans="1:13" x14ac:dyDescent="0.35">
      <c r="A213" s="497"/>
      <c r="B213" s="291"/>
      <c r="C213" s="291"/>
      <c r="D213" s="291"/>
      <c r="E213" s="498"/>
      <c r="F213" s="498"/>
      <c r="G213" s="499"/>
      <c r="H213" s="291"/>
      <c r="I213" s="511"/>
      <c r="J213" s="291"/>
      <c r="K213" s="291"/>
      <c r="L213" s="292"/>
      <c r="M213" s="511"/>
    </row>
    <row r="214" spans="1:13" ht="6.75" customHeight="1" x14ac:dyDescent="0.35">
      <c r="A214" s="503"/>
      <c r="B214" s="504"/>
      <c r="C214" s="291"/>
      <c r="D214" s="505"/>
      <c r="E214" s="506"/>
      <c r="F214" s="507"/>
      <c r="G214" s="508"/>
      <c r="H214" s="504"/>
      <c r="I214" s="509"/>
      <c r="J214" s="291"/>
      <c r="K214" s="291"/>
      <c r="L214" s="504"/>
      <c r="M214" s="509"/>
    </row>
    <row r="215" spans="1:13" x14ac:dyDescent="0.35">
      <c r="A215" s="497"/>
      <c r="B215" s="291"/>
      <c r="C215" s="291"/>
      <c r="D215" s="291"/>
      <c r="E215" s="498"/>
      <c r="F215" s="498"/>
      <c r="G215" s="499"/>
      <c r="H215" s="291"/>
      <c r="I215" s="291"/>
      <c r="J215" s="291"/>
      <c r="K215" s="291"/>
      <c r="L215" s="292"/>
      <c r="M215" s="291"/>
    </row>
    <row r="216" spans="1:13" x14ac:dyDescent="0.35">
      <c r="A216" s="497"/>
      <c r="B216" s="291"/>
      <c r="C216" s="291"/>
      <c r="D216" s="291"/>
      <c r="E216" s="498"/>
      <c r="F216" s="516"/>
      <c r="G216" s="499"/>
      <c r="H216" s="291"/>
      <c r="I216" s="511"/>
      <c r="J216" s="291"/>
      <c r="K216" s="291"/>
      <c r="L216" s="292"/>
      <c r="M216" s="291"/>
    </row>
    <row r="217" spans="1:13" x14ac:dyDescent="0.35">
      <c r="A217" s="497"/>
      <c r="B217" s="291"/>
      <c r="C217" s="291"/>
      <c r="D217" s="291"/>
      <c r="E217" s="498"/>
      <c r="F217" s="516"/>
      <c r="G217" s="499"/>
      <c r="H217" s="291"/>
      <c r="I217" s="291"/>
      <c r="J217" s="291"/>
      <c r="K217" s="291"/>
      <c r="L217" s="292"/>
      <c r="M217" s="291"/>
    </row>
    <row r="218" spans="1:13" x14ac:dyDescent="0.35">
      <c r="A218" s="497"/>
      <c r="B218" s="291"/>
      <c r="C218" s="291"/>
      <c r="D218" s="291"/>
      <c r="E218" s="498"/>
      <c r="F218" s="516"/>
      <c r="G218" s="499"/>
      <c r="H218" s="291"/>
      <c r="I218" s="511"/>
      <c r="J218" s="291"/>
      <c r="K218" s="291"/>
      <c r="L218" s="292"/>
      <c r="M218" s="291"/>
    </row>
    <row r="219" spans="1:13" x14ac:dyDescent="0.35">
      <c r="A219" s="497"/>
      <c r="B219" s="291"/>
      <c r="C219" s="291"/>
      <c r="D219" s="291"/>
      <c r="E219" s="498"/>
      <c r="F219" s="516"/>
      <c r="G219" s="499"/>
      <c r="H219" s="291"/>
      <c r="I219" s="511"/>
      <c r="J219" s="291"/>
      <c r="K219" s="291"/>
      <c r="L219" s="292"/>
      <c r="M219" s="291"/>
    </row>
    <row r="220" spans="1:13" x14ac:dyDescent="0.35">
      <c r="A220" s="497"/>
      <c r="B220" s="291"/>
      <c r="C220" s="291"/>
      <c r="D220" s="291"/>
      <c r="E220" s="498"/>
      <c r="F220" s="516"/>
      <c r="G220" s="499"/>
      <c r="H220" s="291"/>
      <c r="I220" s="511"/>
      <c r="J220" s="291"/>
      <c r="K220" s="291"/>
      <c r="L220" s="292"/>
      <c r="M220" s="291"/>
    </row>
    <row r="221" spans="1:13" x14ac:dyDescent="0.35">
      <c r="A221" s="497"/>
      <c r="B221" s="291"/>
      <c r="C221" s="291"/>
      <c r="D221" s="291"/>
      <c r="E221" s="498"/>
      <c r="F221" s="498"/>
      <c r="G221" s="499"/>
      <c r="H221" s="291"/>
      <c r="I221" s="291"/>
      <c r="J221" s="291"/>
      <c r="K221" s="291"/>
      <c r="L221" s="292"/>
      <c r="M221" s="291"/>
    </row>
    <row r="222" spans="1:13" x14ac:dyDescent="0.35">
      <c r="A222" s="497"/>
      <c r="B222" s="291"/>
      <c r="C222" s="291"/>
      <c r="D222" s="291"/>
      <c r="E222" s="498"/>
      <c r="F222" s="498"/>
      <c r="G222" s="499"/>
      <c r="H222" s="291"/>
      <c r="I222" s="291"/>
      <c r="J222" s="291"/>
      <c r="K222" s="291"/>
      <c r="L222" s="292"/>
      <c r="M222" s="291"/>
    </row>
    <row r="223" spans="1:13" x14ac:dyDescent="0.35">
      <c r="A223" s="497"/>
      <c r="B223" s="291"/>
      <c r="C223" s="291"/>
      <c r="D223" s="291"/>
      <c r="E223" s="498"/>
      <c r="F223" s="498"/>
      <c r="G223" s="499"/>
      <c r="H223" s="291"/>
      <c r="I223" s="517"/>
      <c r="J223" s="291"/>
      <c r="K223" s="291"/>
      <c r="L223" s="292"/>
      <c r="M223" s="291"/>
    </row>
    <row r="224" spans="1:13" x14ac:dyDescent="0.35">
      <c r="A224" s="497"/>
      <c r="B224" s="291"/>
      <c r="C224" s="291"/>
      <c r="D224" s="291"/>
      <c r="E224" s="498"/>
      <c r="F224" s="498"/>
      <c r="G224" s="499"/>
      <c r="H224" s="291"/>
      <c r="I224" s="291"/>
      <c r="J224" s="291"/>
      <c r="K224" s="291"/>
      <c r="L224" s="292"/>
      <c r="M224" s="291"/>
    </row>
    <row r="225" spans="1:13" x14ac:dyDescent="0.35">
      <c r="A225" s="497"/>
      <c r="B225" s="291"/>
      <c r="C225" s="291"/>
      <c r="D225" s="291"/>
      <c r="E225" s="498"/>
      <c r="F225" s="498"/>
      <c r="G225" s="499"/>
      <c r="H225" s="291"/>
      <c r="I225" s="518"/>
      <c r="J225" s="291"/>
      <c r="K225" s="291"/>
      <c r="L225" s="292"/>
      <c r="M225" s="291"/>
    </row>
    <row r="226" spans="1:13" x14ac:dyDescent="0.35">
      <c r="A226" s="497"/>
      <c r="B226" s="291"/>
      <c r="C226" s="291"/>
      <c r="D226" s="291"/>
      <c r="E226" s="498"/>
      <c r="F226" s="498"/>
      <c r="G226" s="499"/>
      <c r="H226" s="291"/>
      <c r="I226" s="518"/>
      <c r="J226" s="291"/>
      <c r="K226" s="291"/>
      <c r="L226" s="292"/>
      <c r="M226" s="291"/>
    </row>
    <row r="227" spans="1:13" x14ac:dyDescent="0.35">
      <c r="A227" s="497"/>
      <c r="B227" s="291"/>
      <c r="C227" s="291"/>
      <c r="D227" s="291"/>
      <c r="E227" s="498"/>
      <c r="F227" s="498"/>
      <c r="G227" s="499"/>
      <c r="H227" s="291"/>
      <c r="I227" s="511"/>
      <c r="J227" s="291"/>
      <c r="K227" s="291"/>
      <c r="L227" s="292"/>
      <c r="M227" s="291"/>
    </row>
    <row r="228" spans="1:13" x14ac:dyDescent="0.35">
      <c r="A228" s="497"/>
      <c r="B228" s="291"/>
      <c r="C228" s="291"/>
      <c r="D228" s="291"/>
      <c r="E228" s="498"/>
      <c r="F228" s="498"/>
      <c r="G228" s="499"/>
      <c r="H228" s="291"/>
      <c r="I228" s="511"/>
      <c r="J228" s="291"/>
      <c r="K228" s="291"/>
      <c r="L228" s="292"/>
      <c r="M228" s="291"/>
    </row>
    <row r="229" spans="1:13" x14ac:dyDescent="0.35">
      <c r="A229" s="497"/>
      <c r="B229" s="291"/>
      <c r="C229" s="291"/>
      <c r="D229" s="291"/>
      <c r="E229" s="514"/>
      <c r="F229" s="498"/>
      <c r="G229" s="499"/>
      <c r="H229" s="291"/>
      <c r="I229" s="518"/>
      <c r="J229" s="291"/>
      <c r="K229" s="291"/>
      <c r="L229" s="292"/>
      <c r="M229" s="291"/>
    </row>
    <row r="230" spans="1:13" x14ac:dyDescent="0.35">
      <c r="A230" s="497"/>
      <c r="B230" s="291"/>
      <c r="C230" s="291"/>
      <c r="D230" s="291"/>
      <c r="E230" s="514"/>
      <c r="F230" s="498"/>
      <c r="G230" s="499"/>
      <c r="H230" s="291"/>
      <c r="I230" s="511"/>
      <c r="J230" s="291"/>
      <c r="K230" s="291"/>
      <c r="L230" s="292"/>
      <c r="M230" s="291"/>
    </row>
    <row r="231" spans="1:13" x14ac:dyDescent="0.35">
      <c r="A231" s="497"/>
      <c r="B231" s="291"/>
      <c r="C231" s="291"/>
      <c r="D231" s="291"/>
      <c r="E231" s="514"/>
      <c r="F231" s="498"/>
      <c r="G231" s="499"/>
      <c r="H231" s="291"/>
      <c r="I231" s="515"/>
      <c r="J231" s="291"/>
      <c r="K231" s="291"/>
      <c r="L231" s="292"/>
      <c r="M231" s="291"/>
    </row>
    <row r="232" spans="1:13" x14ac:dyDescent="0.35">
      <c r="A232" s="497"/>
      <c r="B232" s="291"/>
      <c r="C232" s="291"/>
      <c r="D232" s="291"/>
      <c r="E232" s="498"/>
      <c r="F232" s="498"/>
      <c r="G232" s="499"/>
      <c r="H232" s="291"/>
      <c r="I232" s="511"/>
      <c r="J232" s="291"/>
      <c r="K232" s="291"/>
      <c r="L232" s="292"/>
      <c r="M232" s="291"/>
    </row>
    <row r="233" spans="1:13" x14ac:dyDescent="0.35">
      <c r="A233" s="497"/>
      <c r="B233" s="291"/>
      <c r="C233" s="291"/>
      <c r="D233" s="291"/>
      <c r="E233" s="498"/>
      <c r="F233" s="498"/>
      <c r="G233" s="499"/>
      <c r="H233" s="291"/>
      <c r="I233" s="511"/>
      <c r="J233" s="291"/>
      <c r="K233" s="291"/>
      <c r="L233" s="292"/>
      <c r="M233" s="291"/>
    </row>
    <row r="234" spans="1:13" x14ac:dyDescent="0.35">
      <c r="A234" s="497"/>
      <c r="B234" s="291"/>
      <c r="C234" s="291"/>
      <c r="D234" s="291"/>
      <c r="E234" s="498"/>
      <c r="F234" s="498"/>
      <c r="G234" s="499"/>
      <c r="H234" s="291"/>
      <c r="I234" s="515"/>
      <c r="J234" s="291"/>
      <c r="K234" s="291"/>
      <c r="L234" s="292"/>
      <c r="M234" s="291"/>
    </row>
    <row r="235" spans="1:13" x14ac:dyDescent="0.35">
      <c r="A235" s="497"/>
      <c r="B235" s="291"/>
      <c r="C235" s="291"/>
      <c r="D235" s="291"/>
      <c r="E235" s="514"/>
      <c r="F235" s="498"/>
      <c r="G235" s="499"/>
      <c r="H235" s="291"/>
      <c r="I235" s="511"/>
      <c r="J235" s="291"/>
      <c r="K235" s="291"/>
      <c r="L235" s="292"/>
      <c r="M235" s="291"/>
    </row>
    <row r="236" spans="1:13" x14ac:dyDescent="0.35">
      <c r="A236" s="497"/>
      <c r="B236" s="291"/>
      <c r="C236" s="291"/>
      <c r="D236" s="291"/>
      <c r="E236" s="514"/>
      <c r="F236" s="498"/>
      <c r="G236" s="499"/>
      <c r="H236" s="291"/>
      <c r="I236" s="511"/>
      <c r="J236" s="291"/>
      <c r="K236" s="291"/>
      <c r="L236" s="292"/>
      <c r="M236" s="291"/>
    </row>
    <row r="237" spans="1:13" ht="6.75" customHeight="1" x14ac:dyDescent="0.35">
      <c r="A237" s="503"/>
      <c r="B237" s="504"/>
      <c r="C237" s="291"/>
      <c r="D237" s="505"/>
      <c r="E237" s="506"/>
      <c r="F237" s="507"/>
      <c r="G237" s="508"/>
      <c r="H237" s="504"/>
      <c r="I237" s="509"/>
      <c r="J237" s="291"/>
      <c r="K237" s="291"/>
      <c r="L237" s="504"/>
      <c r="M237" s="509"/>
    </row>
    <row r="238" spans="1:13" x14ac:dyDescent="0.35">
      <c r="A238" s="497"/>
      <c r="B238" s="291"/>
      <c r="C238" s="291"/>
      <c r="D238" s="291"/>
      <c r="E238" s="514"/>
      <c r="F238" s="498"/>
      <c r="G238" s="499"/>
      <c r="H238" s="291"/>
      <c r="I238" s="511"/>
      <c r="J238" s="291"/>
      <c r="K238" s="291"/>
      <c r="L238" s="292"/>
      <c r="M238" s="511"/>
    </row>
    <row r="239" spans="1:13" x14ac:dyDescent="0.35">
      <c r="A239" s="497"/>
      <c r="B239" s="291"/>
      <c r="C239" s="291"/>
      <c r="D239" s="291"/>
      <c r="E239" s="514"/>
      <c r="F239" s="498"/>
      <c r="G239" s="499"/>
      <c r="H239" s="291"/>
      <c r="I239" s="511"/>
      <c r="J239" s="291"/>
      <c r="K239" s="291"/>
      <c r="L239" s="292"/>
      <c r="M239" s="511"/>
    </row>
    <row r="240" spans="1:13" x14ac:dyDescent="0.35">
      <c r="A240" s="497"/>
      <c r="B240" s="291"/>
      <c r="C240" s="291"/>
      <c r="D240" s="291"/>
      <c r="E240" s="514"/>
      <c r="F240" s="498"/>
      <c r="G240" s="499"/>
      <c r="H240" s="291"/>
      <c r="I240" s="511"/>
      <c r="J240" s="291"/>
      <c r="K240" s="291"/>
      <c r="L240" s="292"/>
      <c r="M240" s="511"/>
    </row>
    <row r="241" spans="1:13" x14ac:dyDescent="0.35">
      <c r="A241" s="497"/>
      <c r="B241" s="291"/>
      <c r="C241" s="291"/>
      <c r="D241" s="291"/>
      <c r="E241" s="514"/>
      <c r="F241" s="498"/>
      <c r="G241" s="499"/>
      <c r="H241" s="291"/>
      <c r="I241" s="515"/>
      <c r="J241" s="291"/>
      <c r="K241" s="291"/>
      <c r="L241" s="292"/>
      <c r="M241" s="511"/>
    </row>
    <row r="242" spans="1:13" x14ac:dyDescent="0.35">
      <c r="A242" s="497"/>
      <c r="B242" s="291"/>
      <c r="C242" s="291"/>
      <c r="D242" s="291"/>
      <c r="E242" s="498"/>
      <c r="F242" s="498"/>
      <c r="G242" s="499"/>
      <c r="H242" s="291"/>
      <c r="I242" s="511"/>
      <c r="J242" s="291"/>
      <c r="K242" s="291"/>
      <c r="L242" s="292"/>
      <c r="M242" s="511"/>
    </row>
    <row r="243" spans="1:13" x14ac:dyDescent="0.35">
      <c r="A243" s="497"/>
      <c r="B243" s="291"/>
      <c r="C243" s="291"/>
      <c r="D243" s="291"/>
      <c r="E243" s="498"/>
      <c r="F243" s="498"/>
      <c r="G243" s="499"/>
      <c r="H243" s="291"/>
      <c r="I243" s="511"/>
      <c r="J243" s="291"/>
      <c r="K243" s="291"/>
      <c r="L243" s="292"/>
      <c r="M243" s="511"/>
    </row>
    <row r="244" spans="1:13" x14ac:dyDescent="0.35">
      <c r="A244" s="497"/>
      <c r="B244" s="291"/>
      <c r="C244" s="291"/>
      <c r="D244" s="291"/>
      <c r="E244" s="498"/>
      <c r="F244" s="498"/>
      <c r="G244" s="499"/>
      <c r="H244" s="291"/>
      <c r="I244" s="515"/>
      <c r="J244" s="291"/>
      <c r="K244" s="291"/>
      <c r="L244" s="292"/>
      <c r="M244" s="511"/>
    </row>
    <row r="245" spans="1:13" x14ac:dyDescent="0.35">
      <c r="A245" s="497"/>
      <c r="B245" s="291"/>
      <c r="C245" s="291"/>
      <c r="D245" s="291"/>
      <c r="E245" s="514"/>
      <c r="F245" s="498"/>
      <c r="G245" s="499"/>
      <c r="H245" s="291"/>
      <c r="I245" s="515"/>
      <c r="J245" s="291"/>
      <c r="K245" s="291"/>
      <c r="L245" s="292"/>
      <c r="M245" s="511"/>
    </row>
    <row r="246" spans="1:13" x14ac:dyDescent="0.35">
      <c r="A246" s="497"/>
      <c r="B246" s="291"/>
      <c r="C246" s="291"/>
      <c r="D246" s="291"/>
      <c r="E246" s="514"/>
      <c r="F246" s="498"/>
      <c r="G246" s="499"/>
      <c r="H246" s="291"/>
      <c r="I246" s="511"/>
      <c r="J246" s="291"/>
      <c r="K246" s="291"/>
      <c r="L246" s="292"/>
      <c r="M246" s="511"/>
    </row>
    <row r="247" spans="1:13" x14ac:dyDescent="0.35">
      <c r="A247" s="497"/>
      <c r="B247" s="291"/>
      <c r="C247" s="291"/>
      <c r="D247" s="291"/>
      <c r="E247" s="514"/>
      <c r="F247" s="498"/>
      <c r="G247" s="499"/>
      <c r="H247" s="291"/>
      <c r="I247" s="511"/>
      <c r="J247" s="291"/>
      <c r="K247" s="291"/>
      <c r="L247" s="292"/>
      <c r="M247" s="511"/>
    </row>
    <row r="248" spans="1:13" x14ac:dyDescent="0.35">
      <c r="A248" s="497"/>
      <c r="B248" s="291"/>
      <c r="C248" s="291"/>
      <c r="D248" s="291"/>
      <c r="E248" s="516"/>
      <c r="F248" s="498"/>
      <c r="G248" s="499"/>
      <c r="H248" s="291"/>
      <c r="I248" s="511"/>
      <c r="J248" s="291"/>
      <c r="K248" s="291"/>
      <c r="L248" s="292"/>
      <c r="M248" s="511"/>
    </row>
    <row r="249" spans="1:13" x14ac:dyDescent="0.35">
      <c r="A249" s="497"/>
      <c r="B249" s="291"/>
      <c r="C249" s="291"/>
      <c r="D249" s="291"/>
      <c r="E249" s="516"/>
      <c r="F249" s="498"/>
      <c r="G249" s="499"/>
      <c r="H249" s="291"/>
      <c r="I249" s="511"/>
      <c r="J249" s="291"/>
      <c r="K249" s="291"/>
      <c r="L249" s="292"/>
      <c r="M249" s="511"/>
    </row>
    <row r="250" spans="1:13" x14ac:dyDescent="0.35">
      <c r="A250" s="497"/>
      <c r="B250" s="291"/>
      <c r="C250" s="291"/>
      <c r="D250" s="291"/>
      <c r="E250" s="516"/>
      <c r="F250" s="498"/>
      <c r="G250" s="499"/>
      <c r="H250" s="291"/>
      <c r="I250" s="515"/>
      <c r="J250" s="291"/>
      <c r="K250" s="291"/>
      <c r="L250" s="292"/>
      <c r="M250" s="511"/>
    </row>
    <row r="251" spans="1:13" x14ac:dyDescent="0.35">
      <c r="A251" s="497"/>
      <c r="B251" s="291"/>
      <c r="C251" s="291"/>
      <c r="D251" s="291"/>
      <c r="E251" s="516"/>
      <c r="F251" s="498"/>
      <c r="G251" s="499"/>
      <c r="H251" s="291"/>
      <c r="I251" s="511"/>
      <c r="J251" s="291"/>
      <c r="K251" s="291"/>
      <c r="L251" s="292"/>
      <c r="M251" s="511"/>
    </row>
    <row r="252" spans="1:13" x14ac:dyDescent="0.35">
      <c r="A252" s="497"/>
      <c r="B252" s="291"/>
      <c r="C252" s="291"/>
      <c r="D252" s="291"/>
      <c r="E252" s="498"/>
      <c r="F252" s="498"/>
      <c r="G252" s="499"/>
      <c r="H252" s="291"/>
      <c r="I252" s="511"/>
      <c r="J252" s="291"/>
      <c r="K252" s="291"/>
      <c r="L252" s="292"/>
      <c r="M252" s="511"/>
    </row>
    <row r="253" spans="1:13" x14ac:dyDescent="0.35">
      <c r="A253" s="497"/>
      <c r="B253" s="291"/>
      <c r="C253" s="291"/>
      <c r="D253" s="291"/>
      <c r="E253" s="498"/>
      <c r="F253" s="498"/>
      <c r="G253" s="499"/>
      <c r="H253" s="291"/>
      <c r="I253" s="511"/>
      <c r="J253" s="291"/>
      <c r="K253" s="291"/>
      <c r="L253" s="292"/>
      <c r="M253" s="511"/>
    </row>
    <row r="254" spans="1:13" x14ac:dyDescent="0.35">
      <c r="A254" s="497"/>
      <c r="B254" s="291"/>
      <c r="C254" s="291"/>
      <c r="D254" s="291"/>
      <c r="E254" s="514"/>
      <c r="F254" s="498"/>
      <c r="G254" s="499"/>
      <c r="H254" s="291"/>
      <c r="I254" s="515"/>
      <c r="J254" s="291"/>
      <c r="K254" s="291"/>
      <c r="L254" s="292"/>
      <c r="M254" s="511"/>
    </row>
    <row r="255" spans="1:13" x14ac:dyDescent="0.35">
      <c r="A255" s="497"/>
      <c r="B255" s="291"/>
      <c r="C255" s="291"/>
      <c r="D255" s="291"/>
      <c r="E255" s="514"/>
      <c r="F255" s="498"/>
      <c r="G255" s="499"/>
      <c r="H255" s="291"/>
      <c r="I255" s="511"/>
      <c r="J255" s="291"/>
      <c r="K255" s="291"/>
      <c r="L255" s="292"/>
      <c r="M255" s="511"/>
    </row>
    <row r="256" spans="1:13" x14ac:dyDescent="0.35">
      <c r="A256" s="497"/>
      <c r="B256" s="291"/>
      <c r="C256" s="291"/>
      <c r="D256" s="291"/>
      <c r="E256" s="516"/>
      <c r="F256" s="498"/>
      <c r="G256" s="499"/>
      <c r="H256" s="291"/>
      <c r="I256" s="511"/>
      <c r="J256" s="291"/>
      <c r="K256" s="291"/>
      <c r="L256" s="292"/>
      <c r="M256" s="511"/>
    </row>
    <row r="257" spans="1:13" x14ac:dyDescent="0.35">
      <c r="A257" s="497"/>
      <c r="B257" s="291"/>
      <c r="C257" s="291"/>
      <c r="D257" s="291"/>
      <c r="E257" s="516"/>
      <c r="F257" s="498"/>
      <c r="G257" s="499"/>
      <c r="H257" s="291"/>
      <c r="I257" s="515"/>
      <c r="J257" s="291"/>
      <c r="K257" s="291"/>
      <c r="L257" s="292"/>
      <c r="M257" s="511"/>
    </row>
    <row r="258" spans="1:13" x14ac:dyDescent="0.35">
      <c r="A258" s="497"/>
      <c r="B258" s="291"/>
      <c r="C258" s="291"/>
      <c r="D258" s="291"/>
      <c r="E258" s="516"/>
      <c r="F258" s="498"/>
      <c r="G258" s="499"/>
      <c r="H258" s="291"/>
      <c r="I258" s="515"/>
      <c r="J258" s="291"/>
      <c r="K258" s="291"/>
      <c r="L258" s="292"/>
      <c r="M258" s="511"/>
    </row>
    <row r="259" spans="1:13" x14ac:dyDescent="0.35">
      <c r="A259" s="497"/>
      <c r="B259" s="291"/>
      <c r="C259" s="291"/>
      <c r="D259" s="291"/>
      <c r="E259" s="514"/>
      <c r="F259" s="516"/>
      <c r="G259" s="499"/>
      <c r="H259" s="291"/>
      <c r="I259" s="515"/>
      <c r="J259" s="291"/>
      <c r="K259" s="291"/>
      <c r="L259" s="292"/>
      <c r="M259" s="511"/>
    </row>
    <row r="260" spans="1:13" x14ac:dyDescent="0.35">
      <c r="A260" s="497"/>
      <c r="B260" s="291"/>
      <c r="C260" s="291"/>
      <c r="D260" s="291"/>
      <c r="E260" s="514"/>
      <c r="F260" s="516"/>
      <c r="G260" s="499"/>
      <c r="H260" s="291"/>
      <c r="I260" s="515"/>
      <c r="J260" s="291"/>
      <c r="K260" s="291"/>
      <c r="L260" s="292"/>
      <c r="M260" s="511"/>
    </row>
    <row r="261" spans="1:13" x14ac:dyDescent="0.35">
      <c r="A261" s="497"/>
      <c r="B261" s="291"/>
      <c r="C261" s="291"/>
      <c r="D261" s="291"/>
      <c r="E261" s="514"/>
      <c r="F261" s="516"/>
      <c r="G261" s="499"/>
      <c r="H261" s="291"/>
      <c r="I261" s="515"/>
      <c r="J261" s="291"/>
      <c r="K261" s="291"/>
      <c r="L261" s="292"/>
      <c r="M261" s="511"/>
    </row>
    <row r="262" spans="1:13" x14ac:dyDescent="0.35">
      <c r="A262" s="497"/>
      <c r="B262" s="291"/>
      <c r="C262" s="291"/>
      <c r="D262" s="291"/>
      <c r="E262" s="498"/>
      <c r="F262" s="516"/>
      <c r="G262" s="499"/>
      <c r="H262" s="291"/>
      <c r="I262" s="515"/>
      <c r="J262" s="291"/>
      <c r="K262" s="291"/>
      <c r="L262" s="292"/>
      <c r="M262" s="511"/>
    </row>
    <row r="263" spans="1:13" x14ac:dyDescent="0.35">
      <c r="A263" s="497"/>
      <c r="B263" s="291"/>
      <c r="C263" s="291"/>
      <c r="D263" s="291"/>
      <c r="E263" s="498"/>
      <c r="F263" s="498"/>
      <c r="G263" s="499"/>
      <c r="H263" s="291"/>
      <c r="I263" s="511"/>
      <c r="J263" s="291"/>
      <c r="K263" s="291"/>
      <c r="L263" s="292"/>
      <c r="M263" s="511"/>
    </row>
    <row r="264" spans="1:13" x14ac:dyDescent="0.35">
      <c r="A264" s="497"/>
      <c r="B264" s="291"/>
      <c r="C264" s="291"/>
      <c r="D264" s="291"/>
      <c r="E264" s="519"/>
      <c r="F264" s="498"/>
      <c r="G264" s="499"/>
      <c r="H264" s="291"/>
      <c r="I264" s="511"/>
      <c r="J264" s="291"/>
      <c r="K264" s="291"/>
      <c r="L264" s="292"/>
      <c r="M264" s="511"/>
    </row>
    <row r="265" spans="1:13" x14ac:dyDescent="0.35">
      <c r="A265" s="497"/>
      <c r="B265" s="291"/>
      <c r="C265" s="291"/>
      <c r="D265" s="291"/>
      <c r="E265" s="519"/>
      <c r="F265" s="498"/>
      <c r="G265" s="499"/>
      <c r="H265" s="291"/>
      <c r="I265" s="511"/>
      <c r="J265" s="291"/>
      <c r="K265" s="291"/>
      <c r="L265" s="292"/>
      <c r="M265" s="511"/>
    </row>
    <row r="266" spans="1:13" x14ac:dyDescent="0.35">
      <c r="A266" s="497"/>
      <c r="B266" s="291"/>
      <c r="C266" s="291"/>
      <c r="D266" s="291"/>
      <c r="E266" s="519"/>
      <c r="F266" s="498"/>
      <c r="G266" s="499"/>
      <c r="H266" s="291"/>
      <c r="I266" s="511"/>
      <c r="J266" s="291"/>
      <c r="K266" s="291"/>
      <c r="L266" s="292"/>
      <c r="M266" s="511"/>
    </row>
    <row r="267" spans="1:13" ht="6.75" customHeight="1" x14ac:dyDescent="0.35">
      <c r="A267" s="503"/>
      <c r="B267" s="504"/>
      <c r="C267" s="291"/>
      <c r="D267" s="505"/>
      <c r="E267" s="506"/>
      <c r="F267" s="507"/>
      <c r="G267" s="508"/>
      <c r="H267" s="504"/>
      <c r="I267" s="509"/>
      <c r="J267" s="291"/>
      <c r="K267" s="291"/>
      <c r="L267" s="504"/>
      <c r="M267" s="509"/>
    </row>
    <row r="268" spans="1:13" x14ac:dyDescent="0.35">
      <c r="A268" s="497"/>
      <c r="B268" s="291"/>
      <c r="C268" s="291"/>
      <c r="D268" s="291"/>
      <c r="E268" s="498"/>
      <c r="F268" s="498"/>
      <c r="G268" s="499"/>
      <c r="H268" s="291"/>
      <c r="I268" s="511"/>
      <c r="J268" s="291"/>
      <c r="K268" s="291"/>
      <c r="L268" s="292"/>
      <c r="M268" s="511"/>
    </row>
    <row r="269" spans="1:13" x14ac:dyDescent="0.35">
      <c r="A269" s="497"/>
      <c r="B269" s="291"/>
      <c r="C269" s="291"/>
      <c r="D269" s="291"/>
      <c r="E269" s="519"/>
      <c r="F269" s="498"/>
      <c r="G269" s="499"/>
      <c r="H269" s="291"/>
      <c r="I269" s="511"/>
      <c r="J269" s="291"/>
      <c r="K269" s="291"/>
      <c r="L269" s="292"/>
      <c r="M269" s="511"/>
    </row>
    <row r="270" spans="1:13" x14ac:dyDescent="0.35">
      <c r="A270" s="497"/>
      <c r="B270" s="291"/>
      <c r="C270" s="291"/>
      <c r="D270" s="291"/>
      <c r="E270" s="519"/>
      <c r="F270" s="516"/>
      <c r="G270" s="499"/>
      <c r="H270" s="291"/>
      <c r="I270" s="511"/>
      <c r="J270" s="291"/>
      <c r="K270" s="291"/>
      <c r="L270" s="292"/>
      <c r="M270" s="511"/>
    </row>
    <row r="271" spans="1:13" x14ac:dyDescent="0.35">
      <c r="A271" s="497"/>
      <c r="B271" s="291"/>
      <c r="C271" s="291"/>
      <c r="D271" s="291"/>
      <c r="E271" s="519"/>
      <c r="F271" s="516"/>
      <c r="G271" s="499"/>
      <c r="H271" s="291"/>
      <c r="I271" s="511"/>
      <c r="J271" s="291"/>
      <c r="K271" s="291"/>
      <c r="L271" s="292"/>
      <c r="M271" s="511"/>
    </row>
    <row r="272" spans="1:13" x14ac:dyDescent="0.35">
      <c r="A272" s="497"/>
      <c r="B272" s="291"/>
      <c r="C272" s="291"/>
      <c r="D272" s="291"/>
      <c r="E272" s="519"/>
      <c r="F272" s="516"/>
      <c r="G272" s="499"/>
      <c r="H272" s="291"/>
      <c r="I272" s="511"/>
      <c r="J272" s="291"/>
      <c r="K272" s="291"/>
      <c r="L272" s="292"/>
      <c r="M272" s="511"/>
    </row>
    <row r="273" spans="1:13" x14ac:dyDescent="0.35">
      <c r="A273" s="497"/>
      <c r="B273" s="291"/>
      <c r="C273" s="291"/>
      <c r="D273" s="291"/>
      <c r="E273" s="519"/>
      <c r="F273" s="516"/>
      <c r="G273" s="499"/>
      <c r="H273" s="291"/>
      <c r="I273" s="511"/>
      <c r="J273" s="291"/>
      <c r="K273" s="291"/>
      <c r="L273" s="292"/>
      <c r="M273" s="511"/>
    </row>
    <row r="274" spans="1:13" x14ac:dyDescent="0.35">
      <c r="A274" s="497"/>
      <c r="B274" s="291"/>
      <c r="C274" s="291"/>
      <c r="D274" s="291"/>
      <c r="E274" s="519"/>
      <c r="F274" s="516"/>
      <c r="G274" s="499"/>
      <c r="H274" s="291"/>
      <c r="I274" s="515"/>
      <c r="J274" s="291"/>
      <c r="K274" s="291"/>
      <c r="L274" s="292"/>
      <c r="M274" s="511"/>
    </row>
    <row r="275" spans="1:13" x14ac:dyDescent="0.35">
      <c r="A275" s="497"/>
      <c r="B275" s="291"/>
      <c r="C275" s="291"/>
      <c r="D275" s="291"/>
      <c r="E275" s="519"/>
      <c r="F275" s="516"/>
      <c r="G275" s="499"/>
      <c r="H275" s="291"/>
      <c r="I275" s="511"/>
      <c r="J275" s="291"/>
      <c r="K275" s="291"/>
      <c r="L275" s="292"/>
      <c r="M275" s="511"/>
    </row>
    <row r="276" spans="1:13" x14ac:dyDescent="0.35">
      <c r="A276" s="497"/>
      <c r="B276" s="291"/>
      <c r="C276" s="291"/>
      <c r="D276" s="291"/>
      <c r="E276" s="519"/>
      <c r="F276" s="516"/>
      <c r="G276" s="499"/>
      <c r="H276" s="291"/>
      <c r="I276" s="511"/>
      <c r="J276" s="291"/>
      <c r="K276" s="291"/>
      <c r="L276" s="292"/>
      <c r="M276" s="511"/>
    </row>
    <row r="277" spans="1:13" ht="6.75" customHeight="1" x14ac:dyDescent="0.35">
      <c r="A277" s="503"/>
      <c r="B277" s="504"/>
      <c r="C277" s="291"/>
      <c r="D277" s="505"/>
      <c r="E277" s="506"/>
      <c r="F277" s="507"/>
      <c r="G277" s="508"/>
      <c r="H277" s="504"/>
      <c r="I277" s="509"/>
      <c r="J277" s="291"/>
      <c r="K277" s="291"/>
      <c r="L277" s="504"/>
      <c r="M277" s="509"/>
    </row>
    <row r="278" spans="1:13" x14ac:dyDescent="0.35">
      <c r="A278" s="497"/>
      <c r="B278" s="291"/>
      <c r="C278" s="291"/>
      <c r="D278" s="291"/>
      <c r="E278" s="498"/>
      <c r="F278" s="498"/>
      <c r="G278" s="499"/>
      <c r="H278" s="291"/>
      <c r="I278" s="511"/>
      <c r="J278" s="291"/>
      <c r="K278" s="291"/>
      <c r="L278" s="292"/>
      <c r="M278" s="511"/>
    </row>
    <row r="279" spans="1:13" x14ac:dyDescent="0.35">
      <c r="A279" s="497"/>
      <c r="B279" s="291"/>
      <c r="C279" s="291"/>
      <c r="D279" s="291"/>
      <c r="E279" s="498"/>
      <c r="F279" s="498"/>
      <c r="G279" s="499"/>
      <c r="H279" s="291"/>
      <c r="I279" s="515"/>
      <c r="J279" s="291"/>
      <c r="K279" s="291"/>
      <c r="L279" s="292"/>
      <c r="M279" s="511"/>
    </row>
    <row r="280" spans="1:13" x14ac:dyDescent="0.35">
      <c r="A280" s="497"/>
      <c r="B280" s="291"/>
      <c r="C280" s="291"/>
      <c r="D280" s="291"/>
      <c r="E280" s="519"/>
      <c r="F280" s="498"/>
      <c r="G280" s="499"/>
      <c r="H280" s="291"/>
      <c r="I280" s="511"/>
      <c r="J280" s="291"/>
      <c r="K280" s="291"/>
      <c r="L280" s="292"/>
      <c r="M280" s="511"/>
    </row>
    <row r="281" spans="1:13" x14ac:dyDescent="0.35">
      <c r="A281" s="497"/>
      <c r="B281" s="291"/>
      <c r="C281" s="291"/>
      <c r="D281" s="291"/>
      <c r="E281" s="519"/>
      <c r="F281" s="498"/>
      <c r="G281" s="499"/>
      <c r="H281" s="291"/>
      <c r="I281" s="515"/>
      <c r="J281" s="291"/>
      <c r="K281" s="291"/>
      <c r="L281" s="292"/>
      <c r="M281" s="511"/>
    </row>
    <row r="282" spans="1:13" x14ac:dyDescent="0.35">
      <c r="A282" s="497"/>
      <c r="B282" s="291"/>
      <c r="C282" s="291"/>
      <c r="D282" s="291"/>
      <c r="E282" s="519"/>
      <c r="F282" s="498"/>
      <c r="G282" s="499"/>
      <c r="H282" s="291"/>
      <c r="I282" s="511"/>
      <c r="J282" s="291"/>
      <c r="K282" s="291"/>
      <c r="L282" s="292"/>
      <c r="M282" s="511"/>
    </row>
    <row r="283" spans="1:13" x14ac:dyDescent="0.35">
      <c r="A283" s="497"/>
      <c r="B283" s="291"/>
      <c r="C283" s="291"/>
      <c r="D283" s="291"/>
      <c r="E283" s="498"/>
      <c r="F283" s="498"/>
      <c r="G283" s="499"/>
      <c r="H283" s="291"/>
      <c r="I283" s="511"/>
      <c r="J283" s="291"/>
      <c r="K283" s="291"/>
      <c r="L283" s="292"/>
      <c r="M283" s="511"/>
    </row>
    <row r="284" spans="1:13" x14ac:dyDescent="0.35">
      <c r="A284" s="497"/>
      <c r="B284" s="291"/>
      <c r="C284" s="291"/>
      <c r="D284" s="291"/>
      <c r="E284" s="498"/>
      <c r="F284" s="498"/>
      <c r="G284" s="499"/>
      <c r="H284" s="291"/>
      <c r="I284" s="511"/>
      <c r="J284" s="291"/>
      <c r="K284" s="291"/>
      <c r="L284" s="292"/>
      <c r="M284" s="511"/>
    </row>
    <row r="285" spans="1:13" x14ac:dyDescent="0.35">
      <c r="A285" s="497"/>
      <c r="B285" s="291"/>
      <c r="C285" s="291"/>
      <c r="D285" s="291"/>
      <c r="E285" s="498"/>
      <c r="F285" s="516"/>
      <c r="G285" s="499"/>
      <c r="H285" s="291"/>
      <c r="I285" s="515"/>
      <c r="J285" s="291"/>
      <c r="K285" s="291"/>
      <c r="L285" s="292"/>
      <c r="M285" s="511"/>
    </row>
    <row r="286" spans="1:13" x14ac:dyDescent="0.35">
      <c r="A286" s="497"/>
      <c r="B286" s="291"/>
      <c r="C286" s="291"/>
      <c r="D286" s="291"/>
      <c r="E286" s="498"/>
      <c r="F286" s="516"/>
      <c r="G286" s="499"/>
      <c r="H286" s="291"/>
      <c r="I286" s="511"/>
      <c r="J286" s="291"/>
      <c r="K286" s="291"/>
      <c r="L286" s="292"/>
      <c r="M286" s="511"/>
    </row>
    <row r="287" spans="1:13" x14ac:dyDescent="0.35">
      <c r="A287" s="497"/>
      <c r="B287" s="291"/>
      <c r="C287" s="291"/>
      <c r="D287" s="291"/>
      <c r="E287" s="498"/>
      <c r="F287" s="498"/>
      <c r="G287" s="499"/>
      <c r="H287" s="291"/>
      <c r="I287" s="511"/>
      <c r="J287" s="291"/>
      <c r="K287" s="291"/>
      <c r="L287" s="292"/>
      <c r="M287" s="511"/>
    </row>
    <row r="288" spans="1:13" x14ac:dyDescent="0.35">
      <c r="A288" s="497"/>
      <c r="B288" s="291"/>
      <c r="C288" s="291"/>
      <c r="D288" s="291"/>
      <c r="E288" s="498"/>
      <c r="F288" s="498"/>
      <c r="G288" s="499"/>
      <c r="H288" s="291"/>
      <c r="I288" s="511"/>
      <c r="J288" s="291"/>
      <c r="K288" s="291"/>
      <c r="L288" s="292"/>
      <c r="M288" s="511"/>
    </row>
    <row r="289" spans="1:13" x14ac:dyDescent="0.35">
      <c r="A289" s="497"/>
      <c r="B289" s="291"/>
      <c r="C289" s="291"/>
      <c r="D289" s="291"/>
      <c r="E289" s="519"/>
      <c r="F289" s="498"/>
      <c r="G289" s="499"/>
      <c r="H289" s="291"/>
      <c r="I289" s="515"/>
      <c r="J289" s="291"/>
      <c r="K289" s="291"/>
      <c r="L289" s="292"/>
      <c r="M289" s="511"/>
    </row>
    <row r="290" spans="1:13" x14ac:dyDescent="0.35">
      <c r="A290" s="497"/>
      <c r="B290" s="291"/>
      <c r="C290" s="291"/>
      <c r="D290" s="291"/>
      <c r="E290" s="519"/>
      <c r="F290" s="498"/>
      <c r="G290" s="499"/>
      <c r="H290" s="291"/>
      <c r="I290" s="511"/>
      <c r="J290" s="291"/>
      <c r="K290" s="291"/>
      <c r="L290" s="292"/>
      <c r="M290" s="511"/>
    </row>
    <row r="291" spans="1:13" x14ac:dyDescent="0.35">
      <c r="A291" s="497"/>
      <c r="B291" s="291"/>
      <c r="C291" s="291"/>
      <c r="D291" s="291"/>
      <c r="E291" s="498"/>
      <c r="F291" s="498"/>
      <c r="G291" s="499"/>
      <c r="H291" s="291"/>
      <c r="I291" s="511"/>
      <c r="J291" s="291"/>
      <c r="K291" s="291"/>
      <c r="L291" s="292"/>
      <c r="M291" s="511"/>
    </row>
    <row r="292" spans="1:13" x14ac:dyDescent="0.35">
      <c r="A292" s="497"/>
      <c r="B292" s="291"/>
      <c r="C292" s="291"/>
      <c r="D292" s="291"/>
      <c r="E292" s="498"/>
      <c r="F292" s="498"/>
      <c r="G292" s="499"/>
      <c r="H292" s="291"/>
      <c r="I292" s="511"/>
      <c r="J292" s="291"/>
      <c r="K292" s="291"/>
      <c r="L292" s="292"/>
      <c r="M292" s="511"/>
    </row>
    <row r="293" spans="1:13" x14ac:dyDescent="0.35">
      <c r="A293" s="497"/>
      <c r="B293" s="291"/>
      <c r="C293" s="291"/>
      <c r="D293" s="291"/>
      <c r="E293" s="498"/>
      <c r="F293" s="498"/>
      <c r="G293" s="499"/>
      <c r="H293" s="291"/>
      <c r="I293" s="511"/>
      <c r="J293" s="291"/>
      <c r="K293" s="291"/>
      <c r="L293" s="292"/>
      <c r="M293" s="511"/>
    </row>
    <row r="294" spans="1:13" x14ac:dyDescent="0.35">
      <c r="A294" s="497"/>
      <c r="B294" s="291"/>
      <c r="C294" s="291"/>
      <c r="D294" s="291"/>
      <c r="E294" s="498"/>
      <c r="F294" s="498"/>
      <c r="G294" s="291"/>
      <c r="H294" s="291"/>
      <c r="I294" s="511"/>
      <c r="J294" s="291"/>
      <c r="K294" s="291"/>
      <c r="L294" s="292"/>
      <c r="M294" s="511"/>
    </row>
    <row r="295" spans="1:13" x14ac:dyDescent="0.35">
      <c r="A295" s="497"/>
      <c r="B295" s="291"/>
      <c r="C295" s="291"/>
      <c r="D295" s="291"/>
      <c r="E295" s="498"/>
      <c r="F295" s="498"/>
      <c r="G295" s="499"/>
      <c r="H295" s="291"/>
      <c r="I295" s="511"/>
      <c r="J295" s="291"/>
      <c r="K295" s="291"/>
      <c r="L295" s="291"/>
      <c r="M295" s="511"/>
    </row>
    <row r="296" spans="1:13" ht="6.75" customHeight="1" x14ac:dyDescent="0.35">
      <c r="A296" s="503"/>
      <c r="B296" s="504"/>
      <c r="C296" s="291"/>
      <c r="D296" s="505"/>
      <c r="E296" s="506"/>
      <c r="F296" s="507"/>
      <c r="G296" s="508"/>
      <c r="H296" s="504"/>
      <c r="I296" s="509"/>
      <c r="J296" s="291"/>
      <c r="K296" s="291"/>
      <c r="L296" s="504"/>
      <c r="M296" s="509"/>
    </row>
    <row r="297" spans="1:13" x14ac:dyDescent="0.35">
      <c r="A297" s="497"/>
      <c r="B297" s="291"/>
      <c r="C297" s="291"/>
      <c r="D297" s="291"/>
      <c r="E297" s="498"/>
      <c r="F297" s="498"/>
      <c r="G297" s="291"/>
      <c r="H297" s="291"/>
      <c r="I297" s="511"/>
      <c r="J297" s="291"/>
      <c r="K297" s="291"/>
      <c r="L297" s="291"/>
      <c r="M297" s="511"/>
    </row>
    <row r="298" spans="1:13" x14ac:dyDescent="0.35">
      <c r="A298" s="497"/>
      <c r="B298" s="291"/>
      <c r="C298" s="291"/>
      <c r="D298" s="291"/>
      <c r="E298" s="498"/>
      <c r="F298" s="498"/>
      <c r="G298" s="499"/>
      <c r="H298" s="291"/>
      <c r="I298" s="511"/>
      <c r="J298" s="291"/>
      <c r="K298" s="291"/>
      <c r="L298" s="291"/>
      <c r="M298" s="511"/>
    </row>
    <row r="299" spans="1:13" x14ac:dyDescent="0.35">
      <c r="A299" s="497"/>
      <c r="B299" s="291"/>
      <c r="C299" s="291"/>
      <c r="D299" s="291"/>
      <c r="E299" s="498"/>
      <c r="F299" s="498"/>
      <c r="G299" s="520"/>
      <c r="H299" s="291"/>
      <c r="I299" s="515"/>
      <c r="J299" s="291"/>
      <c r="K299" s="291"/>
      <c r="L299" s="291"/>
      <c r="M299" s="511"/>
    </row>
    <row r="300" spans="1:13" x14ac:dyDescent="0.35">
      <c r="A300" s="497"/>
      <c r="B300" s="291"/>
      <c r="C300" s="291"/>
      <c r="D300" s="291"/>
      <c r="E300" s="498"/>
      <c r="F300" s="498"/>
      <c r="G300" s="520"/>
      <c r="H300" s="291"/>
      <c r="I300" s="515"/>
      <c r="J300" s="291"/>
      <c r="K300" s="291"/>
      <c r="L300" s="291"/>
      <c r="M300" s="511"/>
    </row>
    <row r="301" spans="1:13" x14ac:dyDescent="0.35">
      <c r="A301" s="497"/>
      <c r="B301" s="291"/>
      <c r="C301" s="291"/>
      <c r="D301" s="291"/>
      <c r="E301" s="498"/>
      <c r="F301" s="498"/>
      <c r="G301" s="520"/>
      <c r="H301" s="291"/>
      <c r="I301" s="511"/>
      <c r="J301" s="291"/>
      <c r="K301" s="291"/>
      <c r="L301" s="291"/>
      <c r="M301" s="511"/>
    </row>
    <row r="302" spans="1:13" ht="15.75" customHeight="1" x14ac:dyDescent="0.35">
      <c r="A302" s="497"/>
      <c r="B302" s="291"/>
      <c r="C302" s="291"/>
      <c r="D302" s="291"/>
      <c r="E302" s="498"/>
      <c r="F302" s="498"/>
      <c r="G302" s="520"/>
      <c r="H302" s="291"/>
      <c r="I302" s="511"/>
      <c r="J302" s="291"/>
      <c r="K302" s="291"/>
      <c r="L302" s="291"/>
      <c r="M302" s="511"/>
    </row>
    <row r="303" spans="1:13" ht="15.75" customHeight="1" x14ac:dyDescent="0.35">
      <c r="A303" s="497"/>
      <c r="B303" s="291"/>
      <c r="C303" s="291"/>
      <c r="D303" s="291"/>
      <c r="E303" s="498"/>
      <c r="F303" s="498"/>
      <c r="G303" s="520"/>
      <c r="H303" s="291"/>
      <c r="I303" s="511"/>
      <c r="J303" s="291"/>
      <c r="K303" s="291"/>
      <c r="L303" s="291"/>
      <c r="M303" s="511"/>
    </row>
    <row r="304" spans="1:13" ht="6.75" customHeight="1" x14ac:dyDescent="0.35">
      <c r="A304" s="503"/>
      <c r="B304" s="504"/>
      <c r="C304" s="291"/>
      <c r="D304" s="505"/>
      <c r="E304" s="506"/>
      <c r="F304" s="507"/>
      <c r="G304" s="508"/>
      <c r="H304" s="504"/>
      <c r="I304" s="509"/>
      <c r="J304" s="291"/>
      <c r="K304" s="291"/>
      <c r="L304" s="504"/>
      <c r="M304" s="509"/>
    </row>
    <row r="305" spans="1:13" ht="15.75" customHeight="1" x14ac:dyDescent="0.35">
      <c r="A305" s="497"/>
      <c r="B305" s="291"/>
      <c r="C305" s="291"/>
      <c r="D305" s="291"/>
      <c r="E305" s="498"/>
      <c r="F305" s="498"/>
      <c r="G305" s="368"/>
      <c r="H305" s="291"/>
      <c r="I305" s="515"/>
      <c r="J305" s="291"/>
      <c r="K305" s="291"/>
      <c r="L305" s="292"/>
      <c r="M305" s="511"/>
    </row>
    <row r="306" spans="1:13" ht="15.75" customHeight="1" x14ac:dyDescent="0.35">
      <c r="A306" s="497"/>
      <c r="B306" s="291"/>
      <c r="C306" s="521"/>
      <c r="D306" s="291"/>
      <c r="E306" s="498"/>
      <c r="F306" s="498"/>
      <c r="G306" s="291"/>
      <c r="H306" s="291"/>
      <c r="I306" s="511"/>
      <c r="J306" s="291"/>
      <c r="K306" s="291"/>
      <c r="L306" s="291"/>
      <c r="M306" s="511"/>
    </row>
    <row r="307" spans="1:13" ht="15.75" customHeight="1" x14ac:dyDescent="0.35">
      <c r="A307" s="497"/>
      <c r="B307" s="291"/>
      <c r="C307" s="521"/>
      <c r="D307" s="291"/>
      <c r="E307" s="498"/>
      <c r="F307" s="498"/>
      <c r="G307" s="520"/>
      <c r="H307" s="291"/>
      <c r="I307" s="511"/>
      <c r="J307" s="291"/>
      <c r="K307" s="291"/>
      <c r="L307" s="291"/>
      <c r="M307" s="511"/>
    </row>
    <row r="308" spans="1:13" x14ac:dyDescent="0.35">
      <c r="A308" s="497"/>
      <c r="B308" s="291"/>
      <c r="C308" s="521"/>
      <c r="D308" s="291"/>
      <c r="E308" s="498"/>
      <c r="F308" s="498"/>
      <c r="G308" s="291"/>
      <c r="H308" s="291"/>
      <c r="I308" s="515"/>
      <c r="J308" s="291"/>
      <c r="K308" s="291"/>
      <c r="L308" s="291"/>
      <c r="M308" s="511"/>
    </row>
    <row r="309" spans="1:13" x14ac:dyDescent="0.35">
      <c r="A309" s="497"/>
      <c r="B309" s="291"/>
      <c r="C309" s="521"/>
      <c r="D309" s="291"/>
      <c r="E309" s="498"/>
      <c r="F309" s="498"/>
      <c r="G309" s="291"/>
      <c r="H309" s="291"/>
      <c r="I309" s="511"/>
      <c r="J309" s="291"/>
      <c r="K309" s="291"/>
      <c r="L309" s="291"/>
      <c r="M309" s="511"/>
    </row>
    <row r="310" spans="1:13" x14ac:dyDescent="0.35">
      <c r="A310" s="497"/>
      <c r="B310" s="291"/>
      <c r="C310" s="521"/>
      <c r="D310" s="291"/>
      <c r="E310" s="498"/>
      <c r="F310" s="498"/>
      <c r="G310" s="520"/>
      <c r="H310" s="291"/>
      <c r="I310" s="511"/>
      <c r="J310" s="291"/>
      <c r="K310" s="291"/>
      <c r="L310" s="291"/>
      <c r="M310" s="511"/>
    </row>
    <row r="311" spans="1:13" x14ac:dyDescent="0.35">
      <c r="A311" s="497"/>
      <c r="B311" s="291"/>
      <c r="C311" s="521"/>
      <c r="D311" s="291"/>
      <c r="E311" s="498"/>
      <c r="F311" s="498"/>
      <c r="G311" s="368"/>
      <c r="H311" s="291"/>
      <c r="I311" s="511"/>
      <c r="J311" s="291"/>
      <c r="K311" s="291"/>
      <c r="L311" s="291"/>
      <c r="M311" s="511"/>
    </row>
    <row r="312" spans="1:13" x14ac:dyDescent="0.35">
      <c r="A312" s="497"/>
      <c r="B312" s="291"/>
      <c r="C312" s="521"/>
      <c r="D312" s="291"/>
      <c r="E312" s="498"/>
      <c r="F312" s="498"/>
      <c r="G312" s="520"/>
      <c r="H312" s="291"/>
      <c r="I312" s="511"/>
      <c r="J312" s="291"/>
      <c r="K312" s="291"/>
      <c r="L312" s="291"/>
      <c r="M312" s="511"/>
    </row>
    <row r="313" spans="1:13" x14ac:dyDescent="0.35">
      <c r="A313" s="497"/>
      <c r="B313" s="291"/>
      <c r="C313" s="521"/>
      <c r="D313" s="291"/>
      <c r="E313" s="498"/>
      <c r="F313" s="498"/>
      <c r="G313" s="520"/>
      <c r="H313" s="291"/>
      <c r="I313" s="515"/>
      <c r="J313" s="291"/>
      <c r="K313" s="291"/>
      <c r="L313" s="291"/>
      <c r="M313" s="511"/>
    </row>
    <row r="314" spans="1:13" ht="6.75" customHeight="1" x14ac:dyDescent="0.35">
      <c r="A314" s="503"/>
      <c r="B314" s="504"/>
      <c r="C314" s="505"/>
      <c r="D314" s="505"/>
      <c r="E314" s="506"/>
      <c r="F314" s="507"/>
      <c r="G314" s="508"/>
      <c r="H314" s="504"/>
      <c r="I314" s="509"/>
      <c r="J314" s="291"/>
      <c r="K314" s="291"/>
      <c r="L314" s="504"/>
      <c r="M314" s="509"/>
    </row>
    <row r="315" spans="1:13" x14ac:dyDescent="0.35">
      <c r="A315" s="497"/>
      <c r="B315" s="291"/>
      <c r="C315" s="521"/>
      <c r="D315" s="291"/>
      <c r="E315" s="498"/>
      <c r="F315" s="498"/>
      <c r="G315" s="291"/>
      <c r="H315" s="291"/>
      <c r="I315" s="515"/>
      <c r="J315" s="291"/>
      <c r="K315" s="291"/>
      <c r="L315" s="291"/>
      <c r="M315" s="511"/>
    </row>
    <row r="316" spans="1:13" x14ac:dyDescent="0.35">
      <c r="A316" s="497"/>
      <c r="B316" s="291"/>
      <c r="C316" s="521"/>
      <c r="D316" s="291"/>
      <c r="E316" s="498"/>
      <c r="F316" s="498"/>
      <c r="G316" s="520"/>
      <c r="H316" s="291"/>
      <c r="I316" s="515"/>
      <c r="J316" s="291"/>
      <c r="K316" s="291"/>
      <c r="L316" s="291"/>
      <c r="M316" s="511"/>
    </row>
    <row r="317" spans="1:13" ht="6.75" customHeight="1" x14ac:dyDescent="0.35">
      <c r="A317" s="503"/>
      <c r="B317" s="504"/>
      <c r="C317" s="505"/>
      <c r="D317" s="505"/>
      <c r="E317" s="506"/>
      <c r="F317" s="507"/>
      <c r="G317" s="508"/>
      <c r="H317" s="504"/>
      <c r="I317" s="509"/>
      <c r="J317" s="509"/>
      <c r="K317" s="291"/>
      <c r="L317" s="504"/>
      <c r="M317" s="509"/>
    </row>
    <row r="318" spans="1:13" x14ac:dyDescent="0.35">
      <c r="A318" s="497"/>
      <c r="B318" s="291"/>
      <c r="C318" s="521"/>
      <c r="D318" s="291"/>
      <c r="E318" s="498"/>
      <c r="F318" s="498"/>
      <c r="G318" s="520"/>
      <c r="H318" s="291"/>
      <c r="I318" s="522"/>
      <c r="J318" s="291"/>
      <c r="K318" s="523"/>
      <c r="L318" s="291"/>
      <c r="M318" s="511"/>
    </row>
    <row r="319" spans="1:13" x14ac:dyDescent="0.35">
      <c r="A319" s="497"/>
      <c r="B319" s="291"/>
      <c r="C319" s="521"/>
      <c r="D319" s="291"/>
      <c r="E319" s="498"/>
      <c r="F319" s="498"/>
      <c r="G319" s="291"/>
      <c r="H319" s="291"/>
      <c r="I319" s="515"/>
      <c r="J319" s="291"/>
      <c r="K319" s="523"/>
      <c r="L319" s="291"/>
      <c r="M319" s="511"/>
    </row>
    <row r="320" spans="1:13" ht="6.75" customHeight="1" x14ac:dyDescent="0.35">
      <c r="A320" s="503"/>
      <c r="B320" s="504"/>
      <c r="C320" s="505"/>
      <c r="D320" s="505"/>
      <c r="E320" s="506"/>
      <c r="F320" s="507"/>
      <c r="G320" s="508"/>
      <c r="H320" s="504"/>
      <c r="I320" s="509"/>
      <c r="J320" s="291"/>
      <c r="K320" s="291"/>
      <c r="L320" s="504"/>
      <c r="M320" s="509"/>
    </row>
    <row r="321" spans="1:13" x14ac:dyDescent="0.35">
      <c r="A321" s="497"/>
      <c r="B321" s="291"/>
      <c r="C321" s="521"/>
      <c r="D321" s="291"/>
      <c r="E321" s="498"/>
      <c r="F321" s="498"/>
      <c r="G321" s="291"/>
      <c r="H321" s="291"/>
      <c r="I321" s="515"/>
      <c r="J321" s="291"/>
      <c r="K321" s="523"/>
      <c r="L321" s="291"/>
      <c r="M321" s="511"/>
    </row>
    <row r="322" spans="1:13" x14ac:dyDescent="0.35">
      <c r="A322" s="497"/>
      <c r="B322" s="291"/>
      <c r="C322" s="521"/>
      <c r="D322" s="291"/>
      <c r="E322" s="498"/>
      <c r="F322" s="498"/>
      <c r="G322" s="291"/>
      <c r="H322" s="291"/>
      <c r="I322" s="515"/>
      <c r="J322" s="291"/>
      <c r="K322" s="523"/>
      <c r="L322" s="291"/>
      <c r="M322" s="511"/>
    </row>
    <row r="323" spans="1:13" ht="6.75" customHeight="1" x14ac:dyDescent="0.35">
      <c r="A323" s="503"/>
      <c r="B323" s="504"/>
      <c r="C323" s="505"/>
      <c r="D323" s="505"/>
      <c r="E323" s="506"/>
      <c r="F323" s="507"/>
      <c r="G323" s="508"/>
      <c r="H323" s="504"/>
      <c r="I323" s="509"/>
      <c r="J323" s="291"/>
      <c r="K323" s="291"/>
      <c r="L323" s="504"/>
      <c r="M323" s="509"/>
    </row>
    <row r="324" spans="1:13" x14ac:dyDescent="0.35">
      <c r="A324" s="497"/>
      <c r="B324" s="291"/>
      <c r="C324" s="521"/>
      <c r="D324" s="291"/>
      <c r="E324" s="498"/>
      <c r="F324" s="498"/>
      <c r="G324" s="291"/>
      <c r="H324" s="291"/>
      <c r="I324" s="515"/>
      <c r="J324" s="291"/>
      <c r="K324" s="523"/>
      <c r="L324" s="291"/>
      <c r="M324" s="511"/>
    </row>
    <row r="325" spans="1:13" x14ac:dyDescent="0.35">
      <c r="A325" s="497"/>
      <c r="B325" s="291"/>
      <c r="C325" s="521"/>
      <c r="D325" s="291"/>
      <c r="E325" s="498"/>
      <c r="F325" s="498"/>
      <c r="G325" s="291"/>
      <c r="H325" s="291"/>
      <c r="I325" s="515"/>
      <c r="J325" s="291"/>
      <c r="K325" s="523"/>
      <c r="L325" s="291"/>
      <c r="M325" s="511"/>
    </row>
    <row r="326" spans="1:13" ht="6.75" customHeight="1" x14ac:dyDescent="0.35">
      <c r="A326" s="503"/>
      <c r="B326" s="504"/>
      <c r="C326" s="505"/>
      <c r="D326" s="505"/>
      <c r="E326" s="506"/>
      <c r="F326" s="507"/>
      <c r="G326" s="508"/>
      <c r="H326" s="504"/>
      <c r="I326" s="509"/>
      <c r="J326" s="291"/>
      <c r="K326" s="291"/>
      <c r="L326" s="504"/>
      <c r="M326" s="509"/>
    </row>
    <row r="327" spans="1:13" x14ac:dyDescent="0.35">
      <c r="A327" s="497"/>
      <c r="B327" s="291"/>
      <c r="C327" s="521"/>
      <c r="D327" s="291"/>
      <c r="E327" s="498"/>
      <c r="F327" s="498"/>
      <c r="G327" s="291"/>
      <c r="H327" s="291"/>
      <c r="I327" s="515"/>
      <c r="J327" s="291"/>
      <c r="K327" s="523"/>
      <c r="L327" s="291"/>
      <c r="M327" s="511"/>
    </row>
    <row r="328" spans="1:13" x14ac:dyDescent="0.35">
      <c r="A328" s="497"/>
      <c r="B328" s="291"/>
      <c r="C328" s="521"/>
      <c r="D328" s="291"/>
      <c r="E328" s="498"/>
      <c r="F328" s="498"/>
      <c r="G328" s="291"/>
      <c r="H328" s="291"/>
      <c r="I328" s="515"/>
      <c r="J328" s="291"/>
      <c r="K328" s="523"/>
      <c r="L328" s="291"/>
      <c r="M328" s="511"/>
    </row>
    <row r="329" spans="1:13" ht="6.75" customHeight="1" x14ac:dyDescent="0.35">
      <c r="A329" s="503"/>
      <c r="B329" s="504"/>
      <c r="C329" s="505"/>
      <c r="D329" s="505"/>
      <c r="E329" s="506"/>
      <c r="F329" s="507"/>
      <c r="G329" s="508"/>
      <c r="H329" s="504"/>
      <c r="I329" s="509"/>
      <c r="J329" s="291"/>
      <c r="K329" s="291"/>
      <c r="L329" s="504"/>
      <c r="M329" s="509"/>
    </row>
    <row r="330" spans="1:13" x14ac:dyDescent="0.35">
      <c r="A330" s="497"/>
      <c r="B330" s="291"/>
      <c r="C330" s="521"/>
      <c r="D330" s="291"/>
      <c r="E330" s="498"/>
      <c r="F330" s="498"/>
      <c r="G330" s="291"/>
      <c r="H330" s="291"/>
      <c r="I330" s="511"/>
      <c r="J330" s="291"/>
      <c r="K330" s="523"/>
      <c r="L330" s="291"/>
      <c r="M330" s="511"/>
    </row>
    <row r="331" spans="1:13" x14ac:dyDescent="0.35">
      <c r="A331" s="497"/>
      <c r="B331" s="291"/>
      <c r="C331" s="524"/>
      <c r="D331" s="291"/>
      <c r="E331" s="498"/>
      <c r="F331" s="498"/>
      <c r="G331" s="291"/>
      <c r="H331" s="291"/>
      <c r="I331" s="511"/>
      <c r="J331" s="291"/>
      <c r="K331" s="523"/>
      <c r="L331" s="291"/>
      <c r="M331" s="511"/>
    </row>
    <row r="332" spans="1:13" x14ac:dyDescent="0.35">
      <c r="A332" s="497">
        <f t="shared" ref="A332" si="0">+A331+1</f>
        <v>1</v>
      </c>
      <c r="B332" s="291"/>
      <c r="C332" s="524"/>
      <c r="D332" s="291" t="s">
        <v>186</v>
      </c>
      <c r="E332" s="498"/>
      <c r="F332" s="498"/>
      <c r="G332" s="291"/>
      <c r="H332" s="291"/>
      <c r="I332" s="511"/>
      <c r="J332" s="291"/>
      <c r="K332" s="523"/>
      <c r="L332" s="291"/>
      <c r="M332" s="511"/>
    </row>
    <row r="333" spans="1:13" ht="15" thickBot="1" x14ac:dyDescent="0.4">
      <c r="A333" s="525"/>
      <c r="B333" s="526"/>
      <c r="C333" s="527"/>
      <c r="D333" s="526"/>
      <c r="E333" s="528"/>
      <c r="F333" s="528"/>
      <c r="G333" s="526"/>
      <c r="H333" s="526"/>
      <c r="I333" s="529"/>
      <c r="J333" s="526"/>
      <c r="K333" s="530"/>
      <c r="L333" s="526"/>
      <c r="M333" s="529"/>
    </row>
    <row r="338" ht="10.5" customHeight="1" x14ac:dyDescent="0.35"/>
  </sheetData>
  <mergeCells count="4">
    <mergeCell ref="A1:M1"/>
    <mergeCell ref="A2:M2"/>
    <mergeCell ref="A3:H3"/>
    <mergeCell ref="I3:M3"/>
  </mergeCells>
  <conditionalFormatting sqref="C9">
    <cfRule type="duplicateValues" dxfId="821" priority="140"/>
    <cfRule type="duplicateValues" dxfId="820" priority="141"/>
    <cfRule type="duplicateValues" dxfId="819" priority="142"/>
    <cfRule type="duplicateValues" dxfId="818" priority="143"/>
    <cfRule type="duplicateValues" dxfId="817" priority="144"/>
  </conditionalFormatting>
  <conditionalFormatting sqref="C10:C11 C18">
    <cfRule type="duplicateValues" dxfId="816" priority="145"/>
    <cfRule type="duplicateValues" dxfId="815" priority="146"/>
    <cfRule type="duplicateValues" dxfId="814" priority="147"/>
    <cfRule type="duplicateValues" dxfId="813" priority="148"/>
    <cfRule type="duplicateValues" dxfId="812" priority="150"/>
  </conditionalFormatting>
  <conditionalFormatting sqref="C12">
    <cfRule type="duplicateValues" dxfId="811" priority="135"/>
    <cfRule type="duplicateValues" dxfId="810" priority="136"/>
    <cfRule type="duplicateValues" dxfId="809" priority="137"/>
    <cfRule type="duplicateValues" dxfId="808" priority="138"/>
    <cfRule type="duplicateValues" dxfId="807" priority="139"/>
  </conditionalFormatting>
  <conditionalFormatting sqref="C13">
    <cfRule type="duplicateValues" dxfId="806" priority="130"/>
    <cfRule type="duplicateValues" dxfId="805" priority="131"/>
    <cfRule type="duplicateValues" dxfId="804" priority="132"/>
    <cfRule type="duplicateValues" dxfId="803" priority="133"/>
    <cfRule type="duplicateValues" dxfId="802" priority="134"/>
  </conditionalFormatting>
  <conditionalFormatting sqref="C14:C15">
    <cfRule type="duplicateValues" dxfId="801" priority="125"/>
    <cfRule type="duplicateValues" dxfId="800" priority="126"/>
    <cfRule type="duplicateValues" dxfId="799" priority="127"/>
    <cfRule type="duplicateValues" dxfId="798" priority="128"/>
    <cfRule type="duplicateValues" dxfId="797" priority="129"/>
  </conditionalFormatting>
  <conditionalFormatting sqref="C16">
    <cfRule type="duplicateValues" dxfId="796" priority="120"/>
    <cfRule type="duplicateValues" dxfId="795" priority="121"/>
    <cfRule type="duplicateValues" dxfId="794" priority="122"/>
    <cfRule type="duplicateValues" dxfId="793" priority="123"/>
    <cfRule type="duplicateValues" dxfId="792" priority="124"/>
  </conditionalFormatting>
  <conditionalFormatting sqref="C17">
    <cfRule type="duplicateValues" dxfId="791" priority="151"/>
    <cfRule type="duplicateValues" dxfId="790" priority="152"/>
    <cfRule type="duplicateValues" dxfId="789" priority="153"/>
    <cfRule type="duplicateValues" dxfId="788" priority="154"/>
    <cfRule type="duplicateValues" dxfId="787" priority="155"/>
  </conditionalFormatting>
  <conditionalFormatting sqref="C18">
    <cfRule type="duplicateValues" dxfId="786" priority="149"/>
  </conditionalFormatting>
  <conditionalFormatting sqref="C19">
    <cfRule type="duplicateValues" dxfId="785" priority="115"/>
    <cfRule type="duplicateValues" dxfId="784" priority="116"/>
    <cfRule type="duplicateValues" dxfId="783" priority="117"/>
    <cfRule type="duplicateValues" dxfId="782" priority="118"/>
    <cfRule type="duplicateValues" dxfId="781" priority="119"/>
  </conditionalFormatting>
  <conditionalFormatting sqref="C20">
    <cfRule type="duplicateValues" dxfId="780" priority="110"/>
    <cfRule type="duplicateValues" dxfId="779" priority="111"/>
    <cfRule type="duplicateValues" dxfId="778" priority="112"/>
    <cfRule type="duplicateValues" dxfId="777" priority="113"/>
    <cfRule type="duplicateValues" dxfId="776" priority="114"/>
  </conditionalFormatting>
  <conditionalFormatting sqref="C21">
    <cfRule type="duplicateValues" dxfId="775" priority="531"/>
  </conditionalFormatting>
  <conditionalFormatting sqref="C22">
    <cfRule type="duplicateValues" dxfId="774" priority="108"/>
  </conditionalFormatting>
  <conditionalFormatting sqref="C22:C23">
    <cfRule type="duplicateValues" dxfId="773" priority="104"/>
    <cfRule type="duplicateValues" dxfId="772" priority="105"/>
    <cfRule type="duplicateValues" dxfId="771" priority="106"/>
    <cfRule type="duplicateValues" dxfId="770" priority="109"/>
  </conditionalFormatting>
  <conditionalFormatting sqref="C23">
    <cfRule type="duplicateValues" dxfId="769" priority="107"/>
  </conditionalFormatting>
  <conditionalFormatting sqref="C24">
    <cfRule type="duplicateValues" dxfId="768" priority="526"/>
    <cfRule type="duplicateValues" dxfId="767" priority="528"/>
  </conditionalFormatting>
  <conditionalFormatting sqref="C25">
    <cfRule type="duplicateValues" dxfId="766" priority="97"/>
    <cfRule type="duplicateValues" dxfId="765" priority="98"/>
    <cfRule type="duplicateValues" dxfId="764" priority="99"/>
    <cfRule type="duplicateValues" dxfId="763" priority="100"/>
    <cfRule type="duplicateValues" dxfId="762" priority="101"/>
  </conditionalFormatting>
  <conditionalFormatting sqref="C26">
    <cfRule type="duplicateValues" dxfId="761" priority="522"/>
    <cfRule type="duplicateValues" dxfId="760" priority="525"/>
  </conditionalFormatting>
  <conditionalFormatting sqref="C27">
    <cfRule type="duplicateValues" dxfId="759" priority="92"/>
    <cfRule type="duplicateValues" dxfId="758" priority="93"/>
    <cfRule type="duplicateValues" dxfId="757" priority="94"/>
    <cfRule type="duplicateValues" dxfId="756" priority="95"/>
    <cfRule type="duplicateValues" dxfId="755" priority="96"/>
  </conditionalFormatting>
  <conditionalFormatting sqref="C28">
    <cfRule type="duplicateValues" dxfId="754" priority="84"/>
    <cfRule type="duplicateValues" dxfId="753" priority="85"/>
    <cfRule type="duplicateValues" dxfId="752" priority="86"/>
    <cfRule type="duplicateValues" dxfId="751" priority="87"/>
    <cfRule type="duplicateValues" dxfId="750" priority="88"/>
  </conditionalFormatting>
  <conditionalFormatting sqref="C29:C30">
    <cfRule type="duplicateValues" dxfId="749" priority="572"/>
  </conditionalFormatting>
  <conditionalFormatting sqref="C31">
    <cfRule type="duplicateValues" dxfId="748" priority="568"/>
  </conditionalFormatting>
  <conditionalFormatting sqref="C32">
    <cfRule type="duplicateValues" dxfId="747" priority="79"/>
    <cfRule type="duplicateValues" dxfId="746" priority="80"/>
    <cfRule type="duplicateValues" dxfId="745" priority="81"/>
    <cfRule type="duplicateValues" dxfId="744" priority="82"/>
    <cfRule type="duplicateValues" dxfId="743" priority="83"/>
  </conditionalFormatting>
  <conditionalFormatting sqref="C33">
    <cfRule type="duplicateValues" dxfId="742" priority="73"/>
    <cfRule type="duplicateValues" dxfId="741" priority="74"/>
    <cfRule type="duplicateValues" dxfId="740" priority="75"/>
    <cfRule type="duplicateValues" dxfId="739" priority="76"/>
    <cfRule type="duplicateValues" dxfId="738" priority="77"/>
  </conditionalFormatting>
  <conditionalFormatting sqref="C34:C35">
    <cfRule type="duplicateValues" dxfId="737" priority="78"/>
  </conditionalFormatting>
  <conditionalFormatting sqref="C36">
    <cfRule type="duplicateValues" dxfId="736" priority="67"/>
    <cfRule type="duplicateValues" dxfId="735" priority="68"/>
    <cfRule type="duplicateValues" dxfId="734" priority="69"/>
    <cfRule type="duplicateValues" dxfId="733" priority="70"/>
    <cfRule type="duplicateValues" dxfId="732" priority="71"/>
  </conditionalFormatting>
  <conditionalFormatting sqref="C37">
    <cfRule type="duplicateValues" dxfId="731" priority="62"/>
    <cfRule type="duplicateValues" dxfId="730" priority="63"/>
    <cfRule type="duplicateValues" dxfId="729" priority="64"/>
    <cfRule type="duplicateValues" dxfId="728" priority="65"/>
    <cfRule type="duplicateValues" dxfId="727" priority="66"/>
  </conditionalFormatting>
  <conditionalFormatting sqref="C38">
    <cfRule type="duplicateValues" dxfId="726" priority="61"/>
  </conditionalFormatting>
  <conditionalFormatting sqref="C39:C41 H40">
    <cfRule type="duplicateValues" dxfId="725" priority="72"/>
  </conditionalFormatting>
  <conditionalFormatting sqref="C42">
    <cfRule type="duplicateValues" dxfId="724" priority="50"/>
  </conditionalFormatting>
  <conditionalFormatting sqref="C43">
    <cfRule type="duplicateValues" dxfId="723" priority="45"/>
    <cfRule type="duplicateValues" dxfId="722" priority="46"/>
    <cfRule type="duplicateValues" dxfId="721" priority="47"/>
    <cfRule type="duplicateValues" dxfId="720" priority="48"/>
    <cfRule type="duplicateValues" dxfId="719" priority="49"/>
  </conditionalFormatting>
  <conditionalFormatting sqref="C44">
    <cfRule type="duplicateValues" dxfId="718" priority="44"/>
  </conditionalFormatting>
  <conditionalFormatting sqref="C45">
    <cfRule type="duplicateValues" dxfId="717" priority="39"/>
    <cfRule type="duplicateValues" dxfId="716" priority="40"/>
    <cfRule type="duplicateValues" dxfId="715" priority="41"/>
    <cfRule type="duplicateValues" dxfId="714" priority="42"/>
    <cfRule type="duplicateValues" dxfId="713" priority="43"/>
  </conditionalFormatting>
  <conditionalFormatting sqref="C46">
    <cfRule type="duplicateValues" dxfId="712" priority="34"/>
    <cfRule type="duplicateValues" dxfId="711" priority="35"/>
    <cfRule type="duplicateValues" dxfId="710" priority="36"/>
    <cfRule type="duplicateValues" dxfId="709" priority="37"/>
    <cfRule type="duplicateValues" dxfId="708" priority="38"/>
  </conditionalFormatting>
  <conditionalFormatting sqref="C47">
    <cfRule type="duplicateValues" dxfId="707" priority="28"/>
    <cfRule type="duplicateValues" dxfId="706" priority="29"/>
    <cfRule type="duplicateValues" dxfId="705" priority="30"/>
    <cfRule type="duplicateValues" dxfId="704" priority="31"/>
    <cfRule type="duplicateValues" dxfId="703" priority="32"/>
  </conditionalFormatting>
  <conditionalFormatting sqref="C48">
    <cfRule type="duplicateValues" dxfId="702" priority="33"/>
  </conditionalFormatting>
  <conditionalFormatting sqref="C49">
    <cfRule type="duplicateValues" dxfId="701" priority="13"/>
    <cfRule type="duplicateValues" dxfId="700" priority="14"/>
    <cfRule type="duplicateValues" dxfId="699" priority="15"/>
    <cfRule type="duplicateValues" dxfId="698" priority="16"/>
    <cfRule type="duplicateValues" dxfId="697" priority="17"/>
  </conditionalFormatting>
  <conditionalFormatting sqref="C50">
    <cfRule type="duplicateValues" dxfId="696" priority="21"/>
    <cfRule type="duplicateValues" dxfId="695" priority="22"/>
    <cfRule type="duplicateValues" dxfId="694" priority="23"/>
    <cfRule type="duplicateValues" dxfId="693" priority="24"/>
    <cfRule type="duplicateValues" dxfId="692" priority="25"/>
  </conditionalFormatting>
  <conditionalFormatting sqref="C51">
    <cfRule type="duplicateValues" dxfId="691" priority="18"/>
  </conditionalFormatting>
  <conditionalFormatting sqref="C52 C56:C58">
    <cfRule type="duplicateValues" dxfId="690" priority="12"/>
  </conditionalFormatting>
  <conditionalFormatting sqref="C53">
    <cfRule type="duplicateValues" dxfId="689" priority="7"/>
    <cfRule type="duplicateValues" dxfId="688" priority="8"/>
    <cfRule type="duplicateValues" dxfId="687" priority="9"/>
    <cfRule type="duplicateValues" dxfId="686" priority="10"/>
    <cfRule type="duplicateValues" dxfId="685" priority="11"/>
  </conditionalFormatting>
  <conditionalFormatting sqref="C54">
    <cfRule type="duplicateValues" dxfId="684" priority="2"/>
    <cfRule type="duplicateValues" dxfId="683" priority="3"/>
    <cfRule type="duplicateValues" dxfId="682" priority="4"/>
    <cfRule type="duplicateValues" dxfId="681" priority="5"/>
    <cfRule type="duplicateValues" dxfId="680" priority="6"/>
  </conditionalFormatting>
  <conditionalFormatting sqref="C59">
    <cfRule type="duplicateValues" dxfId="679" priority="405"/>
    <cfRule type="duplicateValues" dxfId="678" priority="406"/>
    <cfRule type="duplicateValues" dxfId="677" priority="407"/>
    <cfRule type="duplicateValues" dxfId="676" priority="408"/>
    <cfRule type="duplicateValues" dxfId="675" priority="409"/>
  </conditionalFormatting>
  <conditionalFormatting sqref="C60:C61">
    <cfRule type="duplicateValues" dxfId="674" priority="519"/>
    <cfRule type="duplicateValues" dxfId="673" priority="520"/>
    <cfRule type="duplicateValues" dxfId="672" priority="521"/>
  </conditionalFormatting>
  <conditionalFormatting sqref="C62:C64">
    <cfRule type="duplicateValues" dxfId="671" priority="559"/>
    <cfRule type="duplicateValues" dxfId="670" priority="560"/>
  </conditionalFormatting>
  <conditionalFormatting sqref="C65">
    <cfRule type="duplicateValues" dxfId="669" priority="558"/>
  </conditionalFormatting>
  <conditionalFormatting sqref="C66">
    <cfRule type="duplicateValues" dxfId="668" priority="557"/>
  </conditionalFormatting>
  <conditionalFormatting sqref="C67">
    <cfRule type="duplicateValues" dxfId="667" priority="556"/>
  </conditionalFormatting>
  <conditionalFormatting sqref="C68:C70">
    <cfRule type="duplicateValues" dxfId="666" priority="555"/>
  </conditionalFormatting>
  <conditionalFormatting sqref="C71">
    <cfRule type="duplicateValues" dxfId="665" priority="554"/>
  </conditionalFormatting>
  <conditionalFormatting sqref="C72">
    <cfRule type="duplicateValues" dxfId="664" priority="553"/>
  </conditionalFormatting>
  <conditionalFormatting sqref="C73">
    <cfRule type="duplicateValues" dxfId="663" priority="552"/>
  </conditionalFormatting>
  <conditionalFormatting sqref="C74:C76">
    <cfRule type="duplicateValues" dxfId="662" priority="550"/>
    <cfRule type="duplicateValues" dxfId="661" priority="551"/>
  </conditionalFormatting>
  <conditionalFormatting sqref="C77:C78">
    <cfRule type="duplicateValues" dxfId="660" priority="549"/>
  </conditionalFormatting>
  <conditionalFormatting sqref="C79">
    <cfRule type="duplicateValues" dxfId="659" priority="548"/>
  </conditionalFormatting>
  <conditionalFormatting sqref="C80:C82">
    <cfRule type="duplicateValues" dxfId="658" priority="547"/>
  </conditionalFormatting>
  <conditionalFormatting sqref="C83">
    <cfRule type="duplicateValues" dxfId="657" priority="546"/>
  </conditionalFormatting>
  <conditionalFormatting sqref="C84">
    <cfRule type="duplicateValues" dxfId="656" priority="545"/>
  </conditionalFormatting>
  <conditionalFormatting sqref="C85">
    <cfRule type="duplicateValues" dxfId="655" priority="544"/>
  </conditionalFormatting>
  <conditionalFormatting sqref="C86 C88">
    <cfRule type="duplicateValues" dxfId="654" priority="543"/>
  </conditionalFormatting>
  <conditionalFormatting sqref="C87">
    <cfRule type="duplicateValues" dxfId="653" priority="417"/>
    <cfRule type="duplicateValues" dxfId="652" priority="418"/>
    <cfRule type="duplicateValues" dxfId="651" priority="419"/>
    <cfRule type="duplicateValues" dxfId="650" priority="420"/>
    <cfRule type="duplicateValues" dxfId="649" priority="421"/>
  </conditionalFormatting>
  <conditionalFormatting sqref="C89:C91">
    <cfRule type="duplicateValues" dxfId="648" priority="542"/>
  </conditionalFormatting>
  <conditionalFormatting sqref="C92:C94">
    <cfRule type="duplicateValues" dxfId="647" priority="541"/>
  </conditionalFormatting>
  <conditionalFormatting sqref="C95:C96">
    <cfRule type="duplicateValues" dxfId="646" priority="540"/>
  </conditionalFormatting>
  <conditionalFormatting sqref="C97:C98">
    <cfRule type="duplicateValues" dxfId="645" priority="576"/>
  </conditionalFormatting>
  <conditionalFormatting sqref="C99:C100">
    <cfRule type="duplicateValues" dxfId="644" priority="539"/>
  </conditionalFormatting>
  <conditionalFormatting sqref="C101:C104">
    <cfRule type="duplicateValues" dxfId="643" priority="538"/>
  </conditionalFormatting>
  <conditionalFormatting sqref="C105">
    <cfRule type="duplicateValues" dxfId="642" priority="537"/>
  </conditionalFormatting>
  <conditionalFormatting sqref="C106">
    <cfRule type="duplicateValues" dxfId="641" priority="429"/>
    <cfRule type="duplicateValues" dxfId="640" priority="430"/>
    <cfRule type="duplicateValues" dxfId="639" priority="431"/>
    <cfRule type="duplicateValues" dxfId="638" priority="432"/>
    <cfRule type="duplicateValues" dxfId="637" priority="433"/>
  </conditionalFormatting>
  <conditionalFormatting sqref="C107">
    <cfRule type="duplicateValues" dxfId="636" priority="536"/>
  </conditionalFormatting>
  <conditionalFormatting sqref="C108:C116">
    <cfRule type="duplicateValues" dxfId="635" priority="535"/>
  </conditionalFormatting>
  <conditionalFormatting sqref="C117 C119">
    <cfRule type="duplicateValues" dxfId="634" priority="533"/>
  </conditionalFormatting>
  <conditionalFormatting sqref="C118">
    <cfRule type="duplicateValues" dxfId="633" priority="534"/>
  </conditionalFormatting>
  <conditionalFormatting sqref="C120:C305">
    <cfRule type="duplicateValues" dxfId="632" priority="246"/>
    <cfRule type="duplicateValues" dxfId="631" priority="247"/>
    <cfRule type="duplicateValues" dxfId="630" priority="248"/>
    <cfRule type="duplicateValues" dxfId="629" priority="249"/>
    <cfRule type="duplicateValues" dxfId="628" priority="250"/>
    <cfRule type="duplicateValues" dxfId="627" priority="251"/>
  </conditionalFormatting>
  <conditionalFormatting sqref="C306">
    <cfRule type="duplicateValues" dxfId="626" priority="315"/>
    <cfRule type="duplicateValues" dxfId="625" priority="316"/>
    <cfRule type="duplicateValues" dxfId="624" priority="317"/>
    <cfRule type="duplicateValues" dxfId="623" priority="318"/>
    <cfRule type="duplicateValues" dxfId="622" priority="319"/>
  </conditionalFormatting>
  <conditionalFormatting sqref="C307:C313 C315:C316">
    <cfRule type="duplicateValues" dxfId="621" priority="310"/>
    <cfRule type="duplicateValues" dxfId="620" priority="311"/>
    <cfRule type="duplicateValues" dxfId="619" priority="312"/>
    <cfRule type="duplicateValues" dxfId="618" priority="313"/>
    <cfRule type="duplicateValues" dxfId="617" priority="314"/>
  </conditionalFormatting>
  <conditionalFormatting sqref="C314">
    <cfRule type="duplicateValues" dxfId="616" priority="303"/>
    <cfRule type="duplicateValues" dxfId="615" priority="304"/>
    <cfRule type="duplicateValues" dxfId="614" priority="305"/>
    <cfRule type="duplicateValues" dxfId="613" priority="306"/>
    <cfRule type="duplicateValues" dxfId="612" priority="307"/>
  </conditionalFormatting>
  <conditionalFormatting sqref="C317">
    <cfRule type="duplicateValues" dxfId="611" priority="291"/>
    <cfRule type="duplicateValues" dxfId="610" priority="292"/>
    <cfRule type="duplicateValues" dxfId="609" priority="293"/>
    <cfRule type="duplicateValues" dxfId="608" priority="294"/>
    <cfRule type="duplicateValues" dxfId="607" priority="295"/>
  </conditionalFormatting>
  <conditionalFormatting sqref="C318:C319">
    <cfRule type="duplicateValues" dxfId="606" priority="259"/>
    <cfRule type="duplicateValues" dxfId="605" priority="260"/>
    <cfRule type="duplicateValues" dxfId="604" priority="261"/>
    <cfRule type="duplicateValues" dxfId="603" priority="262"/>
    <cfRule type="duplicateValues" dxfId="602" priority="263"/>
  </conditionalFormatting>
  <conditionalFormatting sqref="C320">
    <cfRule type="duplicateValues" dxfId="601" priority="271"/>
    <cfRule type="duplicateValues" dxfId="600" priority="272"/>
    <cfRule type="duplicateValues" dxfId="599" priority="273"/>
    <cfRule type="duplicateValues" dxfId="598" priority="274"/>
    <cfRule type="duplicateValues" dxfId="597" priority="275"/>
  </conditionalFormatting>
  <conditionalFormatting sqref="C321:C322">
    <cfRule type="duplicateValues" dxfId="596" priority="254"/>
    <cfRule type="duplicateValues" dxfId="595" priority="255"/>
    <cfRule type="duplicateValues" dxfId="594" priority="256"/>
    <cfRule type="duplicateValues" dxfId="593" priority="257"/>
    <cfRule type="duplicateValues" dxfId="592" priority="258"/>
  </conditionalFormatting>
  <conditionalFormatting sqref="C323">
    <cfRule type="duplicateValues" dxfId="591" priority="232"/>
    <cfRule type="duplicateValues" dxfId="590" priority="233"/>
    <cfRule type="duplicateValues" dxfId="589" priority="234"/>
    <cfRule type="duplicateValues" dxfId="588" priority="235"/>
    <cfRule type="duplicateValues" dxfId="587" priority="236"/>
  </conditionalFormatting>
  <conditionalFormatting sqref="C324">
    <cfRule type="duplicateValues" dxfId="586" priority="239"/>
    <cfRule type="duplicateValues" dxfId="585" priority="240"/>
    <cfRule type="duplicateValues" dxfId="584" priority="241"/>
    <cfRule type="duplicateValues" dxfId="583" priority="242"/>
    <cfRule type="duplicateValues" dxfId="582" priority="243"/>
  </conditionalFormatting>
  <conditionalFormatting sqref="C325">
    <cfRule type="duplicateValues" dxfId="581" priority="220"/>
    <cfRule type="duplicateValues" dxfId="580" priority="221"/>
    <cfRule type="duplicateValues" dxfId="579" priority="222"/>
    <cfRule type="duplicateValues" dxfId="578" priority="223"/>
    <cfRule type="duplicateValues" dxfId="577" priority="224"/>
  </conditionalFormatting>
  <conditionalFormatting sqref="C326">
    <cfRule type="duplicateValues" dxfId="576" priority="206"/>
    <cfRule type="duplicateValues" dxfId="575" priority="207"/>
    <cfRule type="duplicateValues" dxfId="574" priority="208"/>
    <cfRule type="duplicateValues" dxfId="573" priority="209"/>
    <cfRule type="duplicateValues" dxfId="572" priority="210"/>
  </conditionalFormatting>
  <conditionalFormatting sqref="C327">
    <cfRule type="duplicateValues" dxfId="571" priority="213"/>
    <cfRule type="duplicateValues" dxfId="570" priority="214"/>
    <cfRule type="duplicateValues" dxfId="569" priority="215"/>
    <cfRule type="duplicateValues" dxfId="568" priority="216"/>
    <cfRule type="duplicateValues" dxfId="567" priority="217"/>
  </conditionalFormatting>
  <conditionalFormatting sqref="C328">
    <cfRule type="duplicateValues" dxfId="566" priority="194"/>
    <cfRule type="duplicateValues" dxfId="565" priority="195"/>
    <cfRule type="duplicateValues" dxfId="564" priority="196"/>
    <cfRule type="duplicateValues" dxfId="563" priority="197"/>
    <cfRule type="duplicateValues" dxfId="562" priority="198"/>
  </conditionalFormatting>
  <conditionalFormatting sqref="C329">
    <cfRule type="duplicateValues" dxfId="561" priority="185"/>
    <cfRule type="duplicateValues" dxfId="560" priority="186"/>
    <cfRule type="duplicateValues" dxfId="559" priority="187"/>
    <cfRule type="duplicateValues" dxfId="558" priority="188"/>
    <cfRule type="duplicateValues" dxfId="557" priority="189"/>
  </conditionalFormatting>
  <conditionalFormatting sqref="C330">
    <cfRule type="duplicateValues" dxfId="556" priority="173"/>
    <cfRule type="duplicateValues" dxfId="555" priority="174"/>
    <cfRule type="duplicateValues" dxfId="554" priority="175"/>
    <cfRule type="duplicateValues" dxfId="553" priority="176"/>
    <cfRule type="duplicateValues" dxfId="552" priority="177"/>
  </conditionalFormatting>
  <conditionalFormatting sqref="C331:C333">
    <cfRule type="duplicateValues" dxfId="551" priority="578"/>
    <cfRule type="duplicateValues" dxfId="550" priority="579"/>
    <cfRule type="duplicateValues" dxfId="549" priority="580"/>
  </conditionalFormatting>
  <conditionalFormatting sqref="C331:C1048576 C107:C119 C88:C105 C60:C86 C21 C4:C8 C24 C26 C29:C31">
    <cfRule type="duplicateValues" dxfId="548" priority="577"/>
  </conditionalFormatting>
  <conditionalFormatting sqref="C334:C1048576 C4">
    <cfRule type="duplicateValues" dxfId="547" priority="575"/>
  </conditionalFormatting>
  <conditionalFormatting sqref="C334:C1048576 C29:C31 C62:C86 C107:C119 C88:C105 C4:C8">
    <cfRule type="duplicateValues" dxfId="546" priority="532"/>
  </conditionalFormatting>
  <conditionalFormatting sqref="C334:C1048576 C107:C119 C88:C105 C60:C86 C21 C4:C8 C24 C26 C29:C31">
    <cfRule type="duplicateValues" dxfId="545" priority="516"/>
    <cfRule type="duplicateValues" dxfId="544" priority="517"/>
    <cfRule type="duplicateValues" dxfId="543" priority="518"/>
  </conditionalFormatting>
  <conditionalFormatting sqref="C334:C1048576">
    <cfRule type="duplicateValues" dxfId="542" priority="574"/>
  </conditionalFormatting>
  <conditionalFormatting sqref="D59">
    <cfRule type="duplicateValues" dxfId="541" priority="400"/>
    <cfRule type="duplicateValues" dxfId="540" priority="401"/>
    <cfRule type="duplicateValues" dxfId="539" priority="402"/>
    <cfRule type="duplicateValues" dxfId="538" priority="403"/>
    <cfRule type="duplicateValues" dxfId="537" priority="404"/>
  </conditionalFormatting>
  <conditionalFormatting sqref="D87">
    <cfRule type="duplicateValues" dxfId="536" priority="412"/>
    <cfRule type="duplicateValues" dxfId="535" priority="413"/>
    <cfRule type="duplicateValues" dxfId="534" priority="414"/>
    <cfRule type="duplicateValues" dxfId="533" priority="415"/>
    <cfRule type="duplicateValues" dxfId="532" priority="416"/>
  </conditionalFormatting>
  <conditionalFormatting sqref="D106">
    <cfRule type="duplicateValues" dxfId="531" priority="424"/>
    <cfRule type="duplicateValues" dxfId="530" priority="425"/>
    <cfRule type="duplicateValues" dxfId="529" priority="426"/>
    <cfRule type="duplicateValues" dxfId="528" priority="427"/>
    <cfRule type="duplicateValues" dxfId="527" priority="428"/>
  </conditionalFormatting>
  <conditionalFormatting sqref="D127">
    <cfRule type="duplicateValues" dxfId="526" priority="434"/>
    <cfRule type="duplicateValues" dxfId="525" priority="435"/>
    <cfRule type="duplicateValues" dxfId="524" priority="436"/>
    <cfRule type="duplicateValues" dxfId="523" priority="437"/>
    <cfRule type="duplicateValues" dxfId="522" priority="438"/>
  </conditionalFormatting>
  <conditionalFormatting sqref="D140">
    <cfRule type="duplicateValues" dxfId="521" priority="441"/>
    <cfRule type="duplicateValues" dxfId="520" priority="442"/>
    <cfRule type="duplicateValues" dxfId="519" priority="443"/>
    <cfRule type="duplicateValues" dxfId="518" priority="444"/>
    <cfRule type="duplicateValues" dxfId="517" priority="445"/>
  </conditionalFormatting>
  <conditionalFormatting sqref="D152">
    <cfRule type="duplicateValues" dxfId="516" priority="448"/>
    <cfRule type="duplicateValues" dxfId="515" priority="449"/>
    <cfRule type="duplicateValues" dxfId="514" priority="450"/>
    <cfRule type="duplicateValues" dxfId="513" priority="451"/>
    <cfRule type="duplicateValues" dxfId="512" priority="452"/>
  </conditionalFormatting>
  <conditionalFormatting sqref="D172">
    <cfRule type="duplicateValues" dxfId="511" priority="455"/>
    <cfRule type="duplicateValues" dxfId="510" priority="456"/>
    <cfRule type="duplicateValues" dxfId="509" priority="457"/>
    <cfRule type="duplicateValues" dxfId="508" priority="458"/>
    <cfRule type="duplicateValues" dxfId="507" priority="459"/>
  </conditionalFormatting>
  <conditionalFormatting sqref="D188">
    <cfRule type="duplicateValues" dxfId="506" priority="476"/>
    <cfRule type="duplicateValues" dxfId="505" priority="477"/>
    <cfRule type="duplicateValues" dxfId="504" priority="478"/>
    <cfRule type="duplicateValues" dxfId="503" priority="479"/>
    <cfRule type="duplicateValues" dxfId="502" priority="480"/>
  </conditionalFormatting>
  <conditionalFormatting sqref="D196">
    <cfRule type="duplicateValues" dxfId="501" priority="483"/>
    <cfRule type="duplicateValues" dxfId="500" priority="484"/>
    <cfRule type="duplicateValues" dxfId="499" priority="485"/>
    <cfRule type="duplicateValues" dxfId="498" priority="486"/>
    <cfRule type="duplicateValues" dxfId="497" priority="487"/>
  </conditionalFormatting>
  <conditionalFormatting sqref="D214">
    <cfRule type="duplicateValues" dxfId="496" priority="490"/>
    <cfRule type="duplicateValues" dxfId="495" priority="491"/>
    <cfRule type="duplicateValues" dxfId="494" priority="492"/>
    <cfRule type="duplicateValues" dxfId="493" priority="493"/>
    <cfRule type="duplicateValues" dxfId="492" priority="494"/>
  </conditionalFormatting>
  <conditionalFormatting sqref="D237">
    <cfRule type="duplicateValues" dxfId="491" priority="497"/>
    <cfRule type="duplicateValues" dxfId="490" priority="498"/>
    <cfRule type="duplicateValues" dxfId="489" priority="499"/>
    <cfRule type="duplicateValues" dxfId="488" priority="500"/>
    <cfRule type="duplicateValues" dxfId="487" priority="501"/>
  </conditionalFormatting>
  <conditionalFormatting sqref="D267">
    <cfRule type="duplicateValues" dxfId="486" priority="469"/>
    <cfRule type="duplicateValues" dxfId="485" priority="470"/>
    <cfRule type="duplicateValues" dxfId="484" priority="471"/>
    <cfRule type="duplicateValues" dxfId="483" priority="472"/>
    <cfRule type="duplicateValues" dxfId="482" priority="473"/>
  </conditionalFormatting>
  <conditionalFormatting sqref="D277">
    <cfRule type="duplicateValues" dxfId="481" priority="462"/>
    <cfRule type="duplicateValues" dxfId="480" priority="463"/>
    <cfRule type="duplicateValues" dxfId="479" priority="464"/>
    <cfRule type="duplicateValues" dxfId="478" priority="465"/>
    <cfRule type="duplicateValues" dxfId="477" priority="466"/>
  </conditionalFormatting>
  <conditionalFormatting sqref="D296">
    <cfRule type="duplicateValues" dxfId="476" priority="331"/>
    <cfRule type="duplicateValues" dxfId="475" priority="332"/>
    <cfRule type="duplicateValues" dxfId="474" priority="333"/>
    <cfRule type="duplicateValues" dxfId="473" priority="334"/>
    <cfRule type="duplicateValues" dxfId="472" priority="335"/>
  </conditionalFormatting>
  <conditionalFormatting sqref="D304">
    <cfRule type="duplicateValues" dxfId="471" priority="322"/>
    <cfRule type="duplicateValues" dxfId="470" priority="323"/>
    <cfRule type="duplicateValues" dxfId="469" priority="324"/>
    <cfRule type="duplicateValues" dxfId="468" priority="325"/>
    <cfRule type="duplicateValues" dxfId="467" priority="326"/>
  </conditionalFormatting>
  <conditionalFormatting sqref="D314">
    <cfRule type="duplicateValues" dxfId="466" priority="298"/>
    <cfRule type="duplicateValues" dxfId="465" priority="299"/>
    <cfRule type="duplicateValues" dxfId="464" priority="300"/>
    <cfRule type="duplicateValues" dxfId="463" priority="301"/>
    <cfRule type="duplicateValues" dxfId="462" priority="302"/>
  </conditionalFormatting>
  <conditionalFormatting sqref="D317">
    <cfRule type="duplicateValues" dxfId="461" priority="286"/>
    <cfRule type="duplicateValues" dxfId="460" priority="287"/>
    <cfRule type="duplicateValues" dxfId="459" priority="288"/>
    <cfRule type="duplicateValues" dxfId="458" priority="289"/>
    <cfRule type="duplicateValues" dxfId="457" priority="290"/>
  </conditionalFormatting>
  <conditionalFormatting sqref="D320">
    <cfRule type="duplicateValues" dxfId="456" priority="266"/>
    <cfRule type="duplicateValues" dxfId="455" priority="267"/>
    <cfRule type="duplicateValues" dxfId="454" priority="268"/>
    <cfRule type="duplicateValues" dxfId="453" priority="269"/>
    <cfRule type="duplicateValues" dxfId="452" priority="270"/>
  </conditionalFormatting>
  <conditionalFormatting sqref="D323">
    <cfRule type="duplicateValues" dxfId="451" priority="227"/>
    <cfRule type="duplicateValues" dxfId="450" priority="228"/>
    <cfRule type="duplicateValues" dxfId="449" priority="229"/>
    <cfRule type="duplicateValues" dxfId="448" priority="230"/>
    <cfRule type="duplicateValues" dxfId="447" priority="231"/>
  </conditionalFormatting>
  <conditionalFormatting sqref="D326">
    <cfRule type="duplicateValues" dxfId="446" priority="201"/>
    <cfRule type="duplicateValues" dxfId="445" priority="202"/>
    <cfRule type="duplicateValues" dxfId="444" priority="203"/>
    <cfRule type="duplicateValues" dxfId="443" priority="204"/>
    <cfRule type="duplicateValues" dxfId="442" priority="205"/>
  </conditionalFormatting>
  <conditionalFormatting sqref="D329">
    <cfRule type="duplicateValues" dxfId="441" priority="180"/>
    <cfRule type="duplicateValues" dxfId="440" priority="181"/>
    <cfRule type="duplicateValues" dxfId="439" priority="182"/>
    <cfRule type="duplicateValues" dxfId="438" priority="183"/>
    <cfRule type="duplicateValues" dxfId="437" priority="184"/>
  </conditionalFormatting>
  <conditionalFormatting sqref="H43">
    <cfRule type="duplicateValues" dxfId="436" priority="27"/>
  </conditionalFormatting>
  <conditionalFormatting sqref="H46">
    <cfRule type="duplicateValues" dxfId="435" priority="26"/>
  </conditionalFormatting>
  <conditionalFormatting sqref="H50">
    <cfRule type="duplicateValues" dxfId="434" priority="20"/>
  </conditionalFormatting>
  <conditionalFormatting sqref="I60:I86 I88:I105 I107:I126 I128:I139 I141:I151 I153:I171 I173:I187 I189:I195 I227:I228 I230:I236 I238:I266 I268:I276 I278:I295 M278:M295 I297:I303 M297:M303 I305:I313 M305:M313 I315:I316 M315:M316 M318:M319 M321:M322 M327:M328 I330:I1048576 I3:I58">
    <cfRule type="containsText" dxfId="432" priority="514" operator="containsText" text="WIP">
      <formula>NOT(ISERROR(SEARCH("WIP",I3)))</formula>
    </cfRule>
  </conditionalFormatting>
  <conditionalFormatting sqref="I59">
    <cfRule type="containsText" dxfId="431" priority="410" operator="containsText" text="WIP">
      <formula>NOT(ISERROR(SEARCH("WIP",I59)))</formula>
    </cfRule>
  </conditionalFormatting>
  <conditionalFormatting sqref="I87">
    <cfRule type="containsText" dxfId="429" priority="422" operator="containsText" text="WIP">
      <formula>NOT(ISERROR(SEARCH("WIP",I87)))</formula>
    </cfRule>
  </conditionalFormatting>
  <conditionalFormatting sqref="I106">
    <cfRule type="containsText" dxfId="427" priority="338" operator="containsText" text="WIP">
      <formula>NOT(ISERROR(SEARCH("WIP",I106)))</formula>
    </cfRule>
  </conditionalFormatting>
  <conditionalFormatting sqref="I127">
    <cfRule type="containsText" dxfId="425" priority="439" operator="containsText" text="WIP">
      <formula>NOT(ISERROR(SEARCH("WIP",I127)))</formula>
    </cfRule>
  </conditionalFormatting>
  <conditionalFormatting sqref="I140">
    <cfRule type="containsText" dxfId="423" priority="446" operator="containsText" text="WIP">
      <formula>NOT(ISERROR(SEARCH("WIP",I140)))</formula>
    </cfRule>
  </conditionalFormatting>
  <conditionalFormatting sqref="I152">
    <cfRule type="containsText" dxfId="421" priority="453" operator="containsText" text="WIP">
      <formula>NOT(ISERROR(SEARCH("WIP",I152)))</formula>
    </cfRule>
  </conditionalFormatting>
  <conditionalFormatting sqref="I172">
    <cfRule type="containsText" dxfId="419" priority="460" operator="containsText" text="WIP">
      <formula>NOT(ISERROR(SEARCH("WIP",I172)))</formula>
    </cfRule>
  </conditionalFormatting>
  <conditionalFormatting sqref="I188">
    <cfRule type="containsText" dxfId="417" priority="481" operator="containsText" text="WIP">
      <formula>NOT(ISERROR(SEARCH("WIP",I188)))</formula>
    </cfRule>
  </conditionalFormatting>
  <conditionalFormatting sqref="I196">
    <cfRule type="containsText" dxfId="415" priority="488" operator="containsText" text="WIP">
      <formula>NOT(ISERROR(SEARCH("WIP",I196)))</formula>
    </cfRule>
  </conditionalFormatting>
  <conditionalFormatting sqref="I197:I213 M330:M1048576">
    <cfRule type="containsText" dxfId="413" priority="512" operator="containsText" text="WIP">
      <formula>NOT(ISERROR(SEARCH("WIP",I197)))</formula>
    </cfRule>
  </conditionalFormatting>
  <conditionalFormatting sqref="I214">
    <cfRule type="containsText" dxfId="411" priority="495" operator="containsText" text="WIP">
      <formula>NOT(ISERROR(SEARCH("WIP",I214)))</formula>
    </cfRule>
  </conditionalFormatting>
  <conditionalFormatting sqref="I215 I217 I221:I226">
    <cfRule type="containsText" dxfId="409" priority="510" operator="containsText" text="WIP">
      <formula>NOT(ISERROR(SEARCH("WIP",I215)))</formula>
    </cfRule>
    <cfRule type="containsText" dxfId="408" priority="511" operator="containsText" text="Completed">
      <formula>NOT(ISERROR(SEARCH("Completed",I215)))</formula>
    </cfRule>
  </conditionalFormatting>
  <conditionalFormatting sqref="I216">
    <cfRule type="containsText" dxfId="407" priority="508" operator="containsText" text="WIP">
      <formula>NOT(ISERROR(SEARCH("WIP",I216)))</formula>
    </cfRule>
  </conditionalFormatting>
  <conditionalFormatting sqref="I218:I220">
    <cfRule type="containsText" dxfId="405" priority="506" operator="containsText" text="WIP">
      <formula>NOT(ISERROR(SEARCH("WIP",I218)))</formula>
    </cfRule>
  </conditionalFormatting>
  <conditionalFormatting sqref="I229">
    <cfRule type="containsText" dxfId="403" priority="504" operator="containsText" text="WIP">
      <formula>NOT(ISERROR(SEARCH("WIP",I229)))</formula>
    </cfRule>
    <cfRule type="containsText" dxfId="402" priority="505" operator="containsText" text="Completed">
      <formula>NOT(ISERROR(SEARCH("Completed",I229)))</formula>
    </cfRule>
  </conditionalFormatting>
  <conditionalFormatting sqref="I237">
    <cfRule type="containsText" dxfId="401" priority="502" operator="containsText" text="WIP">
      <formula>NOT(ISERROR(SEARCH("WIP",I237)))</formula>
    </cfRule>
  </conditionalFormatting>
  <conditionalFormatting sqref="I267">
    <cfRule type="containsText" dxfId="399" priority="474" operator="containsText" text="WIP">
      <formula>NOT(ISERROR(SEARCH("WIP",I267)))</formula>
    </cfRule>
  </conditionalFormatting>
  <conditionalFormatting sqref="I277">
    <cfRule type="containsText" dxfId="397" priority="467" operator="containsText" text="WIP">
      <formula>NOT(ISERROR(SEARCH("WIP",I277)))</formula>
    </cfRule>
  </conditionalFormatting>
  <conditionalFormatting sqref="I296">
    <cfRule type="containsText" dxfId="395" priority="336" operator="containsText" text="WIP">
      <formula>NOT(ISERROR(SEARCH("WIP",I296)))</formula>
    </cfRule>
  </conditionalFormatting>
  <conditionalFormatting sqref="I304">
    <cfRule type="containsText" dxfId="393" priority="327" operator="containsText" text="WIP">
      <formula>NOT(ISERROR(SEARCH("WIP",I304)))</formula>
    </cfRule>
  </conditionalFormatting>
  <conditionalFormatting sqref="I314">
    <cfRule type="containsText" dxfId="391" priority="308" operator="containsText" text="WIP">
      <formula>NOT(ISERROR(SEARCH("WIP",I314)))</formula>
    </cfRule>
  </conditionalFormatting>
  <conditionalFormatting sqref="I318">
    <cfRule type="containsText" dxfId="389" priority="280" operator="containsText" text="WIP">
      <formula>NOT(ISERROR(SEARCH("WIP",I318)))</formula>
    </cfRule>
    <cfRule type="containsText" dxfId="388" priority="281" operator="containsText" text="Completed">
      <formula>NOT(ISERROR(SEARCH("Completed",I318)))</formula>
    </cfRule>
  </conditionalFormatting>
  <conditionalFormatting sqref="I319">
    <cfRule type="containsText" dxfId="387" priority="278" operator="containsText" text="WIP">
      <formula>NOT(ISERROR(SEARCH("WIP",I319)))</formula>
    </cfRule>
  </conditionalFormatting>
  <conditionalFormatting sqref="I320">
    <cfRule type="containsText" dxfId="385" priority="276" operator="containsText" text="WIP">
      <formula>NOT(ISERROR(SEARCH("WIP",I320)))</formula>
    </cfRule>
  </conditionalFormatting>
  <conditionalFormatting sqref="I321:I322">
    <cfRule type="containsText" dxfId="383" priority="252" operator="containsText" text="WIP">
      <formula>NOT(ISERROR(SEARCH("WIP",I321)))</formula>
    </cfRule>
  </conditionalFormatting>
  <conditionalFormatting sqref="I323">
    <cfRule type="containsText" dxfId="381" priority="237" operator="containsText" text="WIP">
      <formula>NOT(ISERROR(SEARCH("WIP",I323)))</formula>
    </cfRule>
  </conditionalFormatting>
  <conditionalFormatting sqref="I324:I325">
    <cfRule type="containsText" dxfId="379" priority="218" operator="containsText" text="WIP">
      <formula>NOT(ISERROR(SEARCH("WIP",I324)))</formula>
    </cfRule>
  </conditionalFormatting>
  <conditionalFormatting sqref="I326">
    <cfRule type="containsText" dxfId="377" priority="211" operator="containsText" text="WIP">
      <formula>NOT(ISERROR(SEARCH("WIP",I326)))</formula>
    </cfRule>
  </conditionalFormatting>
  <conditionalFormatting sqref="I327:I328">
    <cfRule type="containsText" dxfId="375" priority="192" operator="containsText" text="WIP">
      <formula>NOT(ISERROR(SEARCH("WIP",I327)))</formula>
    </cfRule>
  </conditionalFormatting>
  <conditionalFormatting sqref="I329">
    <cfRule type="containsText" dxfId="373" priority="190" operator="containsText" text="WIP">
      <formula>NOT(ISERROR(SEARCH("WIP",I329)))</formula>
    </cfRule>
  </conditionalFormatting>
  <conditionalFormatting sqref="I317:J317">
    <cfRule type="containsText" dxfId="371" priority="282" operator="containsText" text="WIP">
      <formula>NOT(ISERROR(SEARCH("WIP",I317)))</formula>
    </cfRule>
  </conditionalFormatting>
  <conditionalFormatting sqref="L87:M87">
    <cfRule type="containsText" dxfId="369" priority="344" operator="containsText" text="WIP">
      <formula>NOT(ISERROR(SEARCH("WIP",L87)))</formula>
    </cfRule>
  </conditionalFormatting>
  <conditionalFormatting sqref="L106:M106">
    <cfRule type="containsText" dxfId="367" priority="340" operator="containsText" text="WIP">
      <formula>NOT(ISERROR(SEARCH("WIP",L106)))</formula>
    </cfRule>
  </conditionalFormatting>
  <conditionalFormatting sqref="M60:M86 M88:M105 M107:M126 M128:M139 M141:M151 M153:M171 M173:M187 M189:M195 M238:M266 M268:M276 M4:M58">
    <cfRule type="containsText" dxfId="364" priority="388" operator="containsText" text="WIP">
      <formula>NOT(ISERROR(SEARCH("WIP",M4)))</formula>
    </cfRule>
  </conditionalFormatting>
  <conditionalFormatting sqref="M59">
    <cfRule type="containsText" dxfId="362" priority="366" operator="containsText" text="WIP">
      <formula>NOT(ISERROR(SEARCH("WIP",M59)))</formula>
    </cfRule>
  </conditionalFormatting>
  <conditionalFormatting sqref="M127">
    <cfRule type="containsText" dxfId="360" priority="368" operator="containsText" text="WIP">
      <formula>NOT(ISERROR(SEARCH("WIP",M127)))</formula>
    </cfRule>
  </conditionalFormatting>
  <conditionalFormatting sqref="M140">
    <cfRule type="containsText" dxfId="358" priority="370" operator="containsText" text="WIP">
      <formula>NOT(ISERROR(SEARCH("WIP",M140)))</formula>
    </cfRule>
  </conditionalFormatting>
  <conditionalFormatting sqref="M152">
    <cfRule type="containsText" dxfId="356" priority="372" operator="containsText" text="WIP">
      <formula>NOT(ISERROR(SEARCH("WIP",M152)))</formula>
    </cfRule>
  </conditionalFormatting>
  <conditionalFormatting sqref="M172">
    <cfRule type="containsText" dxfId="354" priority="374" operator="containsText" text="WIP">
      <formula>NOT(ISERROR(SEARCH("WIP",M172)))</formula>
    </cfRule>
  </conditionalFormatting>
  <conditionalFormatting sqref="M188">
    <cfRule type="containsText" dxfId="352" priority="380" operator="containsText" text="WIP">
      <formula>NOT(ISERROR(SEARCH("WIP",M188)))</formula>
    </cfRule>
  </conditionalFormatting>
  <conditionalFormatting sqref="M196">
    <cfRule type="containsText" dxfId="350" priority="382" operator="containsText" text="WIP">
      <formula>NOT(ISERROR(SEARCH("WIP",M196)))</formula>
    </cfRule>
  </conditionalFormatting>
  <conditionalFormatting sqref="M197:M213">
    <cfRule type="containsText" dxfId="348" priority="362" operator="containsText" text="WIP">
      <formula>NOT(ISERROR(SEARCH("WIP",M197)))</formula>
    </cfRule>
  </conditionalFormatting>
  <conditionalFormatting sqref="M214">
    <cfRule type="containsText" dxfId="346" priority="384" operator="containsText" text="WIP">
      <formula>NOT(ISERROR(SEARCH("WIP",M214)))</formula>
    </cfRule>
  </conditionalFormatting>
  <conditionalFormatting sqref="M215:M236">
    <cfRule type="containsText" dxfId="344" priority="360" operator="containsText" text="WIP">
      <formula>NOT(ISERROR(SEARCH("WIP",M215)))</formula>
    </cfRule>
    <cfRule type="containsText" dxfId="343" priority="361" operator="containsText" text="Completed">
      <formula>NOT(ISERROR(SEARCH("Completed",M215)))</formula>
    </cfRule>
  </conditionalFormatting>
  <conditionalFormatting sqref="M237">
    <cfRule type="containsText" dxfId="342" priority="386" operator="containsText" text="WIP">
      <formula>NOT(ISERROR(SEARCH("WIP",M237)))</formula>
    </cfRule>
  </conditionalFormatting>
  <conditionalFormatting sqref="M267">
    <cfRule type="containsText" dxfId="340" priority="378" operator="containsText" text="WIP">
      <formula>NOT(ISERROR(SEARCH("WIP",M267)))</formula>
    </cfRule>
  </conditionalFormatting>
  <conditionalFormatting sqref="M277">
    <cfRule type="containsText" dxfId="338" priority="376" operator="containsText" text="WIP">
      <formula>NOT(ISERROR(SEARCH("WIP",M277)))</formula>
    </cfRule>
  </conditionalFormatting>
  <conditionalFormatting sqref="M296">
    <cfRule type="containsText" dxfId="336" priority="329" operator="containsText" text="WIP">
      <formula>NOT(ISERROR(SEARCH("WIP",M296)))</formula>
    </cfRule>
  </conditionalFormatting>
  <conditionalFormatting sqref="M304">
    <cfRule type="containsText" dxfId="334" priority="320" operator="containsText" text="WIP">
      <formula>NOT(ISERROR(SEARCH("WIP",M304)))</formula>
    </cfRule>
  </conditionalFormatting>
  <conditionalFormatting sqref="M314">
    <cfRule type="containsText" dxfId="332" priority="296" operator="containsText" text="WIP">
      <formula>NOT(ISERROR(SEARCH("WIP",M314)))</formula>
    </cfRule>
  </conditionalFormatting>
  <conditionalFormatting sqref="M317">
    <cfRule type="containsText" dxfId="330" priority="284" operator="containsText" text="WIP">
      <formula>NOT(ISERROR(SEARCH("WIP",M317)))</formula>
    </cfRule>
  </conditionalFormatting>
  <conditionalFormatting sqref="M320">
    <cfRule type="containsText" dxfId="328" priority="264" operator="containsText" text="WIP">
      <formula>NOT(ISERROR(SEARCH("WIP",M320)))</formula>
    </cfRule>
  </conditionalFormatting>
  <conditionalFormatting sqref="M323">
    <cfRule type="containsText" dxfId="326" priority="225" operator="containsText" text="WIP">
      <formula>NOT(ISERROR(SEARCH("WIP",M323)))</formula>
    </cfRule>
  </conditionalFormatting>
  <conditionalFormatting sqref="M324:M325">
    <cfRule type="containsText" dxfId="324" priority="244" operator="containsText" text="WIP">
      <formula>NOT(ISERROR(SEARCH("WIP",M324)))</formula>
    </cfRule>
  </conditionalFormatting>
  <conditionalFormatting sqref="M326">
    <cfRule type="containsText" dxfId="322" priority="199" operator="containsText" text="WIP">
      <formula>NOT(ISERROR(SEARCH("WIP",M326)))</formula>
    </cfRule>
  </conditionalFormatting>
  <conditionalFormatting sqref="M329">
    <cfRule type="containsText" dxfId="320" priority="178" operator="containsText" text="WIP">
      <formula>NOT(ISERROR(SEARCH("WIP",M329)))</formula>
    </cfRule>
  </conditionalFormatting>
  <conditionalFormatting sqref="C55">
    <cfRule type="duplicateValues" dxfId="318" priority="1"/>
  </conditionalFormatting>
  <pageMargins left="0.7" right="0.7" top="0.75" bottom="0.75" header="0.3" footer="0.3"/>
  <pageSetup paperSize="9" scale="54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15" operator="containsText" id="{2F804B92-0F91-4D8B-8C01-54E2D2BA2DE5}">
            <xm:f>NOT(ISERROR(SEARCH($I$154,I3)))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I60:I86 I88:I105 I107:I126 I128:I139 I141:I151 I153:I171 I173:I187 I189:I195 I227:I228 I230:I236 I238:I266 I268:I276 I278:I295 M278:M295 I297:I303 M297:M303 I305:I313 M305:M313 I315:I316 M315:M316 M318:M319 M321:M322 M327:M328 I330:I1048576 M60:M86 M88:M105 M107:M126 M128:M139 M141:M151 M153:M171 M173:M187 M189:M195 M238:M266 M268:M276 I3:I58 M24:M58</xm:sqref>
        </x14:conditionalFormatting>
        <x14:conditionalFormatting xmlns:xm="http://schemas.microsoft.com/office/excel/2006/main">
          <x14:cfRule type="containsText" priority="411" operator="containsText" id="{9B4E0747-CC93-4111-842E-9320B8164EB5}">
            <xm:f>NOT(ISERROR(SEARCH($I$154,I59)))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I59</xm:sqref>
        </x14:conditionalFormatting>
        <x14:conditionalFormatting xmlns:xm="http://schemas.microsoft.com/office/excel/2006/main">
          <x14:cfRule type="containsText" priority="423" operator="containsText" id="{D14BFA44-0FE3-4609-B826-94C6D5E43AA9}">
            <xm:f>NOT(ISERROR(SEARCH($I$154,I87)))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I87</xm:sqref>
        </x14:conditionalFormatting>
        <x14:conditionalFormatting xmlns:xm="http://schemas.microsoft.com/office/excel/2006/main">
          <x14:cfRule type="containsText" priority="339" operator="containsText" id="{E1C8B9A3-66D7-442C-9637-073DCEDB3442}">
            <xm:f>NOT(ISERROR(SEARCH($I$154,I106)))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I106</xm:sqref>
        </x14:conditionalFormatting>
        <x14:conditionalFormatting xmlns:xm="http://schemas.microsoft.com/office/excel/2006/main">
          <x14:cfRule type="containsText" priority="440" operator="containsText" id="{DEC9BE7D-9AC2-4342-9E0D-71BD7FD7FCD5}">
            <xm:f>NOT(ISERROR(SEARCH($I$154,I127)))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I127</xm:sqref>
        </x14:conditionalFormatting>
        <x14:conditionalFormatting xmlns:xm="http://schemas.microsoft.com/office/excel/2006/main">
          <x14:cfRule type="containsText" priority="447" operator="containsText" id="{66357E8F-0432-43B6-B82F-0FBA9CDB2E89}">
            <xm:f>NOT(ISERROR(SEARCH($I$154,I140)))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I140</xm:sqref>
        </x14:conditionalFormatting>
        <x14:conditionalFormatting xmlns:xm="http://schemas.microsoft.com/office/excel/2006/main">
          <x14:cfRule type="containsText" priority="454" operator="containsText" id="{B1A817E6-1D07-4D12-AC06-BE4037A98692}">
            <xm:f>NOT(ISERROR(SEARCH($I$154,I152)))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I152</xm:sqref>
        </x14:conditionalFormatting>
        <x14:conditionalFormatting xmlns:xm="http://schemas.microsoft.com/office/excel/2006/main">
          <x14:cfRule type="containsText" priority="461" operator="containsText" id="{BF28D705-3507-4A98-B9E2-ABFC085E5F0A}">
            <xm:f>NOT(ISERROR(SEARCH($I$154,I172)))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I172</xm:sqref>
        </x14:conditionalFormatting>
        <x14:conditionalFormatting xmlns:xm="http://schemas.microsoft.com/office/excel/2006/main">
          <x14:cfRule type="containsText" priority="482" operator="containsText" id="{A0B84900-65C7-48FF-9420-A7F3201B13A1}">
            <xm:f>NOT(ISERROR(SEARCH($I$154,I188)))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I188</xm:sqref>
        </x14:conditionalFormatting>
        <x14:conditionalFormatting xmlns:xm="http://schemas.microsoft.com/office/excel/2006/main">
          <x14:cfRule type="containsText" priority="489" operator="containsText" id="{FEC94BCA-FB9A-438F-AB02-EB9517066792}">
            <xm:f>NOT(ISERROR(SEARCH($I$154,I196)))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I196</xm:sqref>
        </x14:conditionalFormatting>
        <x14:conditionalFormatting xmlns:xm="http://schemas.microsoft.com/office/excel/2006/main">
          <x14:cfRule type="containsText" priority="513" operator="containsText" id="{3105E591-F0D0-4B5E-BC8F-6E78F35B6325}">
            <xm:f>NOT(ISERROR(SEARCH($I$154,I197)))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I197:I213 M330:M1048576</xm:sqref>
        </x14:conditionalFormatting>
        <x14:conditionalFormatting xmlns:xm="http://schemas.microsoft.com/office/excel/2006/main">
          <x14:cfRule type="containsText" priority="496" operator="containsText" id="{138017C5-A6A7-4A0A-8DD3-B44696AD41E6}">
            <xm:f>NOT(ISERROR(SEARCH($I$154,I214)))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I214</xm:sqref>
        </x14:conditionalFormatting>
        <x14:conditionalFormatting xmlns:xm="http://schemas.microsoft.com/office/excel/2006/main">
          <x14:cfRule type="containsText" priority="509" operator="containsText" id="{D4C6737A-788E-4488-975B-6EB7C0426866}">
            <xm:f>NOT(ISERROR(SEARCH($I$154,I216)))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I216</xm:sqref>
        </x14:conditionalFormatting>
        <x14:conditionalFormatting xmlns:xm="http://schemas.microsoft.com/office/excel/2006/main">
          <x14:cfRule type="containsText" priority="507" operator="containsText" id="{5B3878FF-9F82-4979-BC76-4A2AE15D991B}">
            <xm:f>NOT(ISERROR(SEARCH($I$154,I218)))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I218:I220</xm:sqref>
        </x14:conditionalFormatting>
        <x14:conditionalFormatting xmlns:xm="http://schemas.microsoft.com/office/excel/2006/main">
          <x14:cfRule type="containsText" priority="503" operator="containsText" id="{E6075C5C-DF81-44F8-B678-7FA81F716808}">
            <xm:f>NOT(ISERROR(SEARCH($I$154,I237)))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I237</xm:sqref>
        </x14:conditionalFormatting>
        <x14:conditionalFormatting xmlns:xm="http://schemas.microsoft.com/office/excel/2006/main">
          <x14:cfRule type="containsText" priority="475" operator="containsText" id="{7F7087E8-7E45-451E-9DC9-4AC62D056010}">
            <xm:f>NOT(ISERROR(SEARCH($I$154,I267)))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I267</xm:sqref>
        </x14:conditionalFormatting>
        <x14:conditionalFormatting xmlns:xm="http://schemas.microsoft.com/office/excel/2006/main">
          <x14:cfRule type="containsText" priority="468" operator="containsText" id="{BF0BD152-8A2C-41AE-BD36-8AC284E78F9D}">
            <xm:f>NOT(ISERROR(SEARCH($I$154,I277)))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I277</xm:sqref>
        </x14:conditionalFormatting>
        <x14:conditionalFormatting xmlns:xm="http://schemas.microsoft.com/office/excel/2006/main">
          <x14:cfRule type="containsText" priority="337" operator="containsText" id="{3AD0F7C8-7292-441C-A70E-926D718B7E0D}">
            <xm:f>NOT(ISERROR(SEARCH($I$154,I296)))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I296</xm:sqref>
        </x14:conditionalFormatting>
        <x14:conditionalFormatting xmlns:xm="http://schemas.microsoft.com/office/excel/2006/main">
          <x14:cfRule type="containsText" priority="328" operator="containsText" id="{1E9296DB-CADB-452C-BF31-AE87AD57830E}">
            <xm:f>NOT(ISERROR(SEARCH($I$154,I304)))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I304</xm:sqref>
        </x14:conditionalFormatting>
        <x14:conditionalFormatting xmlns:xm="http://schemas.microsoft.com/office/excel/2006/main">
          <x14:cfRule type="containsText" priority="309" operator="containsText" id="{E922CC43-C71B-49CA-9A8D-6B41A401018F}">
            <xm:f>NOT(ISERROR(SEARCH($I$154,I314)))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I314</xm:sqref>
        </x14:conditionalFormatting>
        <x14:conditionalFormatting xmlns:xm="http://schemas.microsoft.com/office/excel/2006/main">
          <x14:cfRule type="containsText" priority="279" operator="containsText" id="{5AB5D5D7-7CCC-45EF-97B2-B47DC62EAF9F}">
            <xm:f>NOT(ISERROR(SEARCH($I$154,I319)))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I319</xm:sqref>
        </x14:conditionalFormatting>
        <x14:conditionalFormatting xmlns:xm="http://schemas.microsoft.com/office/excel/2006/main">
          <x14:cfRule type="containsText" priority="277" operator="containsText" id="{B6ED5C90-7C4C-4023-980C-6C838F350772}">
            <xm:f>NOT(ISERROR(SEARCH($I$154,I320)))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I320</xm:sqref>
        </x14:conditionalFormatting>
        <x14:conditionalFormatting xmlns:xm="http://schemas.microsoft.com/office/excel/2006/main">
          <x14:cfRule type="containsText" priority="253" operator="containsText" id="{27B8E5E1-B628-4412-A160-DCC50557961C}">
            <xm:f>NOT(ISERROR(SEARCH($I$154,I321)))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I321:I322</xm:sqref>
        </x14:conditionalFormatting>
        <x14:conditionalFormatting xmlns:xm="http://schemas.microsoft.com/office/excel/2006/main">
          <x14:cfRule type="containsText" priority="238" operator="containsText" id="{AFE04318-CB09-4AD1-94E7-B50BC35C12B1}">
            <xm:f>NOT(ISERROR(SEARCH($I$154,I323)))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I323</xm:sqref>
        </x14:conditionalFormatting>
        <x14:conditionalFormatting xmlns:xm="http://schemas.microsoft.com/office/excel/2006/main">
          <x14:cfRule type="containsText" priority="219" operator="containsText" id="{C2FF5757-B737-40C2-9D21-58B936634813}">
            <xm:f>NOT(ISERROR(SEARCH($I$154,I324)))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I324:I325</xm:sqref>
        </x14:conditionalFormatting>
        <x14:conditionalFormatting xmlns:xm="http://schemas.microsoft.com/office/excel/2006/main">
          <x14:cfRule type="containsText" priority="212" operator="containsText" id="{0E36E873-9091-480E-AAB8-4CB65B1323E4}">
            <xm:f>NOT(ISERROR(SEARCH($I$154,I326)))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I326</xm:sqref>
        </x14:conditionalFormatting>
        <x14:conditionalFormatting xmlns:xm="http://schemas.microsoft.com/office/excel/2006/main">
          <x14:cfRule type="containsText" priority="193" operator="containsText" id="{3CE567E4-1022-416B-A60C-1457FC9748C5}">
            <xm:f>NOT(ISERROR(SEARCH($I$154,I327)))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I327:I328</xm:sqref>
        </x14:conditionalFormatting>
        <x14:conditionalFormatting xmlns:xm="http://schemas.microsoft.com/office/excel/2006/main">
          <x14:cfRule type="containsText" priority="191" operator="containsText" id="{55D075EC-1F51-4173-8865-DE08A5391EE3}">
            <xm:f>NOT(ISERROR(SEARCH($I$154,I329)))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I329</xm:sqref>
        </x14:conditionalFormatting>
        <x14:conditionalFormatting xmlns:xm="http://schemas.microsoft.com/office/excel/2006/main">
          <x14:cfRule type="containsText" priority="283" operator="containsText" id="{2EB0E125-E20E-47E2-A470-68B8CB07C1A7}">
            <xm:f>NOT(ISERROR(SEARCH($I$154,I317)))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I317:J317</xm:sqref>
        </x14:conditionalFormatting>
        <x14:conditionalFormatting xmlns:xm="http://schemas.microsoft.com/office/excel/2006/main">
          <x14:cfRule type="containsText" priority="345" operator="containsText" id="{0DCA60D3-735E-4E1A-9999-977F73D8FDE8}">
            <xm:f>NOT(ISERROR(SEARCH($I$154,L87)))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L87:M87</xm:sqref>
        </x14:conditionalFormatting>
        <x14:conditionalFormatting xmlns:xm="http://schemas.microsoft.com/office/excel/2006/main">
          <x14:cfRule type="containsText" priority="341" operator="containsText" id="{D86963B0-9D8E-420A-963C-36B9419A6B4B}">
            <xm:f>NOT(ISERROR(SEARCH($I$154,L106)))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L106:M106</xm:sqref>
        </x14:conditionalFormatting>
        <x14:conditionalFormatting xmlns:xm="http://schemas.microsoft.com/office/excel/2006/main">
          <x14:cfRule type="containsText" priority="389" operator="containsText" id="{8577B44A-B280-4DC5-BB62-551A4CCE4719}">
            <xm:f>NOT(ISERROR(SEARCH($I$154,M4)))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M4:M21</xm:sqref>
        </x14:conditionalFormatting>
        <x14:conditionalFormatting xmlns:xm="http://schemas.microsoft.com/office/excel/2006/main">
          <x14:cfRule type="containsText" priority="19" operator="containsText" id="{1C628762-AF3B-4A54-9035-9A298AC7B876}">
            <xm:f>NOT(ISERROR(SEARCH($I$154,M22)))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M22:M58</xm:sqref>
        </x14:conditionalFormatting>
        <x14:conditionalFormatting xmlns:xm="http://schemas.microsoft.com/office/excel/2006/main">
          <x14:cfRule type="containsText" priority="367" operator="containsText" id="{7462FB8B-A2B0-4F00-BE82-B51BF9193470}">
            <xm:f>NOT(ISERROR(SEARCH($I$154,M59)))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M59</xm:sqref>
        </x14:conditionalFormatting>
        <x14:conditionalFormatting xmlns:xm="http://schemas.microsoft.com/office/excel/2006/main">
          <x14:cfRule type="containsText" priority="369" operator="containsText" id="{9A6C0C94-33BF-405D-9A2E-0FC037ADB50E}">
            <xm:f>NOT(ISERROR(SEARCH($I$154,M127)))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M127</xm:sqref>
        </x14:conditionalFormatting>
        <x14:conditionalFormatting xmlns:xm="http://schemas.microsoft.com/office/excel/2006/main">
          <x14:cfRule type="containsText" priority="371" operator="containsText" id="{3A15B741-222D-4E8B-9FAE-9DC72E481503}">
            <xm:f>NOT(ISERROR(SEARCH($I$154,M140)))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M140</xm:sqref>
        </x14:conditionalFormatting>
        <x14:conditionalFormatting xmlns:xm="http://schemas.microsoft.com/office/excel/2006/main">
          <x14:cfRule type="containsText" priority="373" operator="containsText" id="{FCFD1D07-1104-4AFD-B2C0-750CAC777DD1}">
            <xm:f>NOT(ISERROR(SEARCH($I$154,M152)))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M152</xm:sqref>
        </x14:conditionalFormatting>
        <x14:conditionalFormatting xmlns:xm="http://schemas.microsoft.com/office/excel/2006/main">
          <x14:cfRule type="containsText" priority="375" operator="containsText" id="{86000F74-F6E0-4E29-9372-028E1DB5DCBA}">
            <xm:f>NOT(ISERROR(SEARCH($I$154,M172)))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M172</xm:sqref>
        </x14:conditionalFormatting>
        <x14:conditionalFormatting xmlns:xm="http://schemas.microsoft.com/office/excel/2006/main">
          <x14:cfRule type="containsText" priority="381" operator="containsText" id="{3289794C-0042-47C7-B64E-B82584A53642}">
            <xm:f>NOT(ISERROR(SEARCH($I$154,M188)))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M188</xm:sqref>
        </x14:conditionalFormatting>
        <x14:conditionalFormatting xmlns:xm="http://schemas.microsoft.com/office/excel/2006/main">
          <x14:cfRule type="containsText" priority="383" operator="containsText" id="{9DE42E58-3FD8-4837-882C-50A4C795731E}">
            <xm:f>NOT(ISERROR(SEARCH($I$154,M196)))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M196:M198</xm:sqref>
        </x14:conditionalFormatting>
        <x14:conditionalFormatting xmlns:xm="http://schemas.microsoft.com/office/excel/2006/main">
          <x14:cfRule type="containsText" priority="363" operator="containsText" id="{5D936D95-6E7A-4212-855F-0673550EFEAC}">
            <xm:f>NOT(ISERROR(SEARCH($I$154,M199)))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M199:M213</xm:sqref>
        </x14:conditionalFormatting>
        <x14:conditionalFormatting xmlns:xm="http://schemas.microsoft.com/office/excel/2006/main">
          <x14:cfRule type="containsText" priority="385" operator="containsText" id="{430B0288-AA71-4571-A073-336744B8AF59}">
            <xm:f>NOT(ISERROR(SEARCH($I$154,M214)))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M214</xm:sqref>
        </x14:conditionalFormatting>
        <x14:conditionalFormatting xmlns:xm="http://schemas.microsoft.com/office/excel/2006/main">
          <x14:cfRule type="containsText" priority="387" operator="containsText" id="{8711E8A6-54DB-4B8A-B4A5-DBDA025E2A69}">
            <xm:f>NOT(ISERROR(SEARCH($I$154,M237)))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M237</xm:sqref>
        </x14:conditionalFormatting>
        <x14:conditionalFormatting xmlns:xm="http://schemas.microsoft.com/office/excel/2006/main">
          <x14:cfRule type="containsText" priority="379" operator="containsText" id="{1891A91B-95E2-4E63-AF63-8F1EFB623A82}">
            <xm:f>NOT(ISERROR(SEARCH($I$154,M267)))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M267</xm:sqref>
        </x14:conditionalFormatting>
        <x14:conditionalFormatting xmlns:xm="http://schemas.microsoft.com/office/excel/2006/main">
          <x14:cfRule type="containsText" priority="377" operator="containsText" id="{E92C8E37-6CD7-47B1-B5B3-ACF574767809}">
            <xm:f>NOT(ISERROR(SEARCH($I$154,M277)))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M277</xm:sqref>
        </x14:conditionalFormatting>
        <x14:conditionalFormatting xmlns:xm="http://schemas.microsoft.com/office/excel/2006/main">
          <x14:cfRule type="containsText" priority="330" operator="containsText" id="{091E8F9F-7086-4A92-BD70-9BA743509877}">
            <xm:f>NOT(ISERROR(SEARCH($I$154,M296)))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M296</xm:sqref>
        </x14:conditionalFormatting>
        <x14:conditionalFormatting xmlns:xm="http://schemas.microsoft.com/office/excel/2006/main">
          <x14:cfRule type="containsText" priority="321" operator="containsText" id="{51E4655C-25EF-421B-964A-DE4078845CC4}">
            <xm:f>NOT(ISERROR(SEARCH($I$154,M304)))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M304</xm:sqref>
        </x14:conditionalFormatting>
        <x14:conditionalFormatting xmlns:xm="http://schemas.microsoft.com/office/excel/2006/main">
          <x14:cfRule type="containsText" priority="297" operator="containsText" id="{57EA95B4-5197-475F-A93F-FBABFFEF2813}">
            <xm:f>NOT(ISERROR(SEARCH($I$154,M314)))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M314</xm:sqref>
        </x14:conditionalFormatting>
        <x14:conditionalFormatting xmlns:xm="http://schemas.microsoft.com/office/excel/2006/main">
          <x14:cfRule type="containsText" priority="285" operator="containsText" id="{C7B3BBAA-C472-4C47-BA32-CBF609F35545}">
            <xm:f>NOT(ISERROR(SEARCH($I$154,M317)))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M317</xm:sqref>
        </x14:conditionalFormatting>
        <x14:conditionalFormatting xmlns:xm="http://schemas.microsoft.com/office/excel/2006/main">
          <x14:cfRule type="containsText" priority="265" operator="containsText" id="{8D241CCD-18AB-4E24-AD6E-2882DDF274EC}">
            <xm:f>NOT(ISERROR(SEARCH($I$154,M320)))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M320</xm:sqref>
        </x14:conditionalFormatting>
        <x14:conditionalFormatting xmlns:xm="http://schemas.microsoft.com/office/excel/2006/main">
          <x14:cfRule type="containsText" priority="226" operator="containsText" id="{3A0E1415-3D3F-4C8C-9855-D5EBF12A577B}">
            <xm:f>NOT(ISERROR(SEARCH($I$154,M323)))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M323</xm:sqref>
        </x14:conditionalFormatting>
        <x14:conditionalFormatting xmlns:xm="http://schemas.microsoft.com/office/excel/2006/main">
          <x14:cfRule type="containsText" priority="245" operator="containsText" id="{F18F37EB-1DBB-4668-9EE8-A4CBC4405B42}">
            <xm:f>NOT(ISERROR(SEARCH($I$154,M324)))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M324:M325</xm:sqref>
        </x14:conditionalFormatting>
        <x14:conditionalFormatting xmlns:xm="http://schemas.microsoft.com/office/excel/2006/main">
          <x14:cfRule type="containsText" priority="200" operator="containsText" id="{2A905525-ED96-4E11-9D6A-CFDBD756B917}">
            <xm:f>NOT(ISERROR(SEARCH($I$154,M326)))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M326</xm:sqref>
        </x14:conditionalFormatting>
        <x14:conditionalFormatting xmlns:xm="http://schemas.microsoft.com/office/excel/2006/main">
          <x14:cfRule type="containsText" priority="179" operator="containsText" id="{C328C128-5EB3-4D14-9888-283BC9687A00}">
            <xm:f>NOT(ISERROR(SEARCH($I$154,M329)))</xm:f>
            <xm:f>$I$154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002F-EC52-47BD-8FAC-7207EB070CF8}">
  <sheetPr>
    <tabColor theme="9" tint="-0.249977111117893"/>
    <pageSetUpPr fitToPage="1"/>
  </sheetPr>
  <dimension ref="A1:L893"/>
  <sheetViews>
    <sheetView zoomScale="60" zoomScaleNormal="90" zoomScaleSheetLayoutView="100" zoomScalePageLayoutView="40" workbookViewId="0">
      <selection activeCell="K24" sqref="K24"/>
    </sheetView>
  </sheetViews>
  <sheetFormatPr defaultColWidth="9.1796875" defaultRowHeight="18.5" zeroHeight="1" x14ac:dyDescent="0.35"/>
  <cols>
    <col min="1" max="1" width="6.7265625" style="421" customWidth="1"/>
    <col min="2" max="2" width="9.54296875" style="435" customWidth="1"/>
    <col min="3" max="3" width="11.26953125" style="436" customWidth="1"/>
    <col min="4" max="4" width="26.81640625" style="435" bestFit="1" customWidth="1"/>
    <col min="5" max="5" width="23.26953125" style="421" bestFit="1" customWidth="1"/>
    <col min="6" max="6" width="18.08984375" style="421" customWidth="1"/>
    <col min="7" max="7" width="30.453125" style="421" bestFit="1" customWidth="1"/>
    <col min="8" max="8" width="17.6328125" style="421" customWidth="1"/>
    <col min="9" max="9" width="30.90625" style="421" bestFit="1" customWidth="1"/>
    <col min="10" max="10" width="32" style="421" bestFit="1" customWidth="1"/>
    <col min="11" max="11" width="87.6328125" style="435" bestFit="1" customWidth="1"/>
    <col min="12" max="12" width="59.26953125" style="421" hidden="1" customWidth="1"/>
    <col min="13" max="16384" width="9.1796875" style="421"/>
  </cols>
  <sheetData>
    <row r="1" spans="1:12" x14ac:dyDescent="0.35">
      <c r="A1" s="828" t="s">
        <v>2785</v>
      </c>
      <c r="B1" s="829"/>
      <c r="C1" s="829"/>
      <c r="D1" s="829"/>
      <c r="E1" s="829"/>
      <c r="F1" s="829"/>
      <c r="G1" s="829"/>
      <c r="H1" s="829"/>
      <c r="I1" s="829"/>
      <c r="J1" s="829"/>
      <c r="K1" s="830"/>
    </row>
    <row r="2" spans="1:12" x14ac:dyDescent="0.35">
      <c r="A2" s="831" t="s">
        <v>2121</v>
      </c>
      <c r="B2" s="832"/>
      <c r="C2" s="832"/>
      <c r="D2" s="832"/>
      <c r="E2" s="832"/>
      <c r="F2" s="832"/>
      <c r="G2" s="832"/>
      <c r="H2" s="832"/>
      <c r="I2" s="832"/>
      <c r="J2" s="833"/>
      <c r="K2" s="422">
        <f ca="1">NOW()</f>
        <v>46170.427767824076</v>
      </c>
    </row>
    <row r="3" spans="1:12" x14ac:dyDescent="0.35">
      <c r="A3" s="834" t="s">
        <v>2122</v>
      </c>
      <c r="B3" s="835"/>
      <c r="C3" s="835"/>
      <c r="D3" s="835"/>
      <c r="E3" s="835"/>
      <c r="F3" s="835"/>
      <c r="G3" s="835"/>
      <c r="H3" s="835"/>
      <c r="I3" s="835"/>
      <c r="J3" s="835"/>
      <c r="K3" s="836"/>
    </row>
    <row r="4" spans="1:12" ht="6" customHeight="1" x14ac:dyDescent="0.35">
      <c r="A4" s="423"/>
      <c r="B4" s="424"/>
      <c r="C4" s="425"/>
      <c r="D4" s="425"/>
      <c r="E4" s="426"/>
      <c r="F4" s="425"/>
      <c r="G4" s="425"/>
      <c r="H4" s="425"/>
      <c r="I4" s="425"/>
      <c r="J4" s="425"/>
      <c r="K4" s="427"/>
    </row>
    <row r="5" spans="1:12" s="428" customFormat="1" x14ac:dyDescent="0.35">
      <c r="A5" s="837" t="s">
        <v>2123</v>
      </c>
      <c r="B5" s="837"/>
      <c r="C5" s="837"/>
      <c r="D5" s="837"/>
      <c r="E5" s="837"/>
      <c r="F5" s="837"/>
      <c r="G5" s="837"/>
      <c r="H5" s="837"/>
      <c r="I5" s="837"/>
      <c r="J5" s="837"/>
      <c r="K5" s="837"/>
    </row>
    <row r="6" spans="1:12" s="431" customFormat="1" ht="31.5" customHeight="1" x14ac:dyDescent="0.35">
      <c r="A6" s="429" t="s">
        <v>2124</v>
      </c>
      <c r="B6" s="429" t="s">
        <v>2125</v>
      </c>
      <c r="C6" s="429" t="s">
        <v>36</v>
      </c>
      <c r="D6" s="430" t="s">
        <v>2126</v>
      </c>
      <c r="E6" s="430" t="s">
        <v>2127</v>
      </c>
      <c r="F6" s="430" t="s">
        <v>2128</v>
      </c>
      <c r="G6" s="430" t="s">
        <v>39</v>
      </c>
      <c r="H6" s="430" t="s">
        <v>40</v>
      </c>
      <c r="I6" s="430" t="s">
        <v>2129</v>
      </c>
      <c r="J6" s="430" t="s">
        <v>2130</v>
      </c>
      <c r="K6" s="429" t="s">
        <v>2131</v>
      </c>
    </row>
    <row r="7" spans="1:12" x14ac:dyDescent="0.35">
      <c r="A7" s="567">
        <v>1</v>
      </c>
      <c r="B7" s="285" t="s">
        <v>801</v>
      </c>
      <c r="C7" s="291" t="s">
        <v>2779</v>
      </c>
      <c r="D7" s="291" t="s">
        <v>51</v>
      </c>
      <c r="E7" s="285" t="s">
        <v>2362</v>
      </c>
      <c r="F7" s="568"/>
      <c r="G7" s="434">
        <v>46145</v>
      </c>
      <c r="H7" s="434"/>
      <c r="I7" s="434" t="s">
        <v>2111</v>
      </c>
      <c r="J7" s="569" t="s">
        <v>2132</v>
      </c>
      <c r="K7" s="571" t="s">
        <v>2327</v>
      </c>
    </row>
    <row r="8" spans="1:12" x14ac:dyDescent="0.35">
      <c r="A8" s="567">
        <v>2</v>
      </c>
      <c r="B8" s="285" t="s">
        <v>842</v>
      </c>
      <c r="C8" s="285" t="s">
        <v>45</v>
      </c>
      <c r="D8" s="285" t="s">
        <v>51</v>
      </c>
      <c r="E8" s="285" t="s">
        <v>2362</v>
      </c>
      <c r="F8" s="826"/>
      <c r="G8" s="369">
        <v>46163</v>
      </c>
      <c r="H8" s="369"/>
      <c r="I8" s="369"/>
      <c r="J8" s="569"/>
      <c r="K8" s="571" t="s">
        <v>2816</v>
      </c>
    </row>
    <row r="9" spans="1:12" ht="17.5" customHeight="1" x14ac:dyDescent="0.35">
      <c r="A9" s="567">
        <v>3</v>
      </c>
      <c r="B9" s="285" t="s">
        <v>971</v>
      </c>
      <c r="C9" s="285" t="s">
        <v>919</v>
      </c>
      <c r="D9" s="570" t="s">
        <v>2356</v>
      </c>
      <c r="E9" s="285" t="s">
        <v>2775</v>
      </c>
      <c r="F9" s="826"/>
      <c r="G9" s="369">
        <v>46144</v>
      </c>
      <c r="H9" s="369"/>
      <c r="I9" s="369" t="s">
        <v>2111</v>
      </c>
      <c r="J9" s="569" t="s">
        <v>2132</v>
      </c>
      <c r="K9" s="571" t="s">
        <v>2824</v>
      </c>
    </row>
    <row r="10" spans="1:12" x14ac:dyDescent="0.35">
      <c r="A10" s="567">
        <v>4</v>
      </c>
      <c r="B10" s="285" t="s">
        <v>1041</v>
      </c>
      <c r="C10" s="285" t="s">
        <v>427</v>
      </c>
      <c r="D10" s="570" t="s">
        <v>51</v>
      </c>
      <c r="E10" s="285" t="s">
        <v>2775</v>
      </c>
      <c r="F10" s="826"/>
      <c r="G10" s="369">
        <v>46159</v>
      </c>
      <c r="H10" s="369"/>
      <c r="I10" s="369" t="s">
        <v>2111</v>
      </c>
      <c r="J10" s="569" t="s">
        <v>2132</v>
      </c>
      <c r="K10" s="742" t="s">
        <v>2327</v>
      </c>
      <c r="L10" s="804"/>
    </row>
    <row r="11" spans="1:12" x14ac:dyDescent="0.35">
      <c r="A11" s="567">
        <v>5</v>
      </c>
      <c r="B11" s="285" t="s">
        <v>764</v>
      </c>
      <c r="C11" s="285" t="s">
        <v>45</v>
      </c>
      <c r="D11" s="570" t="s">
        <v>51</v>
      </c>
      <c r="E11" s="285" t="s">
        <v>2775</v>
      </c>
      <c r="F11" s="826"/>
      <c r="G11" s="369">
        <v>46167</v>
      </c>
      <c r="H11" s="369"/>
      <c r="I11" s="369"/>
      <c r="J11" s="569"/>
      <c r="K11" s="742" t="s">
        <v>2327</v>
      </c>
      <c r="L11" s="804"/>
    </row>
    <row r="12" spans="1:12" x14ac:dyDescent="0.35">
      <c r="A12" s="567">
        <v>6</v>
      </c>
      <c r="B12" s="285" t="s">
        <v>765</v>
      </c>
      <c r="C12" s="285" t="s">
        <v>49</v>
      </c>
      <c r="D12" s="570" t="s">
        <v>2356</v>
      </c>
      <c r="E12" s="285" t="s">
        <v>2775</v>
      </c>
      <c r="F12" s="826"/>
      <c r="G12" s="369">
        <v>46167</v>
      </c>
      <c r="H12" s="369"/>
      <c r="I12" s="369"/>
      <c r="J12" s="569"/>
      <c r="K12" s="742" t="s">
        <v>2327</v>
      </c>
      <c r="L12" s="804"/>
    </row>
    <row r="13" spans="1:12" s="436" customFormat="1" x14ac:dyDescent="0.35">
      <c r="A13" s="567">
        <v>7</v>
      </c>
      <c r="B13" s="285" t="s">
        <v>1284</v>
      </c>
      <c r="C13" s="285" t="s">
        <v>473</v>
      </c>
      <c r="D13" s="570" t="s">
        <v>2356</v>
      </c>
      <c r="E13" s="285" t="s">
        <v>2817</v>
      </c>
      <c r="F13" s="826"/>
      <c r="G13" s="369">
        <v>46130</v>
      </c>
      <c r="H13" s="369"/>
      <c r="I13" s="569" t="s">
        <v>2112</v>
      </c>
      <c r="J13" s="569" t="s">
        <v>2780</v>
      </c>
      <c r="K13" s="571" t="s">
        <v>2825</v>
      </c>
      <c r="L13" s="823" t="s">
        <v>2793</v>
      </c>
    </row>
    <row r="14" spans="1:12" s="436" customFormat="1" hidden="1" x14ac:dyDescent="0.35">
      <c r="A14" s="567">
        <v>8</v>
      </c>
      <c r="B14" s="572" t="s">
        <v>1323</v>
      </c>
      <c r="C14" s="285" t="str">
        <f>VLOOKUP($B14,'[2]FDN Details'!$C17:BM495,2,0)</f>
        <v>A+3</v>
      </c>
      <c r="D14" s="570"/>
      <c r="E14" s="285" t="s">
        <v>2363</v>
      </c>
      <c r="F14" s="826"/>
      <c r="G14" s="369">
        <v>46102</v>
      </c>
      <c r="H14" s="369"/>
      <c r="I14" s="569" t="s">
        <v>2112</v>
      </c>
      <c r="J14" s="569" t="s">
        <v>2780</v>
      </c>
      <c r="K14" s="827" t="s">
        <v>2743</v>
      </c>
      <c r="L14" s="823"/>
    </row>
    <row r="15" spans="1:12" s="436" customFormat="1" x14ac:dyDescent="0.35">
      <c r="A15" s="567">
        <v>9</v>
      </c>
      <c r="B15" s="572" t="s">
        <v>1513</v>
      </c>
      <c r="C15" s="285" t="s">
        <v>523</v>
      </c>
      <c r="D15" s="570" t="s">
        <v>51</v>
      </c>
      <c r="E15" s="285" t="s">
        <v>2116</v>
      </c>
      <c r="F15" s="826"/>
      <c r="G15" s="369">
        <v>46166</v>
      </c>
      <c r="H15" s="369"/>
      <c r="I15" s="569"/>
      <c r="J15" s="569"/>
      <c r="K15" s="1207" t="s">
        <v>2327</v>
      </c>
      <c r="L15" s="823"/>
    </row>
    <row r="16" spans="1:12" s="436" customFormat="1" ht="20" customHeight="1" x14ac:dyDescent="0.35">
      <c r="A16" s="567">
        <v>10</v>
      </c>
      <c r="B16" s="591" t="s">
        <v>67</v>
      </c>
      <c r="C16" s="285" t="s">
        <v>45</v>
      </c>
      <c r="D16" s="574" t="s">
        <v>51</v>
      </c>
      <c r="E16" s="285" t="s">
        <v>2365</v>
      </c>
      <c r="F16" s="286"/>
      <c r="G16" s="369">
        <v>46147</v>
      </c>
      <c r="H16" s="369"/>
      <c r="I16" s="569" t="s">
        <v>2112</v>
      </c>
      <c r="J16" s="569" t="s">
        <v>2780</v>
      </c>
      <c r="K16" s="572" t="s">
        <v>2826</v>
      </c>
      <c r="L16" s="823"/>
    </row>
    <row r="17" spans="1:12" s="436" customFormat="1" hidden="1" x14ac:dyDescent="0.35">
      <c r="A17" s="567">
        <v>15</v>
      </c>
      <c r="B17" s="573" t="s">
        <v>119</v>
      </c>
      <c r="C17" s="291" t="str">
        <f>VLOOKUP($B17,'[2]FDN Details'!$C26:BM504,2,0)</f>
        <v>A+0</v>
      </c>
      <c r="D17" s="574"/>
      <c r="E17" s="285" t="s">
        <v>2762</v>
      </c>
      <c r="F17" s="432"/>
      <c r="G17" s="434">
        <v>46128</v>
      </c>
      <c r="H17" s="434"/>
      <c r="I17" s="569" t="s">
        <v>2112</v>
      </c>
      <c r="J17" s="569" t="s">
        <v>2780</v>
      </c>
      <c r="K17" s="572" t="s">
        <v>2776</v>
      </c>
      <c r="L17" s="421"/>
    </row>
    <row r="18" spans="1:12" s="436" customFormat="1" x14ac:dyDescent="0.35">
      <c r="A18" s="421"/>
      <c r="B18" s="435"/>
      <c r="C18" s="291"/>
      <c r="D18" s="435"/>
      <c r="E18" s="421"/>
      <c r="F18" s="421"/>
      <c r="G18" s="421"/>
      <c r="H18" s="421"/>
      <c r="I18" s="421"/>
      <c r="J18" s="421"/>
      <c r="K18" s="435"/>
      <c r="L18" s="421"/>
    </row>
    <row r="19" spans="1:12" s="436" customFormat="1" x14ac:dyDescent="0.35">
      <c r="A19" s="837" t="s">
        <v>2133</v>
      </c>
      <c r="B19" s="837"/>
      <c r="C19" s="837"/>
      <c r="D19" s="837"/>
      <c r="E19" s="837"/>
      <c r="F19" s="837"/>
      <c r="G19" s="837"/>
      <c r="H19" s="837"/>
      <c r="I19" s="837"/>
      <c r="J19" s="565"/>
      <c r="K19" s="435"/>
      <c r="L19" s="421"/>
    </row>
    <row r="20" spans="1:12" s="436" customFormat="1" ht="30.5" customHeight="1" x14ac:dyDescent="0.35">
      <c r="A20" s="429" t="s">
        <v>2124</v>
      </c>
      <c r="B20" s="429" t="s">
        <v>2125</v>
      </c>
      <c r="C20" s="429" t="s">
        <v>36</v>
      </c>
      <c r="D20" s="430" t="s">
        <v>2127</v>
      </c>
      <c r="E20" s="430" t="s">
        <v>39</v>
      </c>
      <c r="F20" s="430" t="s">
        <v>40</v>
      </c>
      <c r="G20" s="430" t="s">
        <v>2134</v>
      </c>
      <c r="H20" s="429" t="s">
        <v>2802</v>
      </c>
      <c r="I20" s="429" t="s">
        <v>2131</v>
      </c>
      <c r="J20" s="421"/>
      <c r="K20" s="435"/>
      <c r="L20" s="421"/>
    </row>
    <row r="21" spans="1:12" s="436" customFormat="1" ht="28.5" customHeight="1" x14ac:dyDescent="0.35">
      <c r="A21" s="577">
        <v>1</v>
      </c>
      <c r="B21" s="291" t="s">
        <v>1883</v>
      </c>
      <c r="C21" s="291" t="str">
        <f>VLOOKUP(B21,'[3]FDN Details'!$C$5:$D$483,2,0)</f>
        <v>C2+9</v>
      </c>
      <c r="D21" s="575" t="s">
        <v>2777</v>
      </c>
      <c r="E21" s="369">
        <v>111907</v>
      </c>
      <c r="F21" s="576"/>
      <c r="G21" s="747" t="s">
        <v>2827</v>
      </c>
      <c r="H21" s="747" t="s">
        <v>2803</v>
      </c>
      <c r="I21" s="577"/>
      <c r="J21" s="421"/>
      <c r="K21" s="435"/>
      <c r="L21" s="421"/>
    </row>
    <row r="22" spans="1:12" s="436" customFormat="1" ht="28.5" customHeight="1" x14ac:dyDescent="0.35">
      <c r="A22" s="577">
        <v>2</v>
      </c>
      <c r="B22" s="291" t="s">
        <v>1642</v>
      </c>
      <c r="C22" s="291" t="str">
        <f>VLOOKUP(B22,'[3]FDN Details'!$C$5:$D$483,2,0)</f>
        <v>B2+3</v>
      </c>
      <c r="D22" s="575" t="s">
        <v>2778</v>
      </c>
      <c r="E22" s="369">
        <v>46168</v>
      </c>
      <c r="F22" s="576"/>
      <c r="G22" s="747" t="s">
        <v>2828</v>
      </c>
      <c r="H22" s="747" t="s">
        <v>2804</v>
      </c>
      <c r="I22" s="577"/>
      <c r="J22" s="421"/>
      <c r="K22" s="435"/>
      <c r="L22" s="421"/>
    </row>
    <row r="23" spans="1:12" s="436" customFormat="1" ht="28.5" customHeight="1" x14ac:dyDescent="0.35">
      <c r="A23" s="736">
        <v>3</v>
      </c>
      <c r="B23" s="747" t="s">
        <v>1455</v>
      </c>
      <c r="C23" s="291" t="str">
        <f>VLOOKUP(B23,'[3]FDN Details'!$C$5:$D$483,2,0)</f>
        <v>A+6</v>
      </c>
      <c r="D23" s="575" t="s">
        <v>2783</v>
      </c>
      <c r="E23" s="369">
        <v>46169</v>
      </c>
      <c r="F23" s="761"/>
      <c r="G23" s="747" t="s">
        <v>2829</v>
      </c>
      <c r="H23" s="747" t="s">
        <v>2344</v>
      </c>
      <c r="I23" s="577"/>
      <c r="J23" s="421"/>
      <c r="K23" s="435"/>
      <c r="L23" s="421"/>
    </row>
    <row r="24" spans="1:12" s="436" customFormat="1" ht="28.5" customHeight="1" x14ac:dyDescent="0.35">
      <c r="A24" s="429">
        <v>4</v>
      </c>
      <c r="B24" s="747" t="s">
        <v>1392</v>
      </c>
      <c r="C24" s="291" t="str">
        <f>VLOOKUP(B24,'[3]FDN Details'!$C$5:$D$483,2,0)</f>
        <v>A+3</v>
      </c>
      <c r="D24" s="737" t="s">
        <v>2784</v>
      </c>
      <c r="E24" s="369">
        <v>46163</v>
      </c>
      <c r="F24" s="761"/>
      <c r="G24" s="747" t="s">
        <v>2827</v>
      </c>
      <c r="H24" s="747" t="s">
        <v>2358</v>
      </c>
      <c r="I24" s="577"/>
      <c r="J24" s="421"/>
      <c r="K24" s="435"/>
      <c r="L24" s="421"/>
    </row>
    <row r="25" spans="1:12" s="436" customFormat="1" hidden="1" x14ac:dyDescent="0.35">
      <c r="A25" s="552"/>
      <c r="B25" s="552"/>
      <c r="C25" s="539"/>
      <c r="D25" s="553"/>
      <c r="E25" s="553"/>
      <c r="F25" s="553"/>
      <c r="G25" s="553"/>
      <c r="H25" s="552"/>
      <c r="I25" s="552"/>
      <c r="J25" s="421"/>
      <c r="K25" s="435"/>
      <c r="L25" s="421"/>
    </row>
    <row r="26" spans="1:12" s="436" customFormat="1" hidden="1" x14ac:dyDescent="0.35">
      <c r="A26" s="552"/>
      <c r="B26" s="552"/>
      <c r="C26" s="291"/>
      <c r="D26" s="553"/>
      <c r="E26" s="553"/>
      <c r="F26" s="553"/>
      <c r="G26" s="553"/>
      <c r="H26" s="552"/>
      <c r="I26" s="552"/>
      <c r="J26" s="421"/>
      <c r="K26" s="435"/>
      <c r="L26" s="421"/>
    </row>
    <row r="27" spans="1:12" s="436" customFormat="1" hidden="1" x14ac:dyDescent="0.35">
      <c r="A27" s="552"/>
      <c r="B27" s="552"/>
      <c r="C27" s="291"/>
      <c r="D27" s="553"/>
      <c r="E27" s="553"/>
      <c r="F27" s="553"/>
      <c r="G27" s="553"/>
      <c r="H27" s="552"/>
      <c r="I27" s="552"/>
      <c r="J27" s="421"/>
      <c r="K27" s="435"/>
      <c r="L27" s="421"/>
    </row>
    <row r="28" spans="1:12" s="436" customFormat="1" hidden="1" x14ac:dyDescent="0.35">
      <c r="A28" s="552"/>
      <c r="B28" s="552"/>
      <c r="C28" s="291"/>
      <c r="D28" s="553"/>
      <c r="E28" s="553"/>
      <c r="F28" s="553"/>
      <c r="G28" s="553"/>
      <c r="H28" s="552"/>
      <c r="I28" s="552"/>
      <c r="J28" s="421"/>
      <c r="K28" s="435"/>
      <c r="L28" s="421"/>
    </row>
    <row r="29" spans="1:12" s="436" customFormat="1" hidden="1" x14ac:dyDescent="0.35">
      <c r="A29" s="552"/>
      <c r="B29" s="552"/>
      <c r="C29" s="291"/>
      <c r="D29" s="553"/>
      <c r="E29" s="553"/>
      <c r="F29" s="553"/>
      <c r="G29" s="553"/>
      <c r="H29" s="552"/>
      <c r="I29" s="552"/>
      <c r="J29" s="421"/>
      <c r="K29" s="435"/>
      <c r="L29" s="421"/>
    </row>
    <row r="30" spans="1:12" s="436" customFormat="1" hidden="1" x14ac:dyDescent="0.35">
      <c r="A30" s="552"/>
      <c r="B30" s="552"/>
      <c r="C30" s="291"/>
      <c r="D30" s="553"/>
      <c r="E30" s="553"/>
      <c r="F30" s="553"/>
      <c r="G30" s="553"/>
      <c r="H30" s="552"/>
      <c r="I30" s="552"/>
      <c r="J30" s="421"/>
      <c r="K30" s="435"/>
      <c r="L30" s="421"/>
    </row>
    <row r="31" spans="1:12" s="436" customFormat="1" hidden="1" x14ac:dyDescent="0.35">
      <c r="A31" s="552"/>
      <c r="B31" s="552"/>
      <c r="C31" s="291"/>
      <c r="D31" s="553"/>
      <c r="E31" s="553"/>
      <c r="F31" s="553"/>
      <c r="G31" s="553"/>
      <c r="H31" s="552"/>
      <c r="I31" s="552"/>
      <c r="J31" s="421"/>
      <c r="K31" s="435"/>
      <c r="L31" s="421"/>
    </row>
    <row r="32" spans="1:12" s="436" customFormat="1" ht="18.5" hidden="1" customHeight="1" x14ac:dyDescent="0.35">
      <c r="A32" s="421" t="s">
        <v>2135</v>
      </c>
      <c r="B32" s="421"/>
      <c r="C32" s="291"/>
      <c r="D32" s="421"/>
      <c r="E32" s="421"/>
      <c r="F32" s="421"/>
      <c r="G32" s="421"/>
      <c r="H32" s="421"/>
      <c r="I32" s="421"/>
      <c r="J32" s="421"/>
      <c r="K32" s="421"/>
      <c r="L32" s="421"/>
    </row>
    <row r="33" spans="1:12" s="436" customFormat="1" ht="18.5" hidden="1" customHeight="1" x14ac:dyDescent="0.35">
      <c r="A33" s="421" t="s">
        <v>2124</v>
      </c>
      <c r="B33" s="421" t="s">
        <v>2136</v>
      </c>
      <c r="C33" s="291"/>
      <c r="D33" s="421" t="s">
        <v>2137</v>
      </c>
      <c r="E33" s="421" t="s">
        <v>2138</v>
      </c>
      <c r="F33" s="421" t="s">
        <v>2139</v>
      </c>
      <c r="G33" s="421" t="s">
        <v>2140</v>
      </c>
      <c r="H33" s="421" t="s">
        <v>2141</v>
      </c>
      <c r="I33" s="421" t="s">
        <v>2142</v>
      </c>
      <c r="J33" s="421" t="s">
        <v>2143</v>
      </c>
      <c r="K33" s="421" t="s">
        <v>2134</v>
      </c>
      <c r="L33" s="421" t="s">
        <v>43</v>
      </c>
    </row>
    <row r="34" spans="1:12" s="436" customFormat="1" ht="18.5" hidden="1" customHeight="1" x14ac:dyDescent="0.35">
      <c r="A34" s="421"/>
      <c r="B34" s="421"/>
      <c r="C34" s="291"/>
      <c r="D34" s="421"/>
      <c r="E34" s="421"/>
      <c r="F34" s="421"/>
      <c r="G34" s="421"/>
      <c r="H34" s="421"/>
      <c r="I34" s="421"/>
      <c r="J34" s="421"/>
      <c r="K34" s="421"/>
      <c r="L34" s="421"/>
    </row>
    <row r="35" spans="1:12" s="436" customFormat="1" ht="18.5" hidden="1" customHeight="1" x14ac:dyDescent="0.35">
      <c r="A35" s="421"/>
      <c r="B35" s="421"/>
      <c r="C35" s="291"/>
      <c r="D35" s="421"/>
      <c r="E35" s="421"/>
      <c r="F35" s="421"/>
      <c r="G35" s="421"/>
      <c r="H35" s="421"/>
      <c r="I35" s="421"/>
      <c r="J35" s="421"/>
      <c r="K35" s="421"/>
      <c r="L35" s="421"/>
    </row>
    <row r="36" spans="1:12" s="436" customFormat="1" ht="18.5" hidden="1" customHeight="1" x14ac:dyDescent="0.35">
      <c r="A36" s="421"/>
      <c r="B36" s="421"/>
      <c r="C36" s="291"/>
      <c r="D36" s="421"/>
      <c r="E36" s="421"/>
      <c r="F36" s="421"/>
      <c r="G36" s="421"/>
      <c r="H36" s="421"/>
      <c r="I36" s="421"/>
      <c r="J36" s="421"/>
      <c r="K36" s="421"/>
      <c r="L36" s="421"/>
    </row>
    <row r="37" spans="1:12" s="436" customFormat="1" ht="18.5" hidden="1" customHeight="1" x14ac:dyDescent="0.35">
      <c r="A37" s="421" t="s">
        <v>2144</v>
      </c>
      <c r="B37" s="421"/>
      <c r="C37" s="291"/>
      <c r="D37" s="421"/>
      <c r="E37" s="421"/>
      <c r="F37" s="421"/>
      <c r="G37" s="421"/>
      <c r="H37" s="421"/>
      <c r="I37" s="421"/>
      <c r="J37" s="421"/>
      <c r="K37" s="421"/>
      <c r="L37" s="421"/>
    </row>
    <row r="38" spans="1:12" s="436" customFormat="1" ht="18.75" hidden="1" customHeight="1" x14ac:dyDescent="0.35">
      <c r="A38" s="421" t="s">
        <v>2124</v>
      </c>
      <c r="B38" s="421" t="s">
        <v>2136</v>
      </c>
      <c r="C38" s="291"/>
      <c r="D38" s="421" t="s">
        <v>2137</v>
      </c>
      <c r="E38" s="421" t="s">
        <v>2140</v>
      </c>
      <c r="F38" s="421" t="s">
        <v>2141</v>
      </c>
      <c r="G38" s="421" t="s">
        <v>2142</v>
      </c>
      <c r="H38" s="421" t="s">
        <v>2143</v>
      </c>
      <c r="I38" s="421" t="s">
        <v>43</v>
      </c>
      <c r="J38" s="421"/>
      <c r="K38" s="421"/>
      <c r="L38" s="421"/>
    </row>
    <row r="39" spans="1:12" s="436" customFormat="1" hidden="1" x14ac:dyDescent="0.35">
      <c r="A39" s="421"/>
      <c r="B39" s="421"/>
      <c r="C39" s="421"/>
      <c r="D39" s="421"/>
      <c r="E39" s="421"/>
      <c r="F39" s="421"/>
      <c r="G39" s="421"/>
      <c r="H39" s="421"/>
      <c r="I39" s="421"/>
      <c r="J39" s="421"/>
      <c r="K39" s="421"/>
      <c r="L39" s="421"/>
    </row>
    <row r="40" spans="1:12" s="436" customFormat="1" hidden="1" x14ac:dyDescent="0.35">
      <c r="A40" s="421"/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</row>
    <row r="41" spans="1:12" s="436" customFormat="1" hidden="1" x14ac:dyDescent="0.35">
      <c r="A41" s="421"/>
      <c r="B41" s="421"/>
      <c r="C41" s="421"/>
      <c r="D41" s="421"/>
      <c r="E41" s="421"/>
      <c r="F41" s="421"/>
      <c r="G41" s="421"/>
      <c r="H41" s="421"/>
      <c r="I41" s="421"/>
      <c r="J41" s="421"/>
      <c r="K41" s="421"/>
      <c r="L41" s="421"/>
    </row>
    <row r="42" spans="1:12" s="436" customFormat="1" hidden="1" x14ac:dyDescent="0.35">
      <c r="A42" s="421"/>
      <c r="B42" s="421"/>
      <c r="C42" s="421"/>
      <c r="D42" s="421"/>
      <c r="E42" s="421"/>
      <c r="F42" s="421"/>
      <c r="G42" s="421"/>
      <c r="H42" s="421"/>
      <c r="I42" s="421"/>
      <c r="J42" s="421"/>
      <c r="K42" s="421"/>
      <c r="L42" s="421"/>
    </row>
    <row r="43" spans="1:12" s="436" customFormat="1" hidden="1" x14ac:dyDescent="0.35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1"/>
    </row>
    <row r="44" spans="1:12" s="436" customFormat="1" hidden="1" x14ac:dyDescent="0.35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1"/>
    </row>
    <row r="45" spans="1:12" s="436" customFormat="1" hidden="1" x14ac:dyDescent="0.3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1"/>
      <c r="L45" s="421"/>
    </row>
    <row r="46" spans="1:12" s="436" customFormat="1" hidden="1" x14ac:dyDescent="0.35">
      <c r="A46" s="421"/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1"/>
    </row>
    <row r="47" spans="1:12" s="436" customFormat="1" hidden="1" x14ac:dyDescent="0.35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</row>
    <row r="48" spans="1:12" s="436" customFormat="1" hidden="1" x14ac:dyDescent="0.35">
      <c r="A48" s="421"/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</row>
    <row r="49" spans="1:12" s="436" customFormat="1" hidden="1" x14ac:dyDescent="0.35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</row>
    <row r="50" spans="1:12" s="436" customFormat="1" hidden="1" x14ac:dyDescent="0.35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1"/>
    </row>
    <row r="51" spans="1:12" s="436" customFormat="1" hidden="1" x14ac:dyDescent="0.35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</row>
    <row r="52" spans="1:12" s="436" customFormat="1" hidden="1" x14ac:dyDescent="0.35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</row>
    <row r="53" spans="1:12" s="436" customFormat="1" hidden="1" x14ac:dyDescent="0.35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1"/>
    </row>
    <row r="54" spans="1:12" s="436" customFormat="1" hidden="1" x14ac:dyDescent="0.35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</row>
    <row r="55" spans="1:12" s="436" customFormat="1" hidden="1" x14ac:dyDescent="0.35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</row>
    <row r="56" spans="1:12" s="436" customFormat="1" hidden="1" x14ac:dyDescent="0.35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</row>
    <row r="57" spans="1:12" s="436" customFormat="1" hidden="1" x14ac:dyDescent="0.35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</row>
    <row r="58" spans="1:12" s="436" customFormat="1" hidden="1" x14ac:dyDescent="0.3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</row>
    <row r="59" spans="1:12" s="436" customFormat="1" hidden="1" x14ac:dyDescent="0.35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</row>
    <row r="60" spans="1:12" s="436" customFormat="1" hidden="1" x14ac:dyDescent="0.35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</row>
    <row r="61" spans="1:12" s="436" customFormat="1" hidden="1" x14ac:dyDescent="0.35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</row>
    <row r="62" spans="1:12" s="436" customFormat="1" hidden="1" x14ac:dyDescent="0.35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</row>
    <row r="63" spans="1:12" s="436" customFormat="1" hidden="1" x14ac:dyDescent="0.35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</row>
    <row r="64" spans="1:12" s="436" customFormat="1" hidden="1" x14ac:dyDescent="0.35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</row>
    <row r="65" spans="1:12" s="436" customFormat="1" hidden="1" x14ac:dyDescent="0.35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</row>
    <row r="66" spans="1:12" s="436" customFormat="1" hidden="1" x14ac:dyDescent="0.35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</row>
    <row r="67" spans="1:12" s="436" customFormat="1" hidden="1" x14ac:dyDescent="0.35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</row>
    <row r="68" spans="1:12" s="436" customFormat="1" hidden="1" x14ac:dyDescent="0.35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</row>
    <row r="69" spans="1:12" s="436" customFormat="1" hidden="1" x14ac:dyDescent="0.35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</row>
    <row r="70" spans="1:12" s="436" customFormat="1" hidden="1" x14ac:dyDescent="0.35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</row>
    <row r="71" spans="1:12" s="436" customFormat="1" hidden="1" x14ac:dyDescent="0.35">
      <c r="A71" s="421"/>
      <c r="B71" s="421"/>
      <c r="C71" s="421"/>
      <c r="D71" s="421"/>
      <c r="E71" s="421"/>
      <c r="F71" s="421"/>
      <c r="G71" s="421"/>
      <c r="H71" s="421"/>
      <c r="I71" s="421"/>
      <c r="J71" s="421"/>
      <c r="K71" s="421"/>
      <c r="L71" s="421"/>
    </row>
    <row r="72" spans="1:12" s="436" customFormat="1" hidden="1" x14ac:dyDescent="0.35">
      <c r="A72" s="421"/>
      <c r="B72" s="421"/>
      <c r="C72" s="421"/>
      <c r="D72" s="421"/>
      <c r="E72" s="421"/>
      <c r="F72" s="421"/>
      <c r="G72" s="421"/>
      <c r="H72" s="421"/>
      <c r="I72" s="421"/>
      <c r="J72" s="421"/>
      <c r="K72" s="421"/>
      <c r="L72" s="421"/>
    </row>
    <row r="73" spans="1:12" s="436" customFormat="1" hidden="1" x14ac:dyDescent="0.35">
      <c r="A73" s="421"/>
      <c r="B73" s="421"/>
      <c r="C73" s="421"/>
      <c r="D73" s="421"/>
      <c r="E73" s="421"/>
      <c r="F73" s="421"/>
      <c r="G73" s="421"/>
      <c r="H73" s="421"/>
      <c r="I73" s="421"/>
      <c r="J73" s="421"/>
      <c r="K73" s="421"/>
      <c r="L73" s="421"/>
    </row>
    <row r="74" spans="1:12" s="436" customFormat="1" hidden="1" x14ac:dyDescent="0.35">
      <c r="A74" s="421"/>
      <c r="B74" s="421"/>
      <c r="C74" s="421"/>
      <c r="D74" s="421"/>
      <c r="E74" s="421"/>
      <c r="F74" s="421"/>
      <c r="G74" s="421"/>
      <c r="H74" s="421"/>
      <c r="I74" s="421"/>
      <c r="J74" s="421"/>
      <c r="K74" s="421"/>
      <c r="L74" s="421"/>
    </row>
    <row r="75" spans="1:12" s="436" customFormat="1" hidden="1" x14ac:dyDescent="0.35">
      <c r="A75" s="421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</row>
    <row r="76" spans="1:12" s="436" customFormat="1" hidden="1" x14ac:dyDescent="0.35">
      <c r="A76" s="421"/>
      <c r="B76" s="421"/>
      <c r="C76" s="421"/>
      <c r="D76" s="421"/>
      <c r="E76" s="421"/>
      <c r="F76" s="421"/>
      <c r="G76" s="421"/>
      <c r="H76" s="421"/>
      <c r="I76" s="421"/>
      <c r="J76" s="421"/>
      <c r="K76" s="421"/>
      <c r="L76" s="421"/>
    </row>
    <row r="77" spans="1:12" s="436" customFormat="1" hidden="1" x14ac:dyDescent="0.35">
      <c r="A77" s="421"/>
      <c r="B77" s="421"/>
      <c r="C77" s="421"/>
      <c r="D77" s="421"/>
      <c r="E77" s="421"/>
      <c r="F77" s="421"/>
      <c r="G77" s="421"/>
      <c r="H77" s="421"/>
      <c r="I77" s="421"/>
      <c r="J77" s="421"/>
      <c r="K77" s="421"/>
      <c r="L77" s="421"/>
    </row>
    <row r="78" spans="1:12" s="436" customFormat="1" hidden="1" x14ac:dyDescent="0.35">
      <c r="A78" s="421"/>
      <c r="B78" s="421"/>
      <c r="C78" s="421"/>
      <c r="D78" s="421"/>
      <c r="E78" s="421"/>
      <c r="F78" s="421"/>
      <c r="G78" s="421"/>
      <c r="H78" s="421"/>
      <c r="I78" s="421"/>
      <c r="J78" s="421"/>
      <c r="K78" s="421"/>
      <c r="L78" s="421"/>
    </row>
    <row r="79" spans="1:12" s="436" customFormat="1" hidden="1" x14ac:dyDescent="0.35">
      <c r="A79" s="421"/>
      <c r="B79" s="421"/>
      <c r="C79" s="421"/>
      <c r="D79" s="421"/>
      <c r="E79" s="421"/>
      <c r="F79" s="421"/>
      <c r="G79" s="421"/>
      <c r="H79" s="421"/>
      <c r="I79" s="421"/>
      <c r="J79" s="421"/>
      <c r="K79" s="421"/>
      <c r="L79" s="421"/>
    </row>
    <row r="80" spans="1:12" s="436" customFormat="1" hidden="1" x14ac:dyDescent="0.35">
      <c r="A80" s="421"/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1"/>
    </row>
    <row r="81" spans="1:12" s="436" customFormat="1" hidden="1" x14ac:dyDescent="0.35">
      <c r="A81" s="421"/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1"/>
    </row>
    <row r="82" spans="1:12" s="436" customFormat="1" hidden="1" x14ac:dyDescent="0.35">
      <c r="A82" s="421"/>
      <c r="B82" s="421"/>
      <c r="C82" s="421"/>
      <c r="D82" s="421"/>
      <c r="E82" s="421"/>
      <c r="F82" s="421"/>
      <c r="G82" s="421"/>
      <c r="H82" s="421"/>
      <c r="I82" s="421"/>
      <c r="J82" s="421"/>
      <c r="K82" s="421"/>
      <c r="L82" s="421"/>
    </row>
    <row r="83" spans="1:12" s="436" customFormat="1" hidden="1" x14ac:dyDescent="0.35">
      <c r="A83" s="421"/>
      <c r="B83" s="421"/>
      <c r="C83" s="421"/>
      <c r="D83" s="421"/>
      <c r="E83" s="421"/>
      <c r="F83" s="421"/>
      <c r="G83" s="421"/>
      <c r="H83" s="421"/>
      <c r="I83" s="421"/>
      <c r="J83" s="421"/>
      <c r="K83" s="421"/>
      <c r="L83" s="421"/>
    </row>
    <row r="84" spans="1:12" s="436" customFormat="1" hidden="1" x14ac:dyDescent="0.35">
      <c r="A84" s="421"/>
      <c r="B84" s="421"/>
      <c r="C84" s="421"/>
      <c r="D84" s="421"/>
      <c r="E84" s="421"/>
      <c r="F84" s="421"/>
      <c r="G84" s="421"/>
      <c r="H84" s="421"/>
      <c r="I84" s="421"/>
      <c r="J84" s="421"/>
      <c r="K84" s="421"/>
      <c r="L84" s="421"/>
    </row>
    <row r="85" spans="1:12" s="436" customFormat="1" hidden="1" x14ac:dyDescent="0.35">
      <c r="A85" s="421"/>
      <c r="B85" s="421"/>
      <c r="C85" s="421"/>
      <c r="D85" s="421"/>
      <c r="E85" s="421"/>
      <c r="F85" s="421"/>
      <c r="G85" s="421"/>
      <c r="H85" s="421"/>
      <c r="I85" s="421"/>
      <c r="J85" s="421"/>
      <c r="K85" s="421"/>
      <c r="L85" s="421"/>
    </row>
    <row r="86" spans="1:12" s="436" customFormat="1" hidden="1" x14ac:dyDescent="0.35">
      <c r="A86" s="421"/>
      <c r="B86" s="421"/>
      <c r="C86" s="421"/>
      <c r="D86" s="421"/>
      <c r="E86" s="421"/>
      <c r="F86" s="421"/>
      <c r="G86" s="421"/>
      <c r="H86" s="421"/>
      <c r="I86" s="421"/>
      <c r="J86" s="421"/>
      <c r="K86" s="421"/>
      <c r="L86" s="421"/>
    </row>
    <row r="87" spans="1:12" s="436" customFormat="1" hidden="1" x14ac:dyDescent="0.35">
      <c r="A87" s="421"/>
      <c r="B87" s="421"/>
      <c r="C87" s="421"/>
      <c r="D87" s="421"/>
      <c r="E87" s="421"/>
      <c r="F87" s="421"/>
      <c r="G87" s="421"/>
      <c r="H87" s="421"/>
      <c r="I87" s="421"/>
      <c r="J87" s="421"/>
      <c r="K87" s="421"/>
      <c r="L87" s="421"/>
    </row>
    <row r="88" spans="1:12" s="436" customFormat="1" hidden="1" x14ac:dyDescent="0.35">
      <c r="A88" s="421"/>
      <c r="B88" s="421"/>
      <c r="C88" s="421"/>
      <c r="D88" s="421"/>
      <c r="E88" s="421"/>
      <c r="F88" s="421"/>
      <c r="G88" s="421"/>
      <c r="H88" s="421"/>
      <c r="I88" s="421"/>
      <c r="J88" s="421"/>
      <c r="K88" s="421"/>
      <c r="L88" s="421"/>
    </row>
    <row r="89" spans="1:12" s="436" customFormat="1" hidden="1" x14ac:dyDescent="0.35">
      <c r="A89" s="421"/>
      <c r="B89" s="421"/>
      <c r="C89" s="421"/>
      <c r="D89" s="421"/>
      <c r="E89" s="421"/>
      <c r="F89" s="421"/>
      <c r="G89" s="421"/>
      <c r="H89" s="421"/>
      <c r="I89" s="421"/>
      <c r="J89" s="421"/>
      <c r="K89" s="421"/>
      <c r="L89" s="421"/>
    </row>
    <row r="90" spans="1:12" s="436" customFormat="1" hidden="1" x14ac:dyDescent="0.35">
      <c r="A90" s="421"/>
      <c r="B90" s="421"/>
      <c r="C90" s="421"/>
      <c r="D90" s="421"/>
      <c r="E90" s="421"/>
      <c r="F90" s="421"/>
      <c r="G90" s="421"/>
      <c r="H90" s="421"/>
      <c r="I90" s="421"/>
      <c r="J90" s="421"/>
      <c r="K90" s="421"/>
      <c r="L90" s="421"/>
    </row>
    <row r="91" spans="1:12" s="436" customFormat="1" hidden="1" x14ac:dyDescent="0.35">
      <c r="A91" s="421"/>
      <c r="B91" s="421"/>
      <c r="C91" s="421"/>
      <c r="D91" s="421"/>
      <c r="E91" s="421"/>
      <c r="F91" s="421"/>
      <c r="G91" s="421"/>
      <c r="H91" s="421"/>
      <c r="I91" s="421"/>
      <c r="J91" s="421"/>
      <c r="K91" s="421"/>
      <c r="L91" s="421"/>
    </row>
    <row r="92" spans="1:12" s="436" customFormat="1" hidden="1" x14ac:dyDescent="0.35">
      <c r="A92" s="421"/>
      <c r="B92" s="421"/>
      <c r="C92" s="421"/>
      <c r="D92" s="421"/>
      <c r="E92" s="421"/>
      <c r="F92" s="421"/>
      <c r="G92" s="421"/>
      <c r="H92" s="421"/>
      <c r="I92" s="421"/>
      <c r="J92" s="421"/>
      <c r="K92" s="421"/>
      <c r="L92" s="421"/>
    </row>
    <row r="93" spans="1:12" s="436" customFormat="1" hidden="1" x14ac:dyDescent="0.35">
      <c r="A93" s="421"/>
      <c r="B93" s="421"/>
      <c r="C93" s="421"/>
      <c r="D93" s="421"/>
      <c r="E93" s="421"/>
      <c r="F93" s="421"/>
      <c r="G93" s="421"/>
      <c r="H93" s="421"/>
      <c r="I93" s="421"/>
      <c r="J93" s="421"/>
      <c r="K93" s="421"/>
      <c r="L93" s="421"/>
    </row>
    <row r="94" spans="1:12" s="436" customFormat="1" hidden="1" x14ac:dyDescent="0.35">
      <c r="A94" s="421"/>
      <c r="B94" s="421"/>
      <c r="C94" s="421"/>
      <c r="D94" s="421"/>
      <c r="E94" s="421"/>
      <c r="F94" s="421"/>
      <c r="G94" s="421"/>
      <c r="H94" s="421"/>
      <c r="I94" s="421"/>
      <c r="J94" s="421"/>
      <c r="K94" s="421"/>
      <c r="L94" s="421"/>
    </row>
    <row r="95" spans="1:12" s="436" customFormat="1" hidden="1" x14ac:dyDescent="0.35">
      <c r="A95" s="421"/>
      <c r="B95" s="421"/>
      <c r="C95" s="421"/>
      <c r="D95" s="421"/>
      <c r="E95" s="421"/>
      <c r="F95" s="421"/>
      <c r="G95" s="421"/>
      <c r="H95" s="421"/>
      <c r="I95" s="421"/>
      <c r="J95" s="421"/>
      <c r="K95" s="421"/>
      <c r="L95" s="421"/>
    </row>
    <row r="96" spans="1:12" s="436" customFormat="1" hidden="1" x14ac:dyDescent="0.35">
      <c r="A96" s="421"/>
      <c r="B96" s="421"/>
      <c r="C96" s="421"/>
      <c r="D96" s="421"/>
      <c r="E96" s="421"/>
      <c r="F96" s="421"/>
      <c r="G96" s="421"/>
      <c r="H96" s="421"/>
      <c r="I96" s="421"/>
      <c r="J96" s="421"/>
      <c r="K96" s="421"/>
      <c r="L96" s="421"/>
    </row>
    <row r="97" spans="1:12" s="436" customFormat="1" hidden="1" x14ac:dyDescent="0.35">
      <c r="A97" s="421"/>
      <c r="B97" s="421"/>
      <c r="C97" s="421"/>
      <c r="D97" s="421"/>
      <c r="E97" s="421"/>
      <c r="F97" s="421"/>
      <c r="G97" s="421"/>
      <c r="H97" s="421"/>
      <c r="I97" s="421"/>
      <c r="J97" s="421"/>
      <c r="K97" s="421"/>
      <c r="L97" s="421"/>
    </row>
    <row r="98" spans="1:12" s="436" customFormat="1" hidden="1" x14ac:dyDescent="0.35">
      <c r="A98" s="421"/>
      <c r="B98" s="421"/>
      <c r="C98" s="421"/>
      <c r="D98" s="421"/>
      <c r="E98" s="421"/>
      <c r="F98" s="421"/>
      <c r="G98" s="421"/>
      <c r="H98" s="421"/>
      <c r="I98" s="421"/>
      <c r="J98" s="421"/>
      <c r="K98" s="421"/>
      <c r="L98" s="421"/>
    </row>
    <row r="99" spans="1:12" s="436" customFormat="1" hidden="1" x14ac:dyDescent="0.35">
      <c r="A99" s="421"/>
      <c r="B99" s="421"/>
      <c r="C99" s="421"/>
      <c r="D99" s="421"/>
      <c r="E99" s="421"/>
      <c r="F99" s="421"/>
      <c r="G99" s="421"/>
      <c r="H99" s="421"/>
      <c r="I99" s="421"/>
      <c r="J99" s="421"/>
      <c r="K99" s="421"/>
      <c r="L99" s="421"/>
    </row>
    <row r="100" spans="1:12" s="436" customFormat="1" hidden="1" x14ac:dyDescent="0.35">
      <c r="A100" s="421"/>
      <c r="B100" s="421"/>
      <c r="C100" s="421"/>
      <c r="D100" s="421"/>
      <c r="E100" s="421"/>
      <c r="F100" s="421"/>
      <c r="G100" s="421"/>
      <c r="H100" s="421"/>
      <c r="I100" s="421"/>
      <c r="J100" s="421"/>
      <c r="K100" s="421"/>
      <c r="L100" s="421"/>
    </row>
    <row r="101" spans="1:12" s="436" customFormat="1" hidden="1" x14ac:dyDescent="0.35">
      <c r="A101" s="421"/>
      <c r="B101" s="421"/>
      <c r="C101" s="421"/>
      <c r="D101" s="421"/>
      <c r="E101" s="421"/>
      <c r="F101" s="421"/>
      <c r="G101" s="421"/>
      <c r="H101" s="421"/>
      <c r="I101" s="421"/>
      <c r="J101" s="421"/>
      <c r="K101" s="421"/>
      <c r="L101" s="421"/>
    </row>
    <row r="102" spans="1:12" s="436" customFormat="1" hidden="1" x14ac:dyDescent="0.35">
      <c r="A102" s="421"/>
      <c r="B102" s="421"/>
      <c r="C102" s="421"/>
      <c r="D102" s="421"/>
      <c r="E102" s="421"/>
      <c r="F102" s="421"/>
      <c r="G102" s="421"/>
      <c r="H102" s="421"/>
      <c r="I102" s="421"/>
      <c r="J102" s="421"/>
      <c r="K102" s="421"/>
      <c r="L102" s="421"/>
    </row>
    <row r="103" spans="1:12" s="436" customFormat="1" hidden="1" x14ac:dyDescent="0.35">
      <c r="A103" s="421"/>
      <c r="B103" s="421"/>
      <c r="C103" s="421"/>
      <c r="D103" s="421"/>
      <c r="E103" s="421"/>
      <c r="F103" s="421"/>
      <c r="G103" s="421"/>
      <c r="H103" s="421"/>
      <c r="I103" s="421"/>
      <c r="J103" s="421"/>
      <c r="K103" s="421"/>
      <c r="L103" s="421"/>
    </row>
    <row r="104" spans="1:12" s="436" customFormat="1" hidden="1" x14ac:dyDescent="0.35">
      <c r="A104" s="421"/>
      <c r="B104" s="421"/>
      <c r="C104" s="421"/>
      <c r="D104" s="421"/>
      <c r="E104" s="421"/>
      <c r="F104" s="421"/>
      <c r="G104" s="421"/>
      <c r="H104" s="421"/>
      <c r="I104" s="421"/>
      <c r="J104" s="421"/>
      <c r="K104" s="421"/>
      <c r="L104" s="421"/>
    </row>
    <row r="105" spans="1:12" s="436" customFormat="1" hidden="1" x14ac:dyDescent="0.35">
      <c r="A105" s="421"/>
      <c r="B105" s="421"/>
      <c r="C105" s="421"/>
      <c r="D105" s="421"/>
      <c r="E105" s="421"/>
      <c r="F105" s="421"/>
      <c r="G105" s="421"/>
      <c r="H105" s="421"/>
      <c r="I105" s="421"/>
      <c r="J105" s="421"/>
      <c r="K105" s="421"/>
      <c r="L105" s="421"/>
    </row>
    <row r="106" spans="1:12" s="436" customFormat="1" hidden="1" x14ac:dyDescent="0.35">
      <c r="A106" s="421"/>
      <c r="B106" s="421"/>
      <c r="C106" s="421"/>
      <c r="D106" s="421"/>
      <c r="E106" s="421"/>
      <c r="F106" s="421"/>
      <c r="G106" s="421"/>
      <c r="H106" s="421"/>
      <c r="I106" s="421"/>
      <c r="J106" s="421"/>
      <c r="K106" s="421"/>
      <c r="L106" s="421"/>
    </row>
    <row r="107" spans="1:12" s="436" customFormat="1" hidden="1" x14ac:dyDescent="0.35">
      <c r="A107" s="421"/>
      <c r="B107" s="421"/>
      <c r="C107" s="421"/>
      <c r="D107" s="421"/>
      <c r="E107" s="421"/>
      <c r="F107" s="421"/>
      <c r="G107" s="421"/>
      <c r="H107" s="421"/>
      <c r="I107" s="421"/>
      <c r="J107" s="421"/>
      <c r="K107" s="421"/>
      <c r="L107" s="421"/>
    </row>
    <row r="108" spans="1:12" s="436" customFormat="1" hidden="1" x14ac:dyDescent="0.35">
      <c r="A108" s="421"/>
      <c r="B108" s="421"/>
      <c r="C108" s="421"/>
      <c r="D108" s="421"/>
      <c r="E108" s="421"/>
      <c r="F108" s="421"/>
      <c r="G108" s="421"/>
      <c r="H108" s="421"/>
      <c r="I108" s="421"/>
      <c r="J108" s="421"/>
      <c r="K108" s="421"/>
      <c r="L108" s="421"/>
    </row>
    <row r="109" spans="1:12" s="436" customFormat="1" hidden="1" x14ac:dyDescent="0.35">
      <c r="A109" s="421"/>
      <c r="B109" s="421"/>
      <c r="C109" s="421"/>
      <c r="D109" s="421"/>
      <c r="E109" s="421"/>
      <c r="F109" s="421"/>
      <c r="G109" s="421"/>
      <c r="H109" s="421"/>
      <c r="I109" s="421"/>
      <c r="J109" s="421"/>
      <c r="K109" s="421"/>
      <c r="L109" s="421"/>
    </row>
    <row r="110" spans="1:12" s="436" customFormat="1" hidden="1" x14ac:dyDescent="0.35">
      <c r="A110" s="421"/>
      <c r="B110" s="421"/>
      <c r="C110" s="421"/>
      <c r="D110" s="421"/>
      <c r="E110" s="421"/>
      <c r="F110" s="421"/>
      <c r="G110" s="421"/>
      <c r="H110" s="421"/>
      <c r="I110" s="421"/>
      <c r="J110" s="421"/>
      <c r="K110" s="421"/>
      <c r="L110" s="421"/>
    </row>
    <row r="111" spans="1:12" s="436" customFormat="1" hidden="1" x14ac:dyDescent="0.35">
      <c r="A111" s="421"/>
      <c r="B111" s="421"/>
      <c r="C111" s="421"/>
      <c r="D111" s="421"/>
      <c r="E111" s="421"/>
      <c r="F111" s="421"/>
      <c r="G111" s="421"/>
      <c r="H111" s="421"/>
      <c r="I111" s="421"/>
      <c r="J111" s="421"/>
      <c r="K111" s="421"/>
      <c r="L111" s="421"/>
    </row>
    <row r="112" spans="1:12" s="436" customFormat="1" hidden="1" x14ac:dyDescent="0.35">
      <c r="A112" s="421"/>
      <c r="B112" s="421"/>
      <c r="C112" s="421"/>
      <c r="D112" s="421"/>
      <c r="E112" s="421"/>
      <c r="F112" s="421"/>
      <c r="G112" s="421"/>
      <c r="H112" s="421"/>
      <c r="I112" s="421"/>
      <c r="J112" s="421"/>
      <c r="K112" s="421"/>
      <c r="L112" s="421"/>
    </row>
    <row r="113" spans="1:12" s="436" customFormat="1" hidden="1" x14ac:dyDescent="0.35">
      <c r="A113" s="421"/>
      <c r="B113" s="421"/>
      <c r="C113" s="421"/>
      <c r="D113" s="421"/>
      <c r="E113" s="421"/>
      <c r="F113" s="421"/>
      <c r="G113" s="421"/>
      <c r="H113" s="421"/>
      <c r="I113" s="421"/>
      <c r="J113" s="421"/>
      <c r="K113" s="421"/>
      <c r="L113" s="421"/>
    </row>
    <row r="114" spans="1:12" s="436" customFormat="1" hidden="1" x14ac:dyDescent="0.35">
      <c r="A114" s="421"/>
      <c r="B114" s="421"/>
      <c r="C114" s="421"/>
      <c r="D114" s="421"/>
      <c r="E114" s="421"/>
      <c r="F114" s="421"/>
      <c r="G114" s="421"/>
      <c r="H114" s="421"/>
      <c r="I114" s="421"/>
      <c r="J114" s="421"/>
      <c r="K114" s="421"/>
      <c r="L114" s="421"/>
    </row>
    <row r="115" spans="1:12" s="436" customFormat="1" hidden="1" x14ac:dyDescent="0.35">
      <c r="A115" s="421"/>
      <c r="B115" s="421"/>
      <c r="C115" s="421"/>
      <c r="D115" s="421"/>
      <c r="E115" s="421"/>
      <c r="F115" s="421"/>
      <c r="G115" s="421"/>
      <c r="H115" s="421"/>
      <c r="I115" s="421"/>
      <c r="J115" s="421"/>
      <c r="K115" s="421"/>
      <c r="L115" s="421"/>
    </row>
    <row r="116" spans="1:12" s="436" customFormat="1" hidden="1" x14ac:dyDescent="0.35">
      <c r="A116" s="421"/>
      <c r="B116" s="421"/>
      <c r="C116" s="421"/>
      <c r="D116" s="421"/>
      <c r="E116" s="421"/>
      <c r="F116" s="421"/>
      <c r="G116" s="421"/>
      <c r="H116" s="421"/>
      <c r="I116" s="421"/>
      <c r="J116" s="421"/>
      <c r="K116" s="421"/>
      <c r="L116" s="421"/>
    </row>
    <row r="117" spans="1:12" s="436" customFormat="1" hidden="1" x14ac:dyDescent="0.35">
      <c r="A117" s="421"/>
      <c r="B117" s="421"/>
      <c r="C117" s="421"/>
      <c r="D117" s="421"/>
      <c r="E117" s="421"/>
      <c r="F117" s="421"/>
      <c r="G117" s="421"/>
      <c r="H117" s="421"/>
      <c r="I117" s="421"/>
      <c r="J117" s="421"/>
      <c r="K117" s="421"/>
      <c r="L117" s="421"/>
    </row>
    <row r="118" spans="1:12" s="436" customFormat="1" hidden="1" x14ac:dyDescent="0.35">
      <c r="A118" s="421"/>
      <c r="B118" s="421"/>
      <c r="C118" s="421"/>
      <c r="D118" s="421"/>
      <c r="E118" s="421"/>
      <c r="F118" s="421"/>
      <c r="G118" s="421"/>
      <c r="H118" s="421"/>
      <c r="I118" s="421"/>
      <c r="J118" s="421"/>
      <c r="K118" s="421"/>
      <c r="L118" s="421"/>
    </row>
    <row r="119" spans="1:12" s="436" customFormat="1" hidden="1" x14ac:dyDescent="0.35">
      <c r="A119" s="421"/>
      <c r="B119" s="421"/>
      <c r="C119" s="421"/>
      <c r="D119" s="421"/>
      <c r="E119" s="421"/>
      <c r="F119" s="421"/>
      <c r="G119" s="421"/>
      <c r="H119" s="421"/>
      <c r="I119" s="421"/>
      <c r="J119" s="421"/>
      <c r="K119" s="421"/>
      <c r="L119" s="421"/>
    </row>
    <row r="120" spans="1:12" s="436" customFormat="1" hidden="1" x14ac:dyDescent="0.35">
      <c r="A120" s="421"/>
      <c r="B120" s="421"/>
      <c r="C120" s="421"/>
      <c r="D120" s="421"/>
      <c r="E120" s="421"/>
      <c r="F120" s="421"/>
      <c r="G120" s="421"/>
      <c r="H120" s="421"/>
      <c r="I120" s="421"/>
      <c r="J120" s="421"/>
      <c r="K120" s="421"/>
      <c r="L120" s="421"/>
    </row>
    <row r="121" spans="1:12" s="436" customFormat="1" hidden="1" x14ac:dyDescent="0.35">
      <c r="A121" s="421"/>
      <c r="B121" s="421"/>
      <c r="C121" s="421"/>
      <c r="D121" s="421"/>
      <c r="E121" s="421"/>
      <c r="F121" s="421"/>
      <c r="G121" s="421"/>
      <c r="H121" s="421"/>
      <c r="I121" s="421"/>
      <c r="J121" s="421"/>
      <c r="K121" s="421"/>
      <c r="L121" s="421"/>
    </row>
    <row r="122" spans="1:12" s="436" customFormat="1" hidden="1" x14ac:dyDescent="0.35">
      <c r="A122" s="421"/>
      <c r="B122" s="421"/>
      <c r="C122" s="421"/>
      <c r="D122" s="421"/>
      <c r="E122" s="421"/>
      <c r="F122" s="421"/>
      <c r="G122" s="421"/>
      <c r="H122" s="421"/>
      <c r="I122" s="421"/>
      <c r="J122" s="421"/>
      <c r="K122" s="421"/>
      <c r="L122" s="421"/>
    </row>
    <row r="123" spans="1:12" s="436" customFormat="1" hidden="1" x14ac:dyDescent="0.35">
      <c r="A123" s="421"/>
      <c r="B123" s="421"/>
      <c r="C123" s="421"/>
      <c r="D123" s="421"/>
      <c r="E123" s="421"/>
      <c r="F123" s="421"/>
      <c r="G123" s="421"/>
      <c r="H123" s="421"/>
      <c r="I123" s="421"/>
      <c r="J123" s="421"/>
      <c r="K123" s="421"/>
      <c r="L123" s="421"/>
    </row>
    <row r="124" spans="1:12" s="436" customFormat="1" hidden="1" x14ac:dyDescent="0.35">
      <c r="A124" s="421"/>
      <c r="B124" s="421"/>
      <c r="C124" s="421"/>
      <c r="D124" s="421"/>
      <c r="E124" s="421"/>
      <c r="F124" s="421"/>
      <c r="G124" s="421"/>
      <c r="H124" s="421"/>
      <c r="I124" s="421"/>
      <c r="J124" s="421"/>
      <c r="K124" s="421"/>
      <c r="L124" s="421"/>
    </row>
    <row r="125" spans="1:12" s="436" customFormat="1" hidden="1" x14ac:dyDescent="0.35">
      <c r="A125" s="421"/>
      <c r="B125" s="421"/>
      <c r="C125" s="421"/>
      <c r="D125" s="421"/>
      <c r="E125" s="421"/>
      <c r="F125" s="421"/>
      <c r="G125" s="421"/>
      <c r="H125" s="421"/>
      <c r="I125" s="421"/>
      <c r="J125" s="421"/>
      <c r="K125" s="421"/>
      <c r="L125" s="421"/>
    </row>
    <row r="126" spans="1:12" s="436" customFormat="1" hidden="1" x14ac:dyDescent="0.35">
      <c r="A126" s="421"/>
      <c r="B126" s="421"/>
      <c r="C126" s="421"/>
      <c r="D126" s="421"/>
      <c r="E126" s="421"/>
      <c r="F126" s="421"/>
      <c r="G126" s="421"/>
      <c r="H126" s="421"/>
      <c r="I126" s="421"/>
      <c r="J126" s="421"/>
      <c r="K126" s="421"/>
      <c r="L126" s="421"/>
    </row>
    <row r="127" spans="1:12" s="436" customFormat="1" hidden="1" x14ac:dyDescent="0.35">
      <c r="A127" s="421"/>
      <c r="B127" s="421"/>
      <c r="C127" s="421"/>
      <c r="D127" s="421"/>
      <c r="E127" s="421"/>
      <c r="F127" s="421"/>
      <c r="G127" s="421"/>
      <c r="H127" s="421"/>
      <c r="I127" s="421"/>
      <c r="J127" s="421"/>
      <c r="K127" s="421"/>
      <c r="L127" s="421"/>
    </row>
    <row r="128" spans="1:12" s="436" customFormat="1" hidden="1" x14ac:dyDescent="0.35">
      <c r="A128" s="421"/>
      <c r="B128" s="421"/>
      <c r="C128" s="421"/>
      <c r="D128" s="421"/>
      <c r="E128" s="421"/>
      <c r="F128" s="421"/>
      <c r="G128" s="421"/>
      <c r="H128" s="421"/>
      <c r="I128" s="421"/>
      <c r="J128" s="421"/>
      <c r="K128" s="421"/>
      <c r="L128" s="421"/>
    </row>
    <row r="129" spans="1:12" s="436" customFormat="1" hidden="1" x14ac:dyDescent="0.35">
      <c r="A129" s="421"/>
      <c r="B129" s="421"/>
      <c r="C129" s="421"/>
      <c r="D129" s="421"/>
      <c r="E129" s="421"/>
      <c r="F129" s="421"/>
      <c r="G129" s="421"/>
      <c r="H129" s="421"/>
      <c r="I129" s="421"/>
      <c r="J129" s="421"/>
      <c r="K129" s="421"/>
      <c r="L129" s="421"/>
    </row>
    <row r="130" spans="1:12" s="436" customFormat="1" hidden="1" x14ac:dyDescent="0.35">
      <c r="A130" s="421"/>
      <c r="B130" s="421"/>
      <c r="C130" s="421"/>
      <c r="D130" s="421"/>
      <c r="E130" s="421"/>
      <c r="F130" s="421"/>
      <c r="G130" s="421"/>
      <c r="H130" s="421"/>
      <c r="I130" s="421"/>
      <c r="J130" s="421"/>
      <c r="K130" s="421"/>
      <c r="L130" s="421"/>
    </row>
    <row r="131" spans="1:12" s="436" customFormat="1" hidden="1" x14ac:dyDescent="0.35">
      <c r="A131" s="421"/>
      <c r="B131" s="421"/>
      <c r="C131" s="421"/>
      <c r="D131" s="421"/>
      <c r="E131" s="421"/>
      <c r="F131" s="421"/>
      <c r="G131" s="421"/>
      <c r="H131" s="421"/>
      <c r="I131" s="421"/>
      <c r="J131" s="421"/>
      <c r="K131" s="421"/>
      <c r="L131" s="421"/>
    </row>
    <row r="132" spans="1:12" s="436" customFormat="1" hidden="1" x14ac:dyDescent="0.35">
      <c r="A132" s="421"/>
      <c r="B132" s="421"/>
      <c r="C132" s="421"/>
      <c r="D132" s="421"/>
      <c r="E132" s="421"/>
      <c r="F132" s="421"/>
      <c r="G132" s="421"/>
      <c r="H132" s="421"/>
      <c r="I132" s="421"/>
      <c r="J132" s="421"/>
      <c r="K132" s="421"/>
      <c r="L132" s="421"/>
    </row>
    <row r="133" spans="1:12" s="436" customFormat="1" hidden="1" x14ac:dyDescent="0.35">
      <c r="A133" s="421"/>
      <c r="B133" s="421"/>
      <c r="C133" s="421"/>
      <c r="D133" s="421"/>
      <c r="E133" s="421"/>
      <c r="F133" s="421"/>
      <c r="G133" s="421"/>
      <c r="H133" s="421"/>
      <c r="I133" s="421"/>
      <c r="J133" s="421"/>
      <c r="K133" s="421"/>
      <c r="L133" s="421"/>
    </row>
    <row r="134" spans="1:12" s="436" customFormat="1" hidden="1" x14ac:dyDescent="0.35">
      <c r="A134" s="421"/>
      <c r="B134" s="421"/>
      <c r="C134" s="421"/>
      <c r="D134" s="421"/>
      <c r="E134" s="421"/>
      <c r="F134" s="421"/>
      <c r="G134" s="421"/>
      <c r="H134" s="421"/>
      <c r="I134" s="421"/>
      <c r="J134" s="421"/>
      <c r="K134" s="421"/>
      <c r="L134" s="421"/>
    </row>
    <row r="135" spans="1:12" s="436" customFormat="1" hidden="1" x14ac:dyDescent="0.35">
      <c r="A135" s="421"/>
      <c r="B135" s="421"/>
      <c r="C135" s="421"/>
      <c r="D135" s="421"/>
      <c r="E135" s="421"/>
      <c r="F135" s="421"/>
      <c r="G135" s="421"/>
      <c r="H135" s="421"/>
      <c r="I135" s="421"/>
      <c r="J135" s="421"/>
      <c r="K135" s="421"/>
      <c r="L135" s="421"/>
    </row>
    <row r="136" spans="1:12" s="436" customFormat="1" hidden="1" x14ac:dyDescent="0.35">
      <c r="A136" s="421"/>
      <c r="B136" s="421"/>
      <c r="C136" s="421"/>
      <c r="D136" s="421"/>
      <c r="E136" s="421"/>
      <c r="F136" s="421"/>
      <c r="G136" s="421"/>
      <c r="H136" s="421"/>
      <c r="I136" s="421"/>
      <c r="J136" s="421"/>
      <c r="K136" s="421"/>
      <c r="L136" s="421"/>
    </row>
    <row r="137" spans="1:12" s="436" customFormat="1" hidden="1" x14ac:dyDescent="0.35">
      <c r="A137" s="421"/>
      <c r="B137" s="421"/>
      <c r="C137" s="421"/>
      <c r="D137" s="421"/>
      <c r="E137" s="421"/>
      <c r="F137" s="421"/>
      <c r="G137" s="421"/>
      <c r="H137" s="421"/>
      <c r="I137" s="421"/>
      <c r="J137" s="421"/>
      <c r="K137" s="421"/>
      <c r="L137" s="421"/>
    </row>
    <row r="138" spans="1:12" s="436" customFormat="1" hidden="1" x14ac:dyDescent="0.35">
      <c r="A138" s="421"/>
      <c r="B138" s="421"/>
      <c r="C138" s="421"/>
      <c r="D138" s="421"/>
      <c r="E138" s="421"/>
      <c r="F138" s="421"/>
      <c r="G138" s="421"/>
      <c r="H138" s="421"/>
      <c r="I138" s="421"/>
      <c r="J138" s="421"/>
      <c r="K138" s="421"/>
      <c r="L138" s="421"/>
    </row>
    <row r="139" spans="1:12" s="436" customFormat="1" hidden="1" x14ac:dyDescent="0.35">
      <c r="A139" s="421"/>
      <c r="B139" s="421"/>
      <c r="C139" s="421"/>
      <c r="D139" s="421"/>
      <c r="E139" s="421"/>
      <c r="F139" s="421"/>
      <c r="G139" s="421"/>
      <c r="H139" s="421"/>
      <c r="I139" s="421"/>
      <c r="J139" s="421"/>
      <c r="K139" s="421"/>
      <c r="L139" s="421"/>
    </row>
    <row r="140" spans="1:12" s="436" customFormat="1" hidden="1" x14ac:dyDescent="0.35">
      <c r="A140" s="421"/>
      <c r="B140" s="421"/>
      <c r="C140" s="421"/>
      <c r="D140" s="421"/>
      <c r="E140" s="421"/>
      <c r="F140" s="421"/>
      <c r="G140" s="421"/>
      <c r="H140" s="421"/>
      <c r="I140" s="421"/>
      <c r="J140" s="421"/>
      <c r="K140" s="421"/>
      <c r="L140" s="421"/>
    </row>
    <row r="141" spans="1:12" s="436" customFormat="1" hidden="1" x14ac:dyDescent="0.35">
      <c r="A141" s="421"/>
      <c r="B141" s="421"/>
      <c r="C141" s="421"/>
      <c r="D141" s="421"/>
      <c r="E141" s="421"/>
      <c r="F141" s="421"/>
      <c r="G141" s="421"/>
      <c r="H141" s="421"/>
      <c r="I141" s="421"/>
      <c r="J141" s="421"/>
      <c r="K141" s="421"/>
      <c r="L141" s="421"/>
    </row>
    <row r="142" spans="1:12" s="436" customFormat="1" hidden="1" x14ac:dyDescent="0.35">
      <c r="A142" s="421"/>
      <c r="B142" s="421"/>
      <c r="C142" s="421"/>
      <c r="D142" s="421"/>
      <c r="E142" s="421"/>
      <c r="F142" s="421"/>
      <c r="G142" s="421"/>
      <c r="H142" s="421"/>
      <c r="I142" s="421"/>
      <c r="J142" s="421"/>
      <c r="K142" s="421"/>
      <c r="L142" s="421"/>
    </row>
    <row r="143" spans="1:12" s="436" customFormat="1" hidden="1" x14ac:dyDescent="0.35">
      <c r="A143" s="421"/>
      <c r="B143" s="421"/>
      <c r="C143" s="421"/>
      <c r="D143" s="421"/>
      <c r="E143" s="421"/>
      <c r="F143" s="421"/>
      <c r="G143" s="421"/>
      <c r="H143" s="421"/>
      <c r="I143" s="421"/>
      <c r="J143" s="421"/>
      <c r="K143" s="421"/>
      <c r="L143" s="421"/>
    </row>
    <row r="144" spans="1:12" s="436" customFormat="1" hidden="1" x14ac:dyDescent="0.35">
      <c r="A144" s="421"/>
      <c r="B144" s="421"/>
      <c r="C144" s="421"/>
      <c r="D144" s="421"/>
      <c r="E144" s="421"/>
      <c r="F144" s="421"/>
      <c r="G144" s="421"/>
      <c r="H144" s="421"/>
      <c r="I144" s="421"/>
      <c r="J144" s="421"/>
      <c r="K144" s="421"/>
      <c r="L144" s="421"/>
    </row>
    <row r="145" spans="1:12" s="436" customFormat="1" hidden="1" x14ac:dyDescent="0.35">
      <c r="A145" s="421"/>
      <c r="B145" s="421"/>
      <c r="C145" s="421"/>
      <c r="D145" s="421"/>
      <c r="E145" s="421"/>
      <c r="F145" s="421"/>
      <c r="G145" s="421"/>
      <c r="H145" s="421"/>
      <c r="I145" s="421"/>
      <c r="J145" s="421"/>
      <c r="K145" s="421"/>
      <c r="L145" s="421"/>
    </row>
    <row r="146" spans="1:12" s="436" customFormat="1" hidden="1" x14ac:dyDescent="0.35">
      <c r="A146" s="421"/>
      <c r="B146" s="421"/>
      <c r="C146" s="421"/>
      <c r="D146" s="421"/>
      <c r="E146" s="421"/>
      <c r="F146" s="421"/>
      <c r="G146" s="421"/>
      <c r="H146" s="421"/>
      <c r="I146" s="421"/>
      <c r="J146" s="421"/>
      <c r="K146" s="421"/>
      <c r="L146" s="421"/>
    </row>
    <row r="147" spans="1:12" s="436" customFormat="1" hidden="1" x14ac:dyDescent="0.35">
      <c r="A147" s="421"/>
      <c r="B147" s="421"/>
      <c r="C147" s="421"/>
      <c r="D147" s="421"/>
      <c r="E147" s="421"/>
      <c r="F147" s="421"/>
      <c r="G147" s="421"/>
      <c r="H147" s="421"/>
      <c r="I147" s="421"/>
      <c r="J147" s="421"/>
      <c r="K147" s="421"/>
      <c r="L147" s="421"/>
    </row>
    <row r="148" spans="1:12" s="436" customFormat="1" hidden="1" x14ac:dyDescent="0.35">
      <c r="A148" s="421"/>
      <c r="B148" s="421"/>
      <c r="C148" s="421"/>
      <c r="D148" s="421"/>
      <c r="E148" s="421"/>
      <c r="F148" s="421"/>
      <c r="G148" s="421"/>
      <c r="H148" s="421"/>
      <c r="I148" s="421"/>
      <c r="J148" s="421"/>
      <c r="K148" s="421"/>
      <c r="L148" s="421"/>
    </row>
    <row r="149" spans="1:12" s="436" customFormat="1" hidden="1" x14ac:dyDescent="0.35">
      <c r="A149" s="421"/>
      <c r="B149" s="421"/>
      <c r="C149" s="421"/>
      <c r="D149" s="421"/>
      <c r="E149" s="421"/>
      <c r="F149" s="421"/>
      <c r="G149" s="421"/>
      <c r="H149" s="421"/>
      <c r="I149" s="421"/>
      <c r="J149" s="421"/>
      <c r="K149" s="421"/>
      <c r="L149" s="421"/>
    </row>
    <row r="150" spans="1:12" s="436" customFormat="1" hidden="1" x14ac:dyDescent="0.35">
      <c r="A150" s="421"/>
      <c r="B150" s="421"/>
      <c r="C150" s="421"/>
      <c r="D150" s="421"/>
      <c r="E150" s="421"/>
      <c r="F150" s="421"/>
      <c r="G150" s="421"/>
      <c r="H150" s="421"/>
      <c r="I150" s="421"/>
      <c r="J150" s="421"/>
      <c r="K150" s="421"/>
      <c r="L150" s="421"/>
    </row>
    <row r="151" spans="1:12" s="436" customFormat="1" hidden="1" x14ac:dyDescent="0.35">
      <c r="A151" s="421"/>
      <c r="B151" s="421"/>
      <c r="C151" s="421"/>
      <c r="D151" s="421"/>
      <c r="E151" s="421"/>
      <c r="F151" s="421"/>
      <c r="G151" s="421"/>
      <c r="H151" s="421"/>
      <c r="I151" s="421"/>
      <c r="J151" s="421"/>
      <c r="K151" s="421"/>
      <c r="L151" s="421"/>
    </row>
    <row r="152" spans="1:12" s="436" customFormat="1" hidden="1" x14ac:dyDescent="0.35">
      <c r="A152" s="421"/>
      <c r="B152" s="421"/>
      <c r="C152" s="421"/>
      <c r="D152" s="421"/>
      <c r="E152" s="421"/>
      <c r="F152" s="421"/>
      <c r="G152" s="421"/>
      <c r="H152" s="421"/>
      <c r="I152" s="421"/>
      <c r="J152" s="421"/>
      <c r="K152" s="421"/>
      <c r="L152" s="421"/>
    </row>
    <row r="153" spans="1:12" s="436" customFormat="1" hidden="1" x14ac:dyDescent="0.35">
      <c r="A153" s="421"/>
      <c r="B153" s="421"/>
      <c r="C153" s="421"/>
      <c r="D153" s="421"/>
      <c r="E153" s="421"/>
      <c r="F153" s="421"/>
      <c r="G153" s="421"/>
      <c r="H153" s="421"/>
      <c r="I153" s="421"/>
      <c r="J153" s="421"/>
      <c r="K153" s="421"/>
      <c r="L153" s="421"/>
    </row>
    <row r="154" spans="1:12" s="436" customFormat="1" hidden="1" x14ac:dyDescent="0.35">
      <c r="A154" s="421"/>
      <c r="B154" s="421"/>
      <c r="C154" s="421"/>
      <c r="D154" s="421"/>
      <c r="E154" s="421"/>
      <c r="F154" s="421"/>
      <c r="G154" s="421"/>
      <c r="H154" s="421"/>
      <c r="I154" s="421"/>
      <c r="J154" s="421"/>
      <c r="K154" s="421"/>
      <c r="L154" s="421"/>
    </row>
    <row r="155" spans="1:12" s="436" customFormat="1" hidden="1" x14ac:dyDescent="0.35">
      <c r="A155" s="421"/>
      <c r="B155" s="421"/>
      <c r="C155" s="421"/>
      <c r="D155" s="421"/>
      <c r="E155" s="421"/>
      <c r="F155" s="421"/>
      <c r="G155" s="421"/>
      <c r="H155" s="421"/>
      <c r="I155" s="421"/>
      <c r="J155" s="421"/>
      <c r="K155" s="421"/>
      <c r="L155" s="421"/>
    </row>
    <row r="156" spans="1:12" s="436" customFormat="1" hidden="1" x14ac:dyDescent="0.35">
      <c r="A156" s="421"/>
      <c r="B156" s="421"/>
      <c r="C156" s="421"/>
      <c r="D156" s="421"/>
      <c r="E156" s="421"/>
      <c r="F156" s="421"/>
      <c r="G156" s="421"/>
      <c r="H156" s="421"/>
      <c r="I156" s="421"/>
      <c r="J156" s="421"/>
      <c r="K156" s="421"/>
      <c r="L156" s="421"/>
    </row>
    <row r="157" spans="1:12" s="436" customFormat="1" hidden="1" x14ac:dyDescent="0.35">
      <c r="A157" s="421"/>
      <c r="B157" s="421"/>
      <c r="C157" s="421"/>
      <c r="D157" s="421"/>
      <c r="E157" s="421"/>
      <c r="F157" s="421"/>
      <c r="G157" s="421"/>
      <c r="H157" s="421"/>
      <c r="I157" s="421"/>
      <c r="J157" s="421"/>
      <c r="K157" s="421"/>
      <c r="L157" s="421"/>
    </row>
    <row r="158" spans="1:12" s="436" customFormat="1" hidden="1" x14ac:dyDescent="0.35">
      <c r="A158" s="421"/>
      <c r="B158" s="421"/>
      <c r="C158" s="421"/>
      <c r="D158" s="421"/>
      <c r="E158" s="421"/>
      <c r="F158" s="421"/>
      <c r="G158" s="421"/>
      <c r="H158" s="421"/>
      <c r="I158" s="421"/>
      <c r="J158" s="421"/>
      <c r="K158" s="421"/>
      <c r="L158" s="421"/>
    </row>
    <row r="159" spans="1:12" s="436" customFormat="1" hidden="1" x14ac:dyDescent="0.35">
      <c r="A159" s="421"/>
      <c r="B159" s="421"/>
      <c r="C159" s="421"/>
      <c r="D159" s="421"/>
      <c r="E159" s="421"/>
      <c r="F159" s="421"/>
      <c r="G159" s="421"/>
      <c r="H159" s="421"/>
      <c r="I159" s="421"/>
      <c r="J159" s="421"/>
      <c r="K159" s="421"/>
      <c r="L159" s="421"/>
    </row>
    <row r="160" spans="1:12" s="436" customFormat="1" hidden="1" x14ac:dyDescent="0.35">
      <c r="A160" s="421"/>
      <c r="B160" s="421"/>
      <c r="C160" s="421"/>
      <c r="D160" s="421"/>
      <c r="E160" s="421"/>
      <c r="F160" s="421"/>
      <c r="G160" s="421"/>
      <c r="H160" s="421"/>
      <c r="I160" s="421"/>
      <c r="J160" s="421"/>
      <c r="K160" s="421"/>
      <c r="L160" s="421"/>
    </row>
    <row r="161" spans="1:12" s="436" customFormat="1" hidden="1" x14ac:dyDescent="0.35">
      <c r="A161" s="421"/>
      <c r="B161" s="421"/>
      <c r="C161" s="421"/>
      <c r="D161" s="421"/>
      <c r="E161" s="421"/>
      <c r="F161" s="421"/>
      <c r="G161" s="421"/>
      <c r="H161" s="421"/>
      <c r="I161" s="421"/>
      <c r="J161" s="421"/>
      <c r="K161" s="421"/>
      <c r="L161" s="421"/>
    </row>
    <row r="162" spans="1:12" s="436" customFormat="1" hidden="1" x14ac:dyDescent="0.35">
      <c r="A162" s="421"/>
      <c r="B162" s="421"/>
      <c r="C162" s="421"/>
      <c r="D162" s="421"/>
      <c r="E162" s="421"/>
      <c r="F162" s="421"/>
      <c r="G162" s="421"/>
      <c r="H162" s="421"/>
      <c r="I162" s="421"/>
      <c r="J162" s="421"/>
      <c r="K162" s="421"/>
      <c r="L162" s="421"/>
    </row>
    <row r="163" spans="1:12" s="436" customFormat="1" hidden="1" x14ac:dyDescent="0.35">
      <c r="A163" s="421"/>
      <c r="B163" s="421"/>
      <c r="C163" s="421"/>
      <c r="D163" s="421"/>
      <c r="E163" s="421"/>
      <c r="F163" s="421"/>
      <c r="G163" s="421"/>
      <c r="H163" s="421"/>
      <c r="I163" s="421"/>
      <c r="J163" s="421"/>
      <c r="K163" s="421"/>
      <c r="L163" s="421"/>
    </row>
    <row r="164" spans="1:12" s="436" customFormat="1" hidden="1" x14ac:dyDescent="0.35">
      <c r="A164" s="421"/>
      <c r="B164" s="421"/>
      <c r="C164" s="421"/>
      <c r="D164" s="421"/>
      <c r="E164" s="421"/>
      <c r="F164" s="421"/>
      <c r="G164" s="421"/>
      <c r="H164" s="421"/>
      <c r="I164" s="421"/>
      <c r="J164" s="421"/>
      <c r="K164" s="421"/>
      <c r="L164" s="421"/>
    </row>
    <row r="165" spans="1:12" s="436" customFormat="1" hidden="1" x14ac:dyDescent="0.35">
      <c r="A165" s="421"/>
      <c r="B165" s="421"/>
      <c r="C165" s="421"/>
      <c r="D165" s="421"/>
      <c r="E165" s="421"/>
      <c r="F165" s="421"/>
      <c r="G165" s="421"/>
      <c r="H165" s="421"/>
      <c r="I165" s="421"/>
      <c r="J165" s="421"/>
      <c r="K165" s="421"/>
      <c r="L165" s="421"/>
    </row>
    <row r="166" spans="1:12" s="436" customFormat="1" hidden="1" x14ac:dyDescent="0.35">
      <c r="A166" s="421"/>
      <c r="B166" s="421"/>
      <c r="C166" s="421"/>
      <c r="D166" s="421"/>
      <c r="E166" s="421"/>
      <c r="F166" s="421"/>
      <c r="G166" s="421"/>
      <c r="H166" s="421"/>
      <c r="I166" s="421"/>
      <c r="J166" s="421"/>
      <c r="K166" s="421"/>
      <c r="L166" s="421"/>
    </row>
    <row r="167" spans="1:12" s="436" customFormat="1" hidden="1" x14ac:dyDescent="0.35">
      <c r="A167" s="421"/>
      <c r="B167" s="421"/>
      <c r="C167" s="421"/>
      <c r="D167" s="421"/>
      <c r="E167" s="421"/>
      <c r="F167" s="421"/>
      <c r="G167" s="421"/>
      <c r="H167" s="421"/>
      <c r="I167" s="421"/>
      <c r="J167" s="421"/>
      <c r="K167" s="421"/>
      <c r="L167" s="421"/>
    </row>
    <row r="168" spans="1:12" s="436" customFormat="1" hidden="1" x14ac:dyDescent="0.35">
      <c r="A168" s="421"/>
      <c r="B168" s="421"/>
      <c r="C168" s="421"/>
      <c r="D168" s="421"/>
      <c r="E168" s="421"/>
      <c r="F168" s="421"/>
      <c r="G168" s="421"/>
      <c r="H168" s="421"/>
      <c r="I168" s="421"/>
      <c r="J168" s="421"/>
      <c r="K168" s="421"/>
      <c r="L168" s="421"/>
    </row>
    <row r="169" spans="1:12" s="436" customFormat="1" hidden="1" x14ac:dyDescent="0.35">
      <c r="A169" s="421"/>
      <c r="B169" s="421"/>
      <c r="C169" s="421"/>
      <c r="D169" s="421"/>
      <c r="E169" s="421"/>
      <c r="F169" s="421"/>
      <c r="G169" s="421"/>
      <c r="H169" s="421"/>
      <c r="I169" s="421"/>
      <c r="J169" s="421"/>
      <c r="K169" s="421"/>
      <c r="L169" s="421"/>
    </row>
    <row r="170" spans="1:12" s="436" customFormat="1" hidden="1" x14ac:dyDescent="0.35">
      <c r="A170" s="421"/>
      <c r="B170" s="421"/>
      <c r="C170" s="421"/>
      <c r="D170" s="421"/>
      <c r="E170" s="421"/>
      <c r="F170" s="421"/>
      <c r="G170" s="421"/>
      <c r="H170" s="421"/>
      <c r="I170" s="421"/>
      <c r="J170" s="421"/>
      <c r="K170" s="421"/>
      <c r="L170" s="421"/>
    </row>
    <row r="171" spans="1:12" s="436" customFormat="1" hidden="1" x14ac:dyDescent="0.35">
      <c r="A171" s="421"/>
      <c r="B171" s="421"/>
      <c r="C171" s="421"/>
      <c r="D171" s="421"/>
      <c r="E171" s="421"/>
      <c r="F171" s="421"/>
      <c r="G171" s="421"/>
      <c r="H171" s="421"/>
      <c r="I171" s="421"/>
      <c r="J171" s="421"/>
      <c r="K171" s="421"/>
      <c r="L171" s="421"/>
    </row>
    <row r="172" spans="1:12" s="436" customFormat="1" hidden="1" x14ac:dyDescent="0.35">
      <c r="A172" s="421"/>
      <c r="B172" s="421"/>
      <c r="C172" s="421"/>
      <c r="D172" s="421"/>
      <c r="E172" s="421"/>
      <c r="F172" s="421"/>
      <c r="G172" s="421"/>
      <c r="H172" s="421"/>
      <c r="I172" s="421"/>
      <c r="J172" s="421"/>
      <c r="K172" s="421"/>
      <c r="L172" s="421"/>
    </row>
    <row r="173" spans="1:12" s="436" customFormat="1" hidden="1" x14ac:dyDescent="0.35">
      <c r="A173" s="421"/>
      <c r="B173" s="421"/>
      <c r="C173" s="421"/>
      <c r="D173" s="421"/>
      <c r="E173" s="421"/>
      <c r="F173" s="421"/>
      <c r="G173" s="421"/>
      <c r="H173" s="421"/>
      <c r="I173" s="421"/>
      <c r="J173" s="421"/>
      <c r="K173" s="421"/>
      <c r="L173" s="421"/>
    </row>
    <row r="174" spans="1:12" s="436" customFormat="1" hidden="1" x14ac:dyDescent="0.35">
      <c r="A174" s="421"/>
      <c r="B174" s="421"/>
      <c r="C174" s="421"/>
      <c r="D174" s="421"/>
      <c r="E174" s="421"/>
      <c r="F174" s="421"/>
      <c r="G174" s="421"/>
      <c r="H174" s="421"/>
      <c r="I174" s="421"/>
      <c r="J174" s="421"/>
      <c r="K174" s="421"/>
      <c r="L174" s="421"/>
    </row>
    <row r="175" spans="1:12" s="436" customFormat="1" hidden="1" x14ac:dyDescent="0.35">
      <c r="A175" s="421"/>
      <c r="B175" s="421"/>
      <c r="C175" s="421"/>
      <c r="D175" s="421"/>
      <c r="E175" s="421"/>
      <c r="F175" s="421"/>
      <c r="G175" s="421"/>
      <c r="H175" s="421"/>
      <c r="I175" s="421"/>
      <c r="J175" s="421"/>
      <c r="K175" s="421"/>
      <c r="L175" s="421"/>
    </row>
    <row r="176" spans="1:12" s="436" customFormat="1" hidden="1" x14ac:dyDescent="0.35">
      <c r="A176" s="421"/>
      <c r="B176" s="421"/>
      <c r="C176" s="421"/>
      <c r="D176" s="421"/>
      <c r="E176" s="421"/>
      <c r="F176" s="421"/>
      <c r="G176" s="421"/>
      <c r="H176" s="421"/>
      <c r="I176" s="421"/>
      <c r="J176" s="421"/>
      <c r="K176" s="421"/>
      <c r="L176" s="421"/>
    </row>
    <row r="177" spans="1:12" s="436" customFormat="1" hidden="1" x14ac:dyDescent="0.35">
      <c r="A177" s="421"/>
      <c r="B177" s="421"/>
      <c r="C177" s="421"/>
      <c r="D177" s="421"/>
      <c r="E177" s="421"/>
      <c r="F177" s="421"/>
      <c r="G177" s="421"/>
      <c r="H177" s="421"/>
      <c r="I177" s="421"/>
      <c r="J177" s="421"/>
      <c r="K177" s="421"/>
      <c r="L177" s="421"/>
    </row>
    <row r="178" spans="1:12" s="436" customFormat="1" hidden="1" x14ac:dyDescent="0.35">
      <c r="A178" s="421"/>
      <c r="B178" s="421"/>
      <c r="C178" s="421"/>
      <c r="D178" s="421"/>
      <c r="E178" s="421"/>
      <c r="F178" s="421"/>
      <c r="G178" s="421"/>
      <c r="H178" s="421"/>
      <c r="I178" s="421"/>
      <c r="J178" s="421"/>
      <c r="K178" s="421"/>
      <c r="L178" s="421"/>
    </row>
    <row r="179" spans="1:12" s="436" customFormat="1" hidden="1" x14ac:dyDescent="0.35">
      <c r="A179" s="421"/>
      <c r="B179" s="421"/>
      <c r="C179" s="421"/>
      <c r="D179" s="421"/>
      <c r="E179" s="421"/>
      <c r="F179" s="421"/>
      <c r="G179" s="421"/>
      <c r="H179" s="421"/>
      <c r="I179" s="421"/>
      <c r="J179" s="421"/>
      <c r="K179" s="421"/>
      <c r="L179" s="421"/>
    </row>
    <row r="180" spans="1:12" s="436" customFormat="1" hidden="1" x14ac:dyDescent="0.35">
      <c r="A180" s="421"/>
      <c r="B180" s="421"/>
      <c r="C180" s="421"/>
      <c r="D180" s="421"/>
      <c r="E180" s="421"/>
      <c r="F180" s="421"/>
      <c r="G180" s="421"/>
      <c r="H180" s="421"/>
      <c r="I180" s="421"/>
      <c r="J180" s="421"/>
      <c r="K180" s="421"/>
      <c r="L180" s="421"/>
    </row>
    <row r="181" spans="1:12" s="436" customFormat="1" hidden="1" x14ac:dyDescent="0.35">
      <c r="A181" s="421"/>
      <c r="B181" s="421"/>
      <c r="C181" s="421"/>
      <c r="D181" s="421"/>
      <c r="E181" s="421"/>
      <c r="F181" s="421"/>
      <c r="G181" s="421"/>
      <c r="H181" s="421"/>
      <c r="I181" s="421"/>
      <c r="J181" s="421"/>
      <c r="K181" s="421"/>
      <c r="L181" s="421"/>
    </row>
    <row r="182" spans="1:12" s="436" customFormat="1" hidden="1" x14ac:dyDescent="0.35">
      <c r="A182" s="421"/>
      <c r="B182" s="421"/>
      <c r="C182" s="421"/>
      <c r="D182" s="421"/>
      <c r="E182" s="421"/>
      <c r="F182" s="421"/>
      <c r="G182" s="421"/>
      <c r="H182" s="421"/>
      <c r="I182" s="421"/>
      <c r="J182" s="421"/>
      <c r="K182" s="421"/>
      <c r="L182" s="421"/>
    </row>
    <row r="183" spans="1:12" s="436" customFormat="1" hidden="1" x14ac:dyDescent="0.35">
      <c r="A183" s="421"/>
      <c r="B183" s="421"/>
      <c r="C183" s="421"/>
      <c r="D183" s="421"/>
      <c r="E183" s="421"/>
      <c r="F183" s="421"/>
      <c r="G183" s="421"/>
      <c r="H183" s="421"/>
      <c r="I183" s="421"/>
      <c r="J183" s="421"/>
      <c r="K183" s="421"/>
      <c r="L183" s="421"/>
    </row>
    <row r="184" spans="1:12" s="436" customFormat="1" hidden="1" x14ac:dyDescent="0.35">
      <c r="A184" s="421"/>
      <c r="B184" s="421"/>
      <c r="C184" s="421"/>
      <c r="D184" s="421"/>
      <c r="E184" s="421"/>
      <c r="F184" s="421"/>
      <c r="G184" s="421"/>
      <c r="H184" s="421"/>
      <c r="I184" s="421"/>
      <c r="J184" s="421"/>
      <c r="K184" s="421"/>
      <c r="L184" s="421"/>
    </row>
    <row r="185" spans="1:12" s="436" customFormat="1" hidden="1" x14ac:dyDescent="0.35">
      <c r="A185" s="421"/>
      <c r="B185" s="421"/>
      <c r="C185" s="421"/>
      <c r="D185" s="421"/>
      <c r="E185" s="421"/>
      <c r="F185" s="421"/>
      <c r="G185" s="421"/>
      <c r="H185" s="421"/>
      <c r="I185" s="421"/>
      <c r="J185" s="421"/>
      <c r="K185" s="421"/>
      <c r="L185" s="421"/>
    </row>
    <row r="186" spans="1:12" s="436" customFormat="1" hidden="1" x14ac:dyDescent="0.35">
      <c r="A186" s="421"/>
      <c r="B186" s="421"/>
      <c r="C186" s="421"/>
      <c r="D186" s="421"/>
      <c r="E186" s="421"/>
      <c r="F186" s="421"/>
      <c r="G186" s="421"/>
      <c r="H186" s="421"/>
      <c r="I186" s="421"/>
      <c r="J186" s="421"/>
      <c r="K186" s="421"/>
      <c r="L186" s="421"/>
    </row>
    <row r="187" spans="1:12" s="436" customFormat="1" hidden="1" x14ac:dyDescent="0.35">
      <c r="A187" s="421"/>
      <c r="B187" s="421"/>
      <c r="C187" s="421"/>
      <c r="D187" s="421"/>
      <c r="E187" s="421"/>
      <c r="F187" s="421"/>
      <c r="G187" s="421"/>
      <c r="H187" s="421"/>
      <c r="I187" s="421"/>
      <c r="J187" s="421"/>
      <c r="K187" s="421"/>
      <c r="L187" s="421"/>
    </row>
    <row r="188" spans="1:12" s="436" customFormat="1" hidden="1" x14ac:dyDescent="0.35">
      <c r="A188" s="421"/>
      <c r="B188" s="421"/>
      <c r="C188" s="421"/>
      <c r="D188" s="421"/>
      <c r="E188" s="421"/>
      <c r="F188" s="421"/>
      <c r="G188" s="421"/>
      <c r="H188" s="421"/>
      <c r="I188" s="421"/>
      <c r="J188" s="421"/>
      <c r="K188" s="421"/>
      <c r="L188" s="421"/>
    </row>
    <row r="189" spans="1:12" s="436" customFormat="1" hidden="1" x14ac:dyDescent="0.35">
      <c r="A189" s="421"/>
      <c r="B189" s="421"/>
      <c r="C189" s="421"/>
      <c r="D189" s="421"/>
      <c r="E189" s="421"/>
      <c r="F189" s="421"/>
      <c r="G189" s="421"/>
      <c r="H189" s="421"/>
      <c r="I189" s="421"/>
      <c r="J189" s="421"/>
      <c r="K189" s="421"/>
      <c r="L189" s="421"/>
    </row>
    <row r="190" spans="1:12" s="436" customFormat="1" hidden="1" x14ac:dyDescent="0.35">
      <c r="A190" s="421"/>
      <c r="B190" s="421"/>
      <c r="C190" s="421"/>
      <c r="D190" s="421"/>
      <c r="E190" s="421"/>
      <c r="F190" s="421"/>
      <c r="G190" s="421"/>
      <c r="H190" s="421"/>
      <c r="I190" s="421"/>
      <c r="J190" s="421"/>
      <c r="K190" s="421"/>
      <c r="L190" s="421"/>
    </row>
    <row r="191" spans="1:12" s="436" customFormat="1" hidden="1" x14ac:dyDescent="0.35">
      <c r="A191" s="421"/>
      <c r="B191" s="421"/>
      <c r="C191" s="421"/>
      <c r="D191" s="421"/>
      <c r="E191" s="421"/>
      <c r="F191" s="421"/>
      <c r="G191" s="421"/>
      <c r="H191" s="421"/>
      <c r="I191" s="421"/>
      <c r="J191" s="421"/>
      <c r="K191" s="421"/>
      <c r="L191" s="421"/>
    </row>
    <row r="192" spans="1:12" s="436" customFormat="1" hidden="1" x14ac:dyDescent="0.35">
      <c r="A192" s="421"/>
      <c r="B192" s="421"/>
      <c r="C192" s="421"/>
      <c r="D192" s="421"/>
      <c r="E192" s="421"/>
      <c r="F192" s="421"/>
      <c r="G192" s="421"/>
      <c r="H192" s="421"/>
      <c r="I192" s="421"/>
      <c r="J192" s="421"/>
      <c r="K192" s="421"/>
      <c r="L192" s="421"/>
    </row>
    <row r="193" spans="1:12" s="436" customFormat="1" hidden="1" x14ac:dyDescent="0.35">
      <c r="A193" s="421"/>
      <c r="B193" s="421"/>
      <c r="C193" s="421"/>
      <c r="D193" s="421"/>
      <c r="E193" s="421"/>
      <c r="F193" s="421"/>
      <c r="G193" s="421"/>
      <c r="H193" s="421"/>
      <c r="I193" s="421"/>
      <c r="J193" s="421"/>
      <c r="K193" s="421"/>
      <c r="L193" s="421"/>
    </row>
    <row r="194" spans="1:12" s="436" customFormat="1" hidden="1" x14ac:dyDescent="0.35">
      <c r="A194" s="421"/>
      <c r="B194" s="421"/>
      <c r="C194" s="421"/>
      <c r="D194" s="421"/>
      <c r="E194" s="421"/>
      <c r="F194" s="421"/>
      <c r="G194" s="421"/>
      <c r="H194" s="421"/>
      <c r="I194" s="421"/>
      <c r="J194" s="421"/>
      <c r="K194" s="421"/>
      <c r="L194" s="421"/>
    </row>
    <row r="195" spans="1:12" s="436" customFormat="1" hidden="1" x14ac:dyDescent="0.35">
      <c r="A195" s="421"/>
      <c r="B195" s="421"/>
      <c r="C195" s="421"/>
      <c r="D195" s="421"/>
      <c r="E195" s="421"/>
      <c r="F195" s="421"/>
      <c r="G195" s="421"/>
      <c r="H195" s="421"/>
      <c r="I195" s="421"/>
      <c r="J195" s="421"/>
      <c r="K195" s="421"/>
      <c r="L195" s="421"/>
    </row>
    <row r="196" spans="1:12" s="436" customFormat="1" hidden="1" x14ac:dyDescent="0.35">
      <c r="A196" s="421"/>
      <c r="B196" s="421"/>
      <c r="C196" s="421"/>
      <c r="D196" s="421"/>
      <c r="E196" s="421"/>
      <c r="F196" s="421"/>
      <c r="G196" s="421"/>
      <c r="H196" s="421"/>
      <c r="I196" s="421"/>
      <c r="J196" s="421"/>
      <c r="K196" s="421"/>
      <c r="L196" s="421"/>
    </row>
    <row r="197" spans="1:12" s="436" customFormat="1" hidden="1" x14ac:dyDescent="0.35">
      <c r="A197" s="421"/>
      <c r="B197" s="421"/>
      <c r="C197" s="421"/>
      <c r="D197" s="421"/>
      <c r="E197" s="421"/>
      <c r="F197" s="421"/>
      <c r="G197" s="421"/>
      <c r="H197" s="421"/>
      <c r="I197" s="421"/>
      <c r="J197" s="421"/>
      <c r="K197" s="421"/>
      <c r="L197" s="421"/>
    </row>
    <row r="198" spans="1:12" s="436" customFormat="1" hidden="1" x14ac:dyDescent="0.35">
      <c r="A198" s="421"/>
      <c r="B198" s="421"/>
      <c r="C198" s="421"/>
      <c r="D198" s="421"/>
      <c r="E198" s="421"/>
      <c r="F198" s="421"/>
      <c r="G198" s="421"/>
      <c r="H198" s="421"/>
      <c r="I198" s="421"/>
      <c r="J198" s="421"/>
      <c r="K198" s="421"/>
      <c r="L198" s="421"/>
    </row>
    <row r="199" spans="1:12" s="436" customFormat="1" hidden="1" x14ac:dyDescent="0.35">
      <c r="A199" s="421"/>
      <c r="B199" s="421"/>
      <c r="C199" s="421"/>
      <c r="D199" s="421"/>
      <c r="E199" s="421"/>
      <c r="F199" s="421"/>
      <c r="G199" s="421"/>
      <c r="H199" s="421"/>
      <c r="I199" s="421"/>
      <c r="J199" s="421"/>
      <c r="K199" s="421"/>
      <c r="L199" s="421"/>
    </row>
    <row r="200" spans="1:12" s="436" customFormat="1" hidden="1" x14ac:dyDescent="0.35">
      <c r="A200" s="421"/>
      <c r="B200" s="421"/>
      <c r="C200" s="421"/>
      <c r="D200" s="421"/>
      <c r="E200" s="421"/>
      <c r="F200" s="421"/>
      <c r="G200" s="421"/>
      <c r="H200" s="421"/>
      <c r="I200" s="421"/>
      <c r="J200" s="421"/>
      <c r="K200" s="421"/>
      <c r="L200" s="421"/>
    </row>
    <row r="201" spans="1:12" s="436" customFormat="1" hidden="1" x14ac:dyDescent="0.35">
      <c r="A201" s="421"/>
      <c r="B201" s="421"/>
      <c r="C201" s="421"/>
      <c r="D201" s="421"/>
      <c r="E201" s="421"/>
      <c r="F201" s="421"/>
      <c r="G201" s="421"/>
      <c r="H201" s="421"/>
      <c r="I201" s="421"/>
      <c r="J201" s="421"/>
      <c r="K201" s="421"/>
      <c r="L201" s="421"/>
    </row>
    <row r="202" spans="1:12" s="436" customFormat="1" hidden="1" x14ac:dyDescent="0.35">
      <c r="A202" s="421"/>
      <c r="B202" s="421"/>
      <c r="C202" s="421"/>
      <c r="D202" s="421"/>
      <c r="E202" s="421"/>
      <c r="F202" s="421"/>
      <c r="G202" s="421"/>
      <c r="H202" s="421"/>
      <c r="I202" s="421"/>
      <c r="J202" s="421"/>
      <c r="K202" s="421"/>
      <c r="L202" s="421"/>
    </row>
    <row r="203" spans="1:12" s="436" customFormat="1" hidden="1" x14ac:dyDescent="0.35">
      <c r="A203" s="421"/>
      <c r="B203" s="421"/>
      <c r="C203" s="421"/>
      <c r="D203" s="421"/>
      <c r="E203" s="421"/>
      <c r="F203" s="421"/>
      <c r="G203" s="421"/>
      <c r="H203" s="421"/>
      <c r="I203" s="421"/>
      <c r="J203" s="421"/>
      <c r="K203" s="421"/>
      <c r="L203" s="421"/>
    </row>
    <row r="204" spans="1:12" s="436" customFormat="1" hidden="1" x14ac:dyDescent="0.35">
      <c r="A204" s="421"/>
      <c r="B204" s="421"/>
      <c r="C204" s="421"/>
      <c r="D204" s="421"/>
      <c r="E204" s="421"/>
      <c r="F204" s="421"/>
      <c r="G204" s="421"/>
      <c r="H204" s="421"/>
      <c r="I204" s="421"/>
      <c r="J204" s="421"/>
      <c r="K204" s="421"/>
      <c r="L204" s="421"/>
    </row>
    <row r="205" spans="1:12" s="436" customFormat="1" hidden="1" x14ac:dyDescent="0.35">
      <c r="A205" s="421"/>
      <c r="B205" s="421"/>
      <c r="C205" s="421"/>
      <c r="D205" s="421"/>
      <c r="E205" s="421"/>
      <c r="F205" s="421"/>
      <c r="G205" s="421"/>
      <c r="H205" s="421"/>
      <c r="I205" s="421"/>
      <c r="J205" s="421"/>
      <c r="K205" s="421"/>
      <c r="L205" s="421"/>
    </row>
    <row r="206" spans="1:12" s="436" customFormat="1" hidden="1" x14ac:dyDescent="0.35">
      <c r="A206" s="421"/>
      <c r="B206" s="421"/>
      <c r="C206" s="421"/>
      <c r="D206" s="421"/>
      <c r="E206" s="421"/>
      <c r="F206" s="421"/>
      <c r="G206" s="421"/>
      <c r="H206" s="421"/>
      <c r="I206" s="421"/>
      <c r="J206" s="421"/>
      <c r="K206" s="421"/>
      <c r="L206" s="421"/>
    </row>
    <row r="207" spans="1:12" s="436" customFormat="1" hidden="1" x14ac:dyDescent="0.35">
      <c r="A207" s="421"/>
      <c r="B207" s="421"/>
      <c r="C207" s="421"/>
      <c r="D207" s="421"/>
      <c r="E207" s="421"/>
      <c r="F207" s="421"/>
      <c r="G207" s="421"/>
      <c r="H207" s="421"/>
      <c r="I207" s="421"/>
      <c r="J207" s="421"/>
      <c r="K207" s="421"/>
      <c r="L207" s="421"/>
    </row>
    <row r="208" spans="1:12" s="436" customFormat="1" hidden="1" x14ac:dyDescent="0.35">
      <c r="A208" s="421"/>
      <c r="B208" s="421"/>
      <c r="C208" s="421"/>
      <c r="D208" s="421"/>
      <c r="E208" s="421"/>
      <c r="F208" s="421"/>
      <c r="G208" s="421"/>
      <c r="H208" s="421"/>
      <c r="I208" s="421"/>
      <c r="J208" s="421"/>
      <c r="K208" s="421"/>
      <c r="L208" s="421"/>
    </row>
    <row r="209" spans="1:12" s="436" customFormat="1" hidden="1" x14ac:dyDescent="0.35">
      <c r="A209" s="421"/>
      <c r="B209" s="421"/>
      <c r="C209" s="421"/>
      <c r="D209" s="421"/>
      <c r="E209" s="421"/>
      <c r="F209" s="421"/>
      <c r="G209" s="421"/>
      <c r="H209" s="421"/>
      <c r="I209" s="421"/>
      <c r="J209" s="421"/>
      <c r="K209" s="421"/>
      <c r="L209" s="421"/>
    </row>
    <row r="210" spans="1:12" s="436" customFormat="1" hidden="1" x14ac:dyDescent="0.35">
      <c r="A210" s="421"/>
      <c r="B210" s="421"/>
      <c r="C210" s="421"/>
      <c r="D210" s="421"/>
      <c r="E210" s="421"/>
      <c r="F210" s="421"/>
      <c r="G210" s="421"/>
      <c r="H210" s="421"/>
      <c r="I210" s="421"/>
      <c r="J210" s="421"/>
      <c r="K210" s="421"/>
      <c r="L210" s="421"/>
    </row>
    <row r="211" spans="1:12" s="436" customFormat="1" hidden="1" x14ac:dyDescent="0.35">
      <c r="A211" s="421"/>
      <c r="B211" s="421"/>
      <c r="C211" s="421"/>
      <c r="D211" s="421"/>
      <c r="E211" s="421"/>
      <c r="F211" s="421"/>
      <c r="G211" s="421"/>
      <c r="H211" s="421"/>
      <c r="I211" s="421"/>
      <c r="J211" s="421"/>
      <c r="K211" s="421"/>
      <c r="L211" s="421"/>
    </row>
    <row r="212" spans="1:12" s="436" customFormat="1" hidden="1" x14ac:dyDescent="0.35">
      <c r="A212" s="421"/>
      <c r="B212" s="421"/>
      <c r="C212" s="421"/>
      <c r="D212" s="421"/>
      <c r="E212" s="421"/>
      <c r="F212" s="421"/>
      <c r="G212" s="421"/>
      <c r="H212" s="421"/>
      <c r="I212" s="421"/>
      <c r="J212" s="421"/>
      <c r="K212" s="421"/>
      <c r="L212" s="421"/>
    </row>
    <row r="213" spans="1:12" s="436" customFormat="1" hidden="1" x14ac:dyDescent="0.35">
      <c r="A213" s="421"/>
      <c r="B213" s="421"/>
      <c r="C213" s="421"/>
      <c r="D213" s="421"/>
      <c r="E213" s="421"/>
      <c r="F213" s="421"/>
      <c r="G213" s="421"/>
      <c r="H213" s="421"/>
      <c r="I213" s="421"/>
      <c r="J213" s="421"/>
      <c r="K213" s="421"/>
      <c r="L213" s="421"/>
    </row>
    <row r="214" spans="1:12" s="436" customFormat="1" hidden="1" x14ac:dyDescent="0.35">
      <c r="A214" s="421"/>
      <c r="B214" s="421"/>
      <c r="C214" s="421"/>
      <c r="D214" s="421"/>
      <c r="E214" s="421"/>
      <c r="F214" s="421"/>
      <c r="G214" s="421"/>
      <c r="H214" s="421"/>
      <c r="I214" s="421"/>
      <c r="J214" s="421"/>
      <c r="K214" s="421"/>
      <c r="L214" s="421"/>
    </row>
    <row r="215" spans="1:12" s="436" customFormat="1" hidden="1" x14ac:dyDescent="0.35">
      <c r="A215" s="421"/>
      <c r="B215" s="421"/>
      <c r="C215" s="421"/>
      <c r="D215" s="421"/>
      <c r="E215" s="421"/>
      <c r="F215" s="421"/>
      <c r="G215" s="421"/>
      <c r="H215" s="421"/>
      <c r="I215" s="421"/>
      <c r="J215" s="421"/>
      <c r="K215" s="421"/>
      <c r="L215" s="421"/>
    </row>
    <row r="216" spans="1:12" s="436" customFormat="1" hidden="1" x14ac:dyDescent="0.35">
      <c r="A216" s="421"/>
      <c r="B216" s="421"/>
      <c r="C216" s="421"/>
      <c r="D216" s="421"/>
      <c r="E216" s="421"/>
      <c r="F216" s="421"/>
      <c r="G216" s="421"/>
      <c r="H216" s="421"/>
      <c r="I216" s="421"/>
      <c r="J216" s="421"/>
      <c r="K216" s="421"/>
      <c r="L216" s="421"/>
    </row>
    <row r="217" spans="1:12" s="436" customFormat="1" hidden="1" x14ac:dyDescent="0.35">
      <c r="A217" s="421"/>
      <c r="B217" s="421"/>
      <c r="C217" s="421"/>
      <c r="D217" s="421"/>
      <c r="E217" s="421"/>
      <c r="F217" s="421"/>
      <c r="G217" s="421"/>
      <c r="H217" s="421"/>
      <c r="I217" s="421"/>
      <c r="J217" s="421"/>
      <c r="K217" s="421"/>
      <c r="L217" s="421"/>
    </row>
    <row r="218" spans="1:12" s="436" customFormat="1" hidden="1" x14ac:dyDescent="0.35">
      <c r="A218" s="421"/>
      <c r="B218" s="421"/>
      <c r="C218" s="421"/>
      <c r="D218" s="421"/>
      <c r="E218" s="421"/>
      <c r="F218" s="421"/>
      <c r="G218" s="421"/>
      <c r="H218" s="421"/>
      <c r="I218" s="421"/>
      <c r="J218" s="421"/>
      <c r="K218" s="421"/>
      <c r="L218" s="421"/>
    </row>
    <row r="219" spans="1:12" s="436" customFormat="1" hidden="1" x14ac:dyDescent="0.35">
      <c r="A219" s="421"/>
      <c r="B219" s="421"/>
      <c r="C219" s="421"/>
      <c r="D219" s="421"/>
      <c r="E219" s="421"/>
      <c r="F219" s="421"/>
      <c r="G219" s="421"/>
      <c r="H219" s="421"/>
      <c r="I219" s="421"/>
      <c r="J219" s="421"/>
      <c r="K219" s="421"/>
      <c r="L219" s="421"/>
    </row>
    <row r="220" spans="1:12" s="436" customFormat="1" hidden="1" x14ac:dyDescent="0.35">
      <c r="A220" s="421"/>
      <c r="B220" s="421"/>
      <c r="C220" s="421"/>
      <c r="D220" s="421"/>
      <c r="E220" s="421"/>
      <c r="F220" s="421"/>
      <c r="G220" s="421"/>
      <c r="H220" s="421"/>
      <c r="I220" s="421"/>
      <c r="J220" s="421"/>
      <c r="K220" s="421"/>
      <c r="L220" s="421"/>
    </row>
    <row r="221" spans="1:12" s="436" customFormat="1" hidden="1" x14ac:dyDescent="0.35">
      <c r="A221" s="421"/>
      <c r="B221" s="421"/>
      <c r="C221" s="421"/>
      <c r="D221" s="421"/>
      <c r="E221" s="421"/>
      <c r="F221" s="421"/>
      <c r="G221" s="421"/>
      <c r="H221" s="421"/>
      <c r="I221" s="421"/>
      <c r="J221" s="421"/>
      <c r="K221" s="421"/>
      <c r="L221" s="421"/>
    </row>
    <row r="222" spans="1:12" s="436" customFormat="1" hidden="1" x14ac:dyDescent="0.35">
      <c r="A222" s="421"/>
      <c r="B222" s="421"/>
      <c r="C222" s="421"/>
      <c r="D222" s="421"/>
      <c r="E222" s="421"/>
      <c r="F222" s="421"/>
      <c r="G222" s="421"/>
      <c r="H222" s="421"/>
      <c r="I222" s="421"/>
      <c r="J222" s="421"/>
      <c r="K222" s="421"/>
      <c r="L222" s="421"/>
    </row>
    <row r="223" spans="1:12" s="436" customFormat="1" hidden="1" x14ac:dyDescent="0.35">
      <c r="A223" s="421"/>
      <c r="B223" s="421"/>
      <c r="C223" s="421"/>
      <c r="D223" s="421"/>
      <c r="E223" s="421"/>
      <c r="F223" s="421"/>
      <c r="G223" s="421"/>
      <c r="H223" s="421"/>
      <c r="I223" s="421"/>
      <c r="J223" s="421"/>
      <c r="K223" s="421"/>
      <c r="L223" s="421"/>
    </row>
    <row r="224" spans="1:12" s="436" customFormat="1" hidden="1" x14ac:dyDescent="0.35">
      <c r="A224" s="421"/>
      <c r="B224" s="421"/>
      <c r="C224" s="421"/>
      <c r="D224" s="421"/>
      <c r="E224" s="421"/>
      <c r="F224" s="421"/>
      <c r="G224" s="421"/>
      <c r="H224" s="421"/>
      <c r="I224" s="421"/>
      <c r="J224" s="421"/>
      <c r="K224" s="421"/>
      <c r="L224" s="421"/>
    </row>
    <row r="225" spans="1:12" s="436" customFormat="1" hidden="1" x14ac:dyDescent="0.35">
      <c r="A225" s="421"/>
      <c r="B225" s="421"/>
      <c r="C225" s="421"/>
      <c r="D225" s="421"/>
      <c r="E225" s="421"/>
      <c r="F225" s="421"/>
      <c r="G225" s="421"/>
      <c r="H225" s="421"/>
      <c r="I225" s="421"/>
      <c r="J225" s="421"/>
      <c r="K225" s="421"/>
      <c r="L225" s="421"/>
    </row>
    <row r="226" spans="1:12" s="436" customFormat="1" hidden="1" x14ac:dyDescent="0.35">
      <c r="A226" s="421"/>
      <c r="B226" s="421"/>
      <c r="C226" s="421"/>
      <c r="D226" s="421"/>
      <c r="E226" s="421"/>
      <c r="F226" s="421"/>
      <c r="G226" s="421"/>
      <c r="H226" s="421"/>
      <c r="I226" s="421"/>
      <c r="J226" s="421"/>
      <c r="K226" s="421"/>
      <c r="L226" s="421"/>
    </row>
    <row r="227" spans="1:12" s="436" customFormat="1" hidden="1" x14ac:dyDescent="0.35">
      <c r="A227" s="421"/>
      <c r="B227" s="421"/>
      <c r="C227" s="421"/>
      <c r="D227" s="421"/>
      <c r="E227" s="421"/>
      <c r="F227" s="421"/>
      <c r="G227" s="421"/>
      <c r="H227" s="421"/>
      <c r="I227" s="421"/>
      <c r="J227" s="421"/>
      <c r="K227" s="421"/>
      <c r="L227" s="421"/>
    </row>
    <row r="228" spans="1:12" s="436" customFormat="1" hidden="1" x14ac:dyDescent="0.35">
      <c r="A228" s="421"/>
      <c r="B228" s="421"/>
      <c r="C228" s="421"/>
      <c r="D228" s="421"/>
      <c r="E228" s="421"/>
      <c r="F228" s="421"/>
      <c r="G228" s="421"/>
      <c r="H228" s="421"/>
      <c r="I228" s="421"/>
      <c r="J228" s="421"/>
      <c r="K228" s="421"/>
      <c r="L228" s="421"/>
    </row>
    <row r="229" spans="1:12" s="436" customFormat="1" hidden="1" x14ac:dyDescent="0.35">
      <c r="A229" s="421"/>
      <c r="B229" s="421"/>
      <c r="C229" s="421"/>
      <c r="D229" s="421"/>
      <c r="E229" s="421"/>
      <c r="F229" s="421"/>
      <c r="G229" s="421"/>
      <c r="H229" s="421"/>
      <c r="I229" s="421"/>
      <c r="J229" s="421"/>
      <c r="K229" s="421"/>
      <c r="L229" s="421"/>
    </row>
    <row r="230" spans="1:12" s="436" customFormat="1" hidden="1" x14ac:dyDescent="0.35">
      <c r="A230" s="421"/>
      <c r="B230" s="421"/>
      <c r="C230" s="421"/>
      <c r="D230" s="421"/>
      <c r="E230" s="421"/>
      <c r="F230" s="421"/>
      <c r="G230" s="421"/>
      <c r="H230" s="421"/>
      <c r="I230" s="421"/>
      <c r="J230" s="421"/>
      <c r="K230" s="421"/>
      <c r="L230" s="421"/>
    </row>
    <row r="231" spans="1:12" s="436" customFormat="1" hidden="1" x14ac:dyDescent="0.35">
      <c r="A231" s="421"/>
      <c r="B231" s="421"/>
      <c r="C231" s="421"/>
      <c r="D231" s="421"/>
      <c r="E231" s="421"/>
      <c r="F231" s="421"/>
      <c r="G231" s="421"/>
      <c r="H231" s="421"/>
      <c r="I231" s="421"/>
      <c r="J231" s="421"/>
      <c r="K231" s="421"/>
      <c r="L231" s="421"/>
    </row>
    <row r="232" spans="1:12" s="436" customFormat="1" hidden="1" x14ac:dyDescent="0.35">
      <c r="A232" s="421"/>
      <c r="B232" s="421"/>
      <c r="C232" s="421"/>
      <c r="D232" s="421"/>
      <c r="E232" s="421"/>
      <c r="F232" s="421"/>
      <c r="G232" s="421"/>
      <c r="H232" s="421"/>
      <c r="I232" s="421"/>
      <c r="J232" s="421"/>
      <c r="K232" s="421"/>
      <c r="L232" s="421"/>
    </row>
    <row r="233" spans="1:12" s="436" customFormat="1" hidden="1" x14ac:dyDescent="0.35">
      <c r="A233" s="421"/>
      <c r="B233" s="421"/>
      <c r="C233" s="421"/>
      <c r="D233" s="421"/>
      <c r="E233" s="421"/>
      <c r="F233" s="421"/>
      <c r="G233" s="421"/>
      <c r="H233" s="421"/>
      <c r="I233" s="421"/>
      <c r="J233" s="421"/>
      <c r="K233" s="421"/>
      <c r="L233" s="421"/>
    </row>
    <row r="234" spans="1:12" s="436" customFormat="1" hidden="1" x14ac:dyDescent="0.35">
      <c r="A234" s="421"/>
      <c r="B234" s="421"/>
      <c r="C234" s="421"/>
      <c r="D234" s="421"/>
      <c r="E234" s="421"/>
      <c r="F234" s="421"/>
      <c r="G234" s="421"/>
      <c r="H234" s="421"/>
      <c r="I234" s="421"/>
      <c r="J234" s="421"/>
      <c r="K234" s="421"/>
      <c r="L234" s="421"/>
    </row>
    <row r="235" spans="1:12" s="436" customFormat="1" hidden="1" x14ac:dyDescent="0.35">
      <c r="A235" s="421"/>
      <c r="B235" s="421"/>
      <c r="C235" s="421"/>
      <c r="D235" s="421"/>
      <c r="E235" s="421"/>
      <c r="F235" s="421"/>
      <c r="G235" s="421"/>
      <c r="H235" s="421"/>
      <c r="I235" s="421"/>
      <c r="J235" s="421"/>
      <c r="K235" s="421"/>
      <c r="L235" s="421"/>
    </row>
    <row r="236" spans="1:12" s="436" customFormat="1" hidden="1" x14ac:dyDescent="0.35">
      <c r="A236" s="421"/>
      <c r="B236" s="421"/>
      <c r="C236" s="421"/>
      <c r="D236" s="421"/>
      <c r="E236" s="421"/>
      <c r="F236" s="421"/>
      <c r="G236" s="421"/>
      <c r="H236" s="421"/>
      <c r="I236" s="421"/>
      <c r="J236" s="421"/>
      <c r="K236" s="421"/>
      <c r="L236" s="421"/>
    </row>
    <row r="237" spans="1:12" s="436" customFormat="1" hidden="1" x14ac:dyDescent="0.35">
      <c r="A237" s="421"/>
      <c r="B237" s="421"/>
      <c r="C237" s="421"/>
      <c r="D237" s="421"/>
      <c r="E237" s="421"/>
      <c r="F237" s="421"/>
      <c r="G237" s="421"/>
      <c r="H237" s="421"/>
      <c r="I237" s="421"/>
      <c r="J237" s="421"/>
      <c r="K237" s="421"/>
      <c r="L237" s="421"/>
    </row>
    <row r="238" spans="1:12" s="436" customFormat="1" hidden="1" x14ac:dyDescent="0.35">
      <c r="A238" s="421"/>
      <c r="B238" s="421"/>
      <c r="C238" s="421"/>
      <c r="D238" s="421"/>
      <c r="E238" s="421"/>
      <c r="F238" s="421"/>
      <c r="G238" s="421"/>
      <c r="H238" s="421"/>
      <c r="I238" s="421"/>
      <c r="J238" s="421"/>
      <c r="K238" s="421"/>
      <c r="L238" s="421"/>
    </row>
    <row r="239" spans="1:12" s="436" customFormat="1" hidden="1" x14ac:dyDescent="0.35">
      <c r="A239" s="421"/>
      <c r="B239" s="421"/>
      <c r="C239" s="421"/>
      <c r="D239" s="421"/>
      <c r="E239" s="421"/>
      <c r="F239" s="421"/>
      <c r="G239" s="421"/>
      <c r="H239" s="421"/>
      <c r="I239" s="421"/>
      <c r="J239" s="421"/>
      <c r="K239" s="421"/>
      <c r="L239" s="421"/>
    </row>
    <row r="240" spans="1:12" s="436" customFormat="1" hidden="1" x14ac:dyDescent="0.35">
      <c r="A240" s="421"/>
      <c r="B240" s="421"/>
      <c r="C240" s="421"/>
      <c r="D240" s="421"/>
      <c r="E240" s="421"/>
      <c r="F240" s="421"/>
      <c r="G240" s="421"/>
      <c r="H240" s="421"/>
      <c r="I240" s="421"/>
      <c r="J240" s="421"/>
      <c r="K240" s="421"/>
      <c r="L240" s="421"/>
    </row>
    <row r="241" spans="1:12" s="436" customFormat="1" hidden="1" x14ac:dyDescent="0.35">
      <c r="A241" s="421"/>
      <c r="B241" s="421"/>
      <c r="C241" s="421"/>
      <c r="D241" s="421"/>
      <c r="E241" s="421"/>
      <c r="F241" s="421"/>
      <c r="G241" s="421"/>
      <c r="H241" s="421"/>
      <c r="I241" s="421"/>
      <c r="J241" s="421"/>
      <c r="K241" s="421"/>
      <c r="L241" s="421"/>
    </row>
    <row r="242" spans="1:12" s="436" customFormat="1" hidden="1" x14ac:dyDescent="0.35">
      <c r="A242" s="421"/>
      <c r="B242" s="421"/>
      <c r="C242" s="421"/>
      <c r="D242" s="421"/>
      <c r="E242" s="421"/>
      <c r="F242" s="421"/>
      <c r="G242" s="421"/>
      <c r="H242" s="421"/>
      <c r="I242" s="421"/>
      <c r="J242" s="421"/>
      <c r="K242" s="421"/>
      <c r="L242" s="421"/>
    </row>
    <row r="243" spans="1:12" s="436" customFormat="1" hidden="1" x14ac:dyDescent="0.35">
      <c r="A243" s="421"/>
      <c r="B243" s="421"/>
      <c r="C243" s="421"/>
      <c r="D243" s="421"/>
      <c r="E243" s="421"/>
      <c r="F243" s="421"/>
      <c r="G243" s="421"/>
      <c r="H243" s="421"/>
      <c r="I243" s="421"/>
      <c r="J243" s="421"/>
      <c r="K243" s="421"/>
      <c r="L243" s="421"/>
    </row>
    <row r="244" spans="1:12" s="436" customFormat="1" hidden="1" x14ac:dyDescent="0.35">
      <c r="A244" s="421"/>
      <c r="B244" s="421"/>
      <c r="C244" s="421"/>
      <c r="D244" s="421"/>
      <c r="E244" s="421"/>
      <c r="F244" s="421"/>
      <c r="G244" s="421"/>
      <c r="H244" s="421"/>
      <c r="I244" s="421"/>
      <c r="J244" s="421"/>
      <c r="K244" s="421"/>
      <c r="L244" s="421"/>
    </row>
    <row r="245" spans="1:12" s="436" customFormat="1" hidden="1" x14ac:dyDescent="0.35">
      <c r="A245" s="421"/>
      <c r="B245" s="421"/>
      <c r="C245" s="421"/>
      <c r="D245" s="421"/>
      <c r="E245" s="421"/>
      <c r="F245" s="421"/>
      <c r="G245" s="421"/>
      <c r="H245" s="421"/>
      <c r="I245" s="421"/>
      <c r="J245" s="421"/>
      <c r="K245" s="421"/>
      <c r="L245" s="421"/>
    </row>
    <row r="246" spans="1:12" s="436" customFormat="1" hidden="1" x14ac:dyDescent="0.35">
      <c r="A246" s="421"/>
      <c r="B246" s="421"/>
      <c r="C246" s="421"/>
      <c r="D246" s="421"/>
      <c r="E246" s="421"/>
      <c r="F246" s="421"/>
      <c r="G246" s="421"/>
      <c r="H246" s="421"/>
      <c r="I246" s="421"/>
      <c r="J246" s="421"/>
      <c r="K246" s="421"/>
      <c r="L246" s="421"/>
    </row>
    <row r="247" spans="1:12" s="436" customFormat="1" hidden="1" x14ac:dyDescent="0.35">
      <c r="A247" s="421"/>
      <c r="B247" s="421"/>
      <c r="C247" s="421"/>
      <c r="D247" s="421"/>
      <c r="E247" s="421"/>
      <c r="F247" s="421"/>
      <c r="G247" s="421"/>
      <c r="H247" s="421"/>
      <c r="I247" s="421"/>
      <c r="J247" s="421"/>
      <c r="K247" s="421"/>
      <c r="L247" s="421"/>
    </row>
    <row r="248" spans="1:12" s="436" customFormat="1" hidden="1" x14ac:dyDescent="0.35">
      <c r="A248" s="421"/>
      <c r="B248" s="421"/>
      <c r="C248" s="421"/>
      <c r="D248" s="421"/>
      <c r="E248" s="421"/>
      <c r="F248" s="421"/>
      <c r="G248" s="421"/>
      <c r="H248" s="421"/>
      <c r="I248" s="421"/>
      <c r="J248" s="421"/>
      <c r="K248" s="421"/>
      <c r="L248" s="421"/>
    </row>
    <row r="249" spans="1:12" s="436" customFormat="1" hidden="1" x14ac:dyDescent="0.35">
      <c r="A249" s="421"/>
      <c r="B249" s="421"/>
      <c r="C249" s="421"/>
      <c r="D249" s="421"/>
      <c r="E249" s="421"/>
      <c r="F249" s="421"/>
      <c r="G249" s="421"/>
      <c r="H249" s="421"/>
      <c r="I249" s="421"/>
      <c r="J249" s="421"/>
      <c r="K249" s="421"/>
      <c r="L249" s="421"/>
    </row>
    <row r="250" spans="1:12" s="436" customFormat="1" hidden="1" x14ac:dyDescent="0.35">
      <c r="A250" s="421"/>
      <c r="B250" s="421"/>
      <c r="C250" s="421"/>
      <c r="D250" s="421"/>
      <c r="E250" s="421"/>
      <c r="F250" s="421"/>
      <c r="G250" s="421"/>
      <c r="H250" s="421"/>
      <c r="I250" s="421"/>
      <c r="J250" s="421"/>
      <c r="K250" s="421"/>
      <c r="L250" s="421"/>
    </row>
    <row r="251" spans="1:12" s="436" customFormat="1" hidden="1" x14ac:dyDescent="0.35">
      <c r="A251" s="421"/>
      <c r="B251" s="421"/>
      <c r="C251" s="421"/>
      <c r="D251" s="421"/>
      <c r="E251" s="421"/>
      <c r="F251" s="421"/>
      <c r="G251" s="421"/>
      <c r="H251" s="421"/>
      <c r="I251" s="421"/>
      <c r="J251" s="421"/>
      <c r="K251" s="421"/>
      <c r="L251" s="421"/>
    </row>
    <row r="252" spans="1:12" s="436" customFormat="1" hidden="1" x14ac:dyDescent="0.35">
      <c r="A252" s="421"/>
      <c r="B252" s="421"/>
      <c r="C252" s="421"/>
      <c r="D252" s="421"/>
      <c r="E252" s="421"/>
      <c r="F252" s="421"/>
      <c r="G252" s="421"/>
      <c r="H252" s="421"/>
      <c r="I252" s="421"/>
      <c r="J252" s="421"/>
      <c r="K252" s="421"/>
      <c r="L252" s="421"/>
    </row>
    <row r="253" spans="1:12" s="436" customFormat="1" hidden="1" x14ac:dyDescent="0.35">
      <c r="A253" s="421"/>
      <c r="B253" s="421"/>
      <c r="C253" s="421"/>
      <c r="D253" s="421"/>
      <c r="E253" s="421"/>
      <c r="F253" s="421"/>
      <c r="G253" s="421"/>
      <c r="H253" s="421"/>
      <c r="I253" s="421"/>
      <c r="J253" s="421"/>
      <c r="K253" s="421"/>
      <c r="L253" s="421"/>
    </row>
    <row r="254" spans="1:12" s="436" customFormat="1" hidden="1" x14ac:dyDescent="0.35">
      <c r="A254" s="421"/>
      <c r="B254" s="421"/>
      <c r="C254" s="421"/>
      <c r="D254" s="421"/>
      <c r="E254" s="421"/>
      <c r="F254" s="421"/>
      <c r="G254" s="421"/>
      <c r="H254" s="421"/>
      <c r="I254" s="421"/>
      <c r="J254" s="421"/>
      <c r="K254" s="421"/>
      <c r="L254" s="421"/>
    </row>
    <row r="255" spans="1:12" s="436" customFormat="1" hidden="1" x14ac:dyDescent="0.35">
      <c r="A255" s="421"/>
      <c r="B255" s="421"/>
      <c r="C255" s="421"/>
      <c r="D255" s="421"/>
      <c r="E255" s="421"/>
      <c r="F255" s="421"/>
      <c r="G255" s="421"/>
      <c r="H255" s="421"/>
      <c r="I255" s="421"/>
      <c r="J255" s="421"/>
      <c r="K255" s="421"/>
      <c r="L255" s="421"/>
    </row>
    <row r="256" spans="1:12" s="436" customFormat="1" hidden="1" x14ac:dyDescent="0.35">
      <c r="A256" s="421"/>
      <c r="B256" s="421"/>
      <c r="C256" s="421"/>
      <c r="D256" s="421"/>
      <c r="E256" s="421"/>
      <c r="F256" s="421"/>
      <c r="G256" s="421"/>
      <c r="H256" s="421"/>
      <c r="I256" s="421"/>
      <c r="J256" s="421"/>
      <c r="K256" s="421"/>
      <c r="L256" s="421"/>
    </row>
    <row r="257" spans="1:12" s="436" customFormat="1" hidden="1" x14ac:dyDescent="0.35">
      <c r="A257" s="421"/>
      <c r="B257" s="421"/>
      <c r="C257" s="421"/>
      <c r="D257" s="421"/>
      <c r="E257" s="421"/>
      <c r="F257" s="421"/>
      <c r="G257" s="421"/>
      <c r="H257" s="421"/>
      <c r="I257" s="421"/>
      <c r="J257" s="421"/>
      <c r="K257" s="421"/>
      <c r="L257" s="421"/>
    </row>
    <row r="258" spans="1:12" s="436" customFormat="1" hidden="1" x14ac:dyDescent="0.35">
      <c r="A258" s="421"/>
      <c r="B258" s="421"/>
      <c r="C258" s="421"/>
      <c r="D258" s="421"/>
      <c r="E258" s="421"/>
      <c r="F258" s="421"/>
      <c r="G258" s="421"/>
      <c r="H258" s="421"/>
      <c r="I258" s="421"/>
      <c r="J258" s="421"/>
      <c r="K258" s="421"/>
      <c r="L258" s="421"/>
    </row>
    <row r="259" spans="1:12" s="436" customFormat="1" hidden="1" x14ac:dyDescent="0.35">
      <c r="A259" s="421"/>
      <c r="B259" s="421"/>
      <c r="C259" s="421"/>
      <c r="D259" s="421"/>
      <c r="E259" s="421"/>
      <c r="F259" s="421"/>
      <c r="G259" s="421"/>
      <c r="H259" s="421"/>
      <c r="I259" s="421"/>
      <c r="J259" s="421"/>
      <c r="K259" s="421"/>
      <c r="L259" s="421"/>
    </row>
    <row r="260" spans="1:12" s="436" customFormat="1" hidden="1" x14ac:dyDescent="0.35">
      <c r="A260" s="421"/>
      <c r="B260" s="421"/>
      <c r="C260" s="421"/>
      <c r="D260" s="421"/>
      <c r="E260" s="421"/>
      <c r="F260" s="421"/>
      <c r="G260" s="421"/>
      <c r="H260" s="421"/>
      <c r="I260" s="421"/>
      <c r="J260" s="421"/>
      <c r="K260" s="421"/>
      <c r="L260" s="421"/>
    </row>
    <row r="261" spans="1:12" s="436" customFormat="1" hidden="1" x14ac:dyDescent="0.35">
      <c r="A261" s="421"/>
      <c r="B261" s="421"/>
      <c r="C261" s="421"/>
      <c r="D261" s="421"/>
      <c r="E261" s="421"/>
      <c r="F261" s="421"/>
      <c r="G261" s="421"/>
      <c r="H261" s="421"/>
      <c r="I261" s="421"/>
      <c r="J261" s="421"/>
      <c r="K261" s="421"/>
      <c r="L261" s="421"/>
    </row>
    <row r="262" spans="1:12" s="436" customFormat="1" hidden="1" x14ac:dyDescent="0.35">
      <c r="A262" s="421"/>
      <c r="B262" s="421"/>
      <c r="C262" s="421"/>
      <c r="D262" s="421"/>
      <c r="E262" s="421"/>
      <c r="F262" s="421"/>
      <c r="G262" s="421"/>
      <c r="H262" s="421"/>
      <c r="I262" s="421"/>
      <c r="J262" s="421"/>
      <c r="K262" s="421"/>
      <c r="L262" s="421"/>
    </row>
    <row r="263" spans="1:12" s="436" customFormat="1" hidden="1" x14ac:dyDescent="0.35">
      <c r="A263" s="421"/>
      <c r="B263" s="421"/>
      <c r="C263" s="421"/>
      <c r="D263" s="421"/>
      <c r="E263" s="421"/>
      <c r="F263" s="421"/>
      <c r="G263" s="421"/>
      <c r="H263" s="421"/>
      <c r="I263" s="421"/>
      <c r="J263" s="421"/>
      <c r="K263" s="421"/>
      <c r="L263" s="421"/>
    </row>
    <row r="264" spans="1:12" s="436" customFormat="1" hidden="1" x14ac:dyDescent="0.35">
      <c r="A264" s="421"/>
      <c r="B264" s="421"/>
      <c r="C264" s="421"/>
      <c r="D264" s="421"/>
      <c r="E264" s="421"/>
      <c r="F264" s="421"/>
      <c r="G264" s="421"/>
      <c r="H264" s="421"/>
      <c r="I264" s="421"/>
      <c r="J264" s="421"/>
      <c r="K264" s="421"/>
      <c r="L264" s="421"/>
    </row>
    <row r="265" spans="1:12" s="436" customFormat="1" hidden="1" x14ac:dyDescent="0.35">
      <c r="A265" s="421"/>
      <c r="B265" s="421"/>
      <c r="C265" s="421"/>
      <c r="D265" s="421"/>
      <c r="E265" s="421"/>
      <c r="F265" s="421"/>
      <c r="G265" s="421"/>
      <c r="H265" s="421"/>
      <c r="I265" s="421"/>
      <c r="J265" s="421"/>
      <c r="K265" s="421"/>
      <c r="L265" s="421"/>
    </row>
    <row r="266" spans="1:12" s="436" customFormat="1" hidden="1" x14ac:dyDescent="0.35">
      <c r="A266" s="421"/>
      <c r="B266" s="421"/>
      <c r="C266" s="421"/>
      <c r="D266" s="421"/>
      <c r="E266" s="421"/>
      <c r="F266" s="421"/>
      <c r="G266" s="421"/>
      <c r="H266" s="421"/>
      <c r="I266" s="421"/>
      <c r="J266" s="421"/>
      <c r="K266" s="421"/>
      <c r="L266" s="421"/>
    </row>
    <row r="267" spans="1:12" s="436" customFormat="1" hidden="1" x14ac:dyDescent="0.35">
      <c r="A267" s="421"/>
      <c r="B267" s="421"/>
      <c r="C267" s="421"/>
      <c r="D267" s="421"/>
      <c r="E267" s="421"/>
      <c r="F267" s="421"/>
      <c r="G267" s="421"/>
      <c r="H267" s="421"/>
      <c r="I267" s="421"/>
      <c r="J267" s="421"/>
      <c r="K267" s="421"/>
      <c r="L267" s="421"/>
    </row>
    <row r="268" spans="1:12" s="436" customFormat="1" hidden="1" x14ac:dyDescent="0.35">
      <c r="A268" s="421"/>
      <c r="B268" s="421"/>
      <c r="C268" s="421"/>
      <c r="D268" s="421"/>
      <c r="E268" s="421"/>
      <c r="F268" s="421"/>
      <c r="G268" s="421"/>
      <c r="H268" s="421"/>
      <c r="I268" s="421"/>
      <c r="J268" s="421"/>
      <c r="K268" s="421"/>
      <c r="L268" s="421"/>
    </row>
    <row r="269" spans="1:12" s="436" customFormat="1" hidden="1" x14ac:dyDescent="0.35">
      <c r="A269" s="421"/>
      <c r="B269" s="421"/>
      <c r="C269" s="421"/>
      <c r="D269" s="421"/>
      <c r="E269" s="421"/>
      <c r="F269" s="421"/>
      <c r="G269" s="421"/>
      <c r="H269" s="421"/>
      <c r="I269" s="421"/>
      <c r="J269" s="421"/>
      <c r="K269" s="421"/>
      <c r="L269" s="421"/>
    </row>
    <row r="270" spans="1:12" s="436" customFormat="1" hidden="1" x14ac:dyDescent="0.35">
      <c r="A270" s="421"/>
      <c r="B270" s="421"/>
      <c r="C270" s="421"/>
      <c r="D270" s="421"/>
      <c r="E270" s="421"/>
      <c r="F270" s="421"/>
      <c r="G270" s="421"/>
      <c r="H270" s="421"/>
      <c r="I270" s="421"/>
      <c r="J270" s="421"/>
      <c r="K270" s="421"/>
      <c r="L270" s="421"/>
    </row>
    <row r="271" spans="1:12" s="436" customFormat="1" hidden="1" x14ac:dyDescent="0.35">
      <c r="A271" s="421"/>
      <c r="B271" s="421"/>
      <c r="C271" s="421"/>
      <c r="D271" s="421"/>
      <c r="E271" s="421"/>
      <c r="F271" s="421"/>
      <c r="G271" s="421"/>
      <c r="H271" s="421"/>
      <c r="I271" s="421"/>
      <c r="J271" s="421"/>
      <c r="K271" s="421"/>
      <c r="L271" s="421"/>
    </row>
    <row r="272" spans="1:12" s="436" customFormat="1" hidden="1" x14ac:dyDescent="0.35">
      <c r="A272" s="421"/>
      <c r="B272" s="421"/>
      <c r="C272" s="421"/>
      <c r="D272" s="421"/>
      <c r="E272" s="421"/>
      <c r="F272" s="421"/>
      <c r="G272" s="421"/>
      <c r="H272" s="421"/>
      <c r="I272" s="421"/>
      <c r="J272" s="421"/>
      <c r="K272" s="421"/>
      <c r="L272" s="421"/>
    </row>
    <row r="273" spans="1:12" s="436" customFormat="1" hidden="1" x14ac:dyDescent="0.35">
      <c r="A273" s="421"/>
      <c r="B273" s="421"/>
      <c r="C273" s="421"/>
      <c r="D273" s="421"/>
      <c r="E273" s="421"/>
      <c r="F273" s="421"/>
      <c r="G273" s="421"/>
      <c r="H273" s="421"/>
      <c r="I273" s="421"/>
      <c r="J273" s="421"/>
      <c r="K273" s="421"/>
      <c r="L273" s="421"/>
    </row>
    <row r="274" spans="1:12" s="436" customFormat="1" hidden="1" x14ac:dyDescent="0.35">
      <c r="A274" s="421"/>
      <c r="B274" s="421"/>
      <c r="C274" s="421"/>
      <c r="D274" s="421"/>
      <c r="E274" s="421"/>
      <c r="F274" s="421"/>
      <c r="G274" s="421"/>
      <c r="H274" s="421"/>
      <c r="I274" s="421"/>
      <c r="J274" s="421"/>
      <c r="K274" s="421"/>
      <c r="L274" s="421"/>
    </row>
    <row r="275" spans="1:12" s="436" customFormat="1" hidden="1" x14ac:dyDescent="0.35">
      <c r="A275" s="421"/>
      <c r="B275" s="421"/>
      <c r="C275" s="421"/>
      <c r="D275" s="421"/>
      <c r="E275" s="421"/>
      <c r="F275" s="421"/>
      <c r="G275" s="421"/>
      <c r="H275" s="421"/>
      <c r="I275" s="421"/>
      <c r="J275" s="421"/>
      <c r="K275" s="421"/>
      <c r="L275" s="421"/>
    </row>
    <row r="276" spans="1:12" s="436" customFormat="1" hidden="1" x14ac:dyDescent="0.35">
      <c r="A276" s="421"/>
      <c r="B276" s="421"/>
      <c r="C276" s="421"/>
      <c r="D276" s="421"/>
      <c r="E276" s="421"/>
      <c r="F276" s="421"/>
      <c r="G276" s="421"/>
      <c r="H276" s="421"/>
      <c r="I276" s="421"/>
      <c r="J276" s="421"/>
      <c r="K276" s="421"/>
      <c r="L276" s="421"/>
    </row>
    <row r="277" spans="1:12" s="436" customFormat="1" hidden="1" x14ac:dyDescent="0.35">
      <c r="A277" s="421"/>
      <c r="B277" s="421"/>
      <c r="C277" s="421"/>
      <c r="D277" s="421"/>
      <c r="E277" s="421"/>
      <c r="F277" s="421"/>
      <c r="G277" s="421"/>
      <c r="H277" s="421"/>
      <c r="I277" s="421"/>
      <c r="J277" s="421"/>
      <c r="K277" s="421"/>
      <c r="L277" s="421"/>
    </row>
    <row r="278" spans="1:12" s="436" customFormat="1" hidden="1" x14ac:dyDescent="0.35">
      <c r="A278" s="421"/>
      <c r="B278" s="421"/>
      <c r="C278" s="421"/>
      <c r="D278" s="421"/>
      <c r="E278" s="421"/>
      <c r="F278" s="421"/>
      <c r="G278" s="421"/>
      <c r="H278" s="421"/>
      <c r="I278" s="421"/>
      <c r="J278" s="421"/>
      <c r="K278" s="421"/>
      <c r="L278" s="421"/>
    </row>
    <row r="279" spans="1:12" s="436" customFormat="1" hidden="1" x14ac:dyDescent="0.35">
      <c r="A279" s="421"/>
      <c r="B279" s="421"/>
      <c r="C279" s="421"/>
      <c r="D279" s="421"/>
      <c r="E279" s="421"/>
      <c r="F279" s="421"/>
      <c r="G279" s="421"/>
      <c r="H279" s="421"/>
      <c r="I279" s="421"/>
      <c r="J279" s="421"/>
      <c r="K279" s="421"/>
      <c r="L279" s="421"/>
    </row>
    <row r="280" spans="1:12" s="436" customFormat="1" hidden="1" x14ac:dyDescent="0.35">
      <c r="A280" s="421"/>
      <c r="B280" s="421"/>
      <c r="C280" s="421"/>
      <c r="D280" s="421"/>
      <c r="E280" s="421"/>
      <c r="F280" s="421"/>
      <c r="G280" s="421"/>
      <c r="H280" s="421"/>
      <c r="I280" s="421"/>
      <c r="J280" s="421"/>
      <c r="K280" s="421"/>
      <c r="L280" s="421"/>
    </row>
    <row r="281" spans="1:12" s="436" customFormat="1" hidden="1" x14ac:dyDescent="0.35">
      <c r="A281" s="421"/>
      <c r="B281" s="421"/>
      <c r="C281" s="421"/>
      <c r="D281" s="421"/>
      <c r="E281" s="421"/>
      <c r="F281" s="421"/>
      <c r="G281" s="421"/>
      <c r="H281" s="421"/>
      <c r="I281" s="421"/>
      <c r="J281" s="421"/>
      <c r="K281" s="421"/>
      <c r="L281" s="421"/>
    </row>
    <row r="282" spans="1:12" s="436" customFormat="1" hidden="1" x14ac:dyDescent="0.35">
      <c r="A282" s="421"/>
      <c r="B282" s="421"/>
      <c r="C282" s="421"/>
      <c r="D282" s="421"/>
      <c r="E282" s="421"/>
      <c r="F282" s="421"/>
      <c r="G282" s="421"/>
      <c r="H282" s="421"/>
      <c r="I282" s="421"/>
      <c r="J282" s="421"/>
      <c r="K282" s="421"/>
      <c r="L282" s="421"/>
    </row>
    <row r="283" spans="1:12" s="436" customFormat="1" hidden="1" x14ac:dyDescent="0.35">
      <c r="A283" s="421"/>
      <c r="B283" s="421"/>
      <c r="C283" s="421"/>
      <c r="D283" s="421"/>
      <c r="E283" s="421"/>
      <c r="F283" s="421"/>
      <c r="G283" s="421"/>
      <c r="H283" s="421"/>
      <c r="I283" s="421"/>
      <c r="J283" s="421"/>
      <c r="K283" s="421"/>
      <c r="L283" s="421"/>
    </row>
    <row r="284" spans="1:12" s="436" customFormat="1" hidden="1" x14ac:dyDescent="0.35">
      <c r="A284" s="421"/>
      <c r="B284" s="421"/>
      <c r="C284" s="421"/>
      <c r="D284" s="421"/>
      <c r="E284" s="421"/>
      <c r="F284" s="421"/>
      <c r="G284" s="421"/>
      <c r="H284" s="421"/>
      <c r="I284" s="421"/>
      <c r="J284" s="421"/>
      <c r="K284" s="421"/>
      <c r="L284" s="421"/>
    </row>
    <row r="285" spans="1:12" s="436" customFormat="1" hidden="1" x14ac:dyDescent="0.35">
      <c r="A285" s="421"/>
      <c r="B285" s="421"/>
      <c r="C285" s="421"/>
      <c r="D285" s="421"/>
      <c r="E285" s="421"/>
      <c r="F285" s="421"/>
      <c r="G285" s="421"/>
      <c r="H285" s="421"/>
      <c r="I285" s="421"/>
      <c r="J285" s="421"/>
      <c r="K285" s="421"/>
      <c r="L285" s="421"/>
    </row>
    <row r="286" spans="1:12" s="436" customFormat="1" hidden="1" x14ac:dyDescent="0.35">
      <c r="A286" s="421"/>
      <c r="B286" s="421"/>
      <c r="C286" s="421"/>
      <c r="D286" s="421"/>
      <c r="E286" s="421"/>
      <c r="F286" s="421"/>
      <c r="G286" s="421"/>
      <c r="H286" s="421"/>
      <c r="I286" s="421"/>
      <c r="J286" s="421"/>
      <c r="K286" s="421"/>
      <c r="L286" s="421"/>
    </row>
    <row r="287" spans="1:12" s="436" customFormat="1" hidden="1" x14ac:dyDescent="0.35">
      <c r="A287" s="421"/>
      <c r="B287" s="421"/>
      <c r="C287" s="421"/>
      <c r="D287" s="421"/>
      <c r="E287" s="421"/>
      <c r="F287" s="421"/>
      <c r="G287" s="421"/>
      <c r="H287" s="421"/>
      <c r="I287" s="421"/>
      <c r="J287" s="421"/>
      <c r="K287" s="421"/>
      <c r="L287" s="421"/>
    </row>
    <row r="288" spans="1:12" s="436" customFormat="1" hidden="1" x14ac:dyDescent="0.35">
      <c r="A288" s="421"/>
      <c r="B288" s="421"/>
      <c r="C288" s="421"/>
      <c r="D288" s="421"/>
      <c r="E288" s="421"/>
      <c r="F288" s="421"/>
      <c r="G288" s="421"/>
      <c r="H288" s="421"/>
      <c r="I288" s="421"/>
      <c r="J288" s="421"/>
      <c r="K288" s="421"/>
      <c r="L288" s="421"/>
    </row>
    <row r="289" spans="1:12" s="436" customFormat="1" hidden="1" x14ac:dyDescent="0.35">
      <c r="A289" s="421"/>
      <c r="B289" s="421"/>
      <c r="C289" s="421"/>
      <c r="D289" s="421"/>
      <c r="E289" s="421"/>
      <c r="F289" s="421"/>
      <c r="G289" s="421"/>
      <c r="H289" s="421"/>
      <c r="I289" s="421"/>
      <c r="J289" s="421"/>
      <c r="K289" s="421"/>
      <c r="L289" s="421"/>
    </row>
    <row r="290" spans="1:12" s="436" customFormat="1" hidden="1" x14ac:dyDescent="0.35">
      <c r="A290" s="421"/>
      <c r="B290" s="421"/>
      <c r="C290" s="421"/>
      <c r="D290" s="421"/>
      <c r="E290" s="421"/>
      <c r="F290" s="421"/>
      <c r="G290" s="421"/>
      <c r="H290" s="421"/>
      <c r="I290" s="421"/>
      <c r="J290" s="421"/>
      <c r="K290" s="421"/>
      <c r="L290" s="421"/>
    </row>
    <row r="291" spans="1:12" s="436" customFormat="1" hidden="1" x14ac:dyDescent="0.35">
      <c r="A291" s="421"/>
      <c r="B291" s="421"/>
      <c r="C291" s="421"/>
      <c r="D291" s="421"/>
      <c r="E291" s="421"/>
      <c r="F291" s="421"/>
      <c r="G291" s="421"/>
      <c r="H291" s="421"/>
      <c r="I291" s="421"/>
      <c r="J291" s="421"/>
      <c r="K291" s="421"/>
      <c r="L291" s="421"/>
    </row>
    <row r="292" spans="1:12" s="436" customFormat="1" hidden="1" x14ac:dyDescent="0.35">
      <c r="A292" s="421"/>
      <c r="B292" s="421"/>
      <c r="C292" s="421"/>
      <c r="D292" s="421"/>
      <c r="E292" s="421"/>
      <c r="F292" s="421"/>
      <c r="G292" s="421"/>
      <c r="H292" s="421"/>
      <c r="I292" s="421"/>
      <c r="J292" s="421"/>
      <c r="K292" s="421"/>
      <c r="L292" s="421"/>
    </row>
    <row r="293" spans="1:12" s="436" customFormat="1" hidden="1" x14ac:dyDescent="0.35">
      <c r="A293" s="421"/>
      <c r="B293" s="421"/>
      <c r="C293" s="421"/>
      <c r="D293" s="421"/>
      <c r="E293" s="421"/>
      <c r="F293" s="421"/>
      <c r="G293" s="421"/>
      <c r="H293" s="421"/>
      <c r="I293" s="421"/>
      <c r="J293" s="421"/>
      <c r="K293" s="421"/>
      <c r="L293" s="421"/>
    </row>
    <row r="294" spans="1:12" s="436" customFormat="1" hidden="1" x14ac:dyDescent="0.35">
      <c r="A294" s="421"/>
      <c r="B294" s="421"/>
      <c r="C294" s="421"/>
      <c r="D294" s="421"/>
      <c r="E294" s="421"/>
      <c r="F294" s="421"/>
      <c r="G294" s="421"/>
      <c r="H294" s="421"/>
      <c r="I294" s="421"/>
      <c r="J294" s="421"/>
      <c r="K294" s="421"/>
      <c r="L294" s="421"/>
    </row>
    <row r="295" spans="1:12" s="436" customFormat="1" hidden="1" x14ac:dyDescent="0.35">
      <c r="A295" s="421"/>
      <c r="B295" s="421"/>
      <c r="C295" s="421"/>
      <c r="D295" s="421"/>
      <c r="E295" s="421"/>
      <c r="F295" s="421"/>
      <c r="G295" s="421"/>
      <c r="H295" s="421"/>
      <c r="I295" s="421"/>
      <c r="J295" s="421"/>
      <c r="K295" s="421"/>
      <c r="L295" s="421"/>
    </row>
    <row r="296" spans="1:12" s="436" customFormat="1" hidden="1" x14ac:dyDescent="0.35">
      <c r="A296" s="421"/>
      <c r="B296" s="421"/>
      <c r="C296" s="421"/>
      <c r="D296" s="421"/>
      <c r="E296" s="421"/>
      <c r="F296" s="421"/>
      <c r="G296" s="421"/>
      <c r="H296" s="421"/>
      <c r="I296" s="421"/>
      <c r="J296" s="421"/>
      <c r="K296" s="421"/>
      <c r="L296" s="421"/>
    </row>
    <row r="297" spans="1:12" s="436" customFormat="1" hidden="1" x14ac:dyDescent="0.35">
      <c r="A297" s="421"/>
      <c r="B297" s="421"/>
      <c r="C297" s="421"/>
      <c r="D297" s="421"/>
      <c r="E297" s="421"/>
      <c r="F297" s="421"/>
      <c r="G297" s="421"/>
      <c r="H297" s="421"/>
      <c r="I297" s="421"/>
      <c r="J297" s="421"/>
      <c r="K297" s="421"/>
      <c r="L297" s="421"/>
    </row>
    <row r="298" spans="1:12" s="436" customFormat="1" hidden="1" x14ac:dyDescent="0.35">
      <c r="A298" s="421"/>
      <c r="B298" s="421"/>
      <c r="C298" s="421"/>
      <c r="D298" s="421"/>
      <c r="E298" s="421"/>
      <c r="F298" s="421"/>
      <c r="G298" s="421"/>
      <c r="H298" s="421"/>
      <c r="I298" s="421"/>
      <c r="J298" s="421"/>
      <c r="K298" s="421"/>
      <c r="L298" s="421"/>
    </row>
    <row r="299" spans="1:12" s="436" customFormat="1" hidden="1" x14ac:dyDescent="0.35">
      <c r="A299" s="421"/>
      <c r="B299" s="421"/>
      <c r="C299" s="421"/>
      <c r="D299" s="421"/>
      <c r="E299" s="421"/>
      <c r="F299" s="421"/>
      <c r="G299" s="421"/>
      <c r="H299" s="421"/>
      <c r="I299" s="421"/>
      <c r="J299" s="421"/>
      <c r="K299" s="421"/>
      <c r="L299" s="421"/>
    </row>
    <row r="300" spans="1:12" s="436" customFormat="1" hidden="1" x14ac:dyDescent="0.35">
      <c r="A300" s="421"/>
      <c r="B300" s="421"/>
      <c r="C300" s="421"/>
      <c r="D300" s="421"/>
      <c r="E300" s="421"/>
      <c r="F300" s="421"/>
      <c r="G300" s="421"/>
      <c r="H300" s="421"/>
      <c r="I300" s="421"/>
      <c r="J300" s="421"/>
      <c r="K300" s="421"/>
      <c r="L300" s="421"/>
    </row>
    <row r="301" spans="1:12" s="436" customFormat="1" hidden="1" x14ac:dyDescent="0.35">
      <c r="A301" s="421"/>
      <c r="B301" s="421"/>
      <c r="C301" s="421"/>
      <c r="D301" s="421"/>
      <c r="E301" s="421"/>
      <c r="F301" s="421"/>
      <c r="G301" s="421"/>
      <c r="H301" s="421"/>
      <c r="I301" s="421"/>
      <c r="J301" s="421"/>
      <c r="K301" s="421"/>
      <c r="L301" s="421"/>
    </row>
    <row r="302" spans="1:12" s="436" customFormat="1" hidden="1" x14ac:dyDescent="0.35">
      <c r="A302" s="421"/>
      <c r="B302" s="421"/>
      <c r="C302" s="421"/>
      <c r="D302" s="421"/>
      <c r="E302" s="421"/>
      <c r="F302" s="421"/>
      <c r="G302" s="421"/>
      <c r="H302" s="421"/>
      <c r="I302" s="421"/>
      <c r="J302" s="421"/>
      <c r="K302" s="421"/>
      <c r="L302" s="421"/>
    </row>
    <row r="303" spans="1:12" s="436" customFormat="1" hidden="1" x14ac:dyDescent="0.35">
      <c r="A303" s="421"/>
      <c r="B303" s="421"/>
      <c r="C303" s="421"/>
      <c r="D303" s="421"/>
      <c r="E303" s="421"/>
      <c r="F303" s="421"/>
      <c r="G303" s="421"/>
      <c r="H303" s="421"/>
      <c r="I303" s="421"/>
      <c r="J303" s="421"/>
      <c r="K303" s="421"/>
      <c r="L303" s="421"/>
    </row>
    <row r="304" spans="1:12" s="436" customFormat="1" hidden="1" x14ac:dyDescent="0.35">
      <c r="A304" s="421"/>
      <c r="B304" s="421"/>
      <c r="C304" s="421"/>
      <c r="D304" s="421"/>
      <c r="E304" s="421"/>
      <c r="F304" s="421"/>
      <c r="G304" s="421"/>
      <c r="H304" s="421"/>
      <c r="I304" s="421"/>
      <c r="J304" s="421"/>
      <c r="K304" s="421"/>
      <c r="L304" s="421"/>
    </row>
    <row r="305" spans="1:12" s="436" customFormat="1" hidden="1" x14ac:dyDescent="0.35">
      <c r="A305" s="421"/>
      <c r="B305" s="421"/>
      <c r="C305" s="421"/>
      <c r="D305" s="421"/>
      <c r="E305" s="421"/>
      <c r="F305" s="421"/>
      <c r="G305" s="421"/>
      <c r="H305" s="421"/>
      <c r="I305" s="421"/>
      <c r="J305" s="421"/>
      <c r="K305" s="421"/>
      <c r="L305" s="421"/>
    </row>
    <row r="306" spans="1:12" s="436" customFormat="1" hidden="1" x14ac:dyDescent="0.35">
      <c r="A306" s="421"/>
      <c r="B306" s="421"/>
      <c r="C306" s="421"/>
      <c r="D306" s="421"/>
      <c r="E306" s="421"/>
      <c r="F306" s="421"/>
      <c r="G306" s="421"/>
      <c r="H306" s="421"/>
      <c r="I306" s="421"/>
      <c r="J306" s="421"/>
      <c r="K306" s="421"/>
      <c r="L306" s="421"/>
    </row>
    <row r="307" spans="1:12" s="436" customFormat="1" hidden="1" x14ac:dyDescent="0.35">
      <c r="A307" s="421"/>
      <c r="B307" s="421"/>
      <c r="C307" s="421"/>
      <c r="D307" s="421"/>
      <c r="E307" s="421"/>
      <c r="F307" s="421"/>
      <c r="G307" s="421"/>
      <c r="H307" s="421"/>
      <c r="I307" s="421"/>
      <c r="J307" s="421"/>
      <c r="K307" s="421"/>
      <c r="L307" s="421"/>
    </row>
    <row r="308" spans="1:12" s="436" customFormat="1" hidden="1" x14ac:dyDescent="0.35">
      <c r="A308" s="421"/>
      <c r="B308" s="421"/>
      <c r="C308" s="421"/>
      <c r="D308" s="421"/>
      <c r="E308" s="421"/>
      <c r="F308" s="421"/>
      <c r="G308" s="421"/>
      <c r="H308" s="421"/>
      <c r="I308" s="421"/>
      <c r="J308" s="421"/>
      <c r="K308" s="421"/>
      <c r="L308" s="421"/>
    </row>
    <row r="309" spans="1:12" s="436" customFormat="1" hidden="1" x14ac:dyDescent="0.35">
      <c r="A309" s="421"/>
      <c r="B309" s="421"/>
      <c r="C309" s="421"/>
      <c r="D309" s="421"/>
      <c r="E309" s="421"/>
      <c r="F309" s="421"/>
      <c r="G309" s="421"/>
      <c r="H309" s="421"/>
      <c r="I309" s="421"/>
      <c r="J309" s="421"/>
      <c r="K309" s="421"/>
      <c r="L309" s="421"/>
    </row>
    <row r="310" spans="1:12" s="436" customFormat="1" hidden="1" x14ac:dyDescent="0.35">
      <c r="A310" s="421"/>
      <c r="B310" s="421"/>
      <c r="C310" s="421"/>
      <c r="D310" s="421"/>
      <c r="E310" s="421"/>
      <c r="F310" s="421"/>
      <c r="G310" s="421"/>
      <c r="H310" s="421"/>
      <c r="I310" s="421"/>
      <c r="J310" s="421"/>
      <c r="K310" s="421"/>
      <c r="L310" s="421"/>
    </row>
    <row r="311" spans="1:12" s="436" customFormat="1" hidden="1" x14ac:dyDescent="0.35">
      <c r="A311" s="421"/>
      <c r="B311" s="421"/>
      <c r="C311" s="421"/>
      <c r="D311" s="421"/>
      <c r="E311" s="421"/>
      <c r="F311" s="421"/>
      <c r="G311" s="421"/>
      <c r="H311" s="421"/>
      <c r="I311" s="421"/>
      <c r="J311" s="421"/>
      <c r="K311" s="421"/>
      <c r="L311" s="421"/>
    </row>
    <row r="312" spans="1:12" s="436" customFormat="1" hidden="1" x14ac:dyDescent="0.35">
      <c r="A312" s="421"/>
      <c r="B312" s="421"/>
      <c r="C312" s="421"/>
      <c r="D312" s="421"/>
      <c r="E312" s="421"/>
      <c r="F312" s="421"/>
      <c r="G312" s="421"/>
      <c r="H312" s="421"/>
      <c r="I312" s="421"/>
      <c r="J312" s="421"/>
      <c r="K312" s="421"/>
      <c r="L312" s="421"/>
    </row>
    <row r="313" spans="1:12" s="436" customFormat="1" hidden="1" x14ac:dyDescent="0.35">
      <c r="A313" s="421"/>
      <c r="B313" s="421"/>
      <c r="C313" s="421"/>
      <c r="D313" s="421"/>
      <c r="E313" s="421"/>
      <c r="F313" s="421"/>
      <c r="G313" s="421"/>
      <c r="H313" s="421"/>
      <c r="I313" s="421"/>
      <c r="J313" s="421"/>
      <c r="K313" s="421"/>
      <c r="L313" s="421"/>
    </row>
    <row r="314" spans="1:12" s="436" customFormat="1" hidden="1" x14ac:dyDescent="0.35">
      <c r="A314" s="421"/>
      <c r="B314" s="421"/>
      <c r="C314" s="421"/>
      <c r="D314" s="421"/>
      <c r="E314" s="421"/>
      <c r="F314" s="421"/>
      <c r="G314" s="421"/>
      <c r="H314" s="421"/>
      <c r="I314" s="421"/>
      <c r="J314" s="421"/>
      <c r="K314" s="421"/>
      <c r="L314" s="421"/>
    </row>
    <row r="315" spans="1:12" s="436" customFormat="1" hidden="1" x14ac:dyDescent="0.35">
      <c r="A315" s="421"/>
      <c r="B315" s="421"/>
      <c r="C315" s="421"/>
      <c r="D315" s="421"/>
      <c r="E315" s="421"/>
      <c r="F315" s="421"/>
      <c r="G315" s="421"/>
      <c r="H315" s="421"/>
      <c r="I315" s="421"/>
      <c r="J315" s="421"/>
      <c r="K315" s="421"/>
      <c r="L315" s="421"/>
    </row>
    <row r="316" spans="1:12" s="436" customFormat="1" hidden="1" x14ac:dyDescent="0.35">
      <c r="A316" s="421"/>
      <c r="B316" s="421"/>
      <c r="C316" s="421"/>
      <c r="D316" s="421"/>
      <c r="E316" s="421"/>
      <c r="F316" s="421"/>
      <c r="G316" s="421"/>
      <c r="H316" s="421"/>
      <c r="I316" s="421"/>
      <c r="J316" s="421"/>
      <c r="K316" s="421"/>
      <c r="L316" s="421"/>
    </row>
    <row r="317" spans="1:12" s="436" customFormat="1" hidden="1" x14ac:dyDescent="0.35">
      <c r="A317" s="421"/>
      <c r="B317" s="421"/>
      <c r="C317" s="421"/>
      <c r="D317" s="421"/>
      <c r="E317" s="421"/>
      <c r="F317" s="421"/>
      <c r="G317" s="421"/>
      <c r="H317" s="421"/>
      <c r="I317" s="421"/>
      <c r="J317" s="421"/>
      <c r="K317" s="421"/>
      <c r="L317" s="421"/>
    </row>
    <row r="318" spans="1:12" s="436" customFormat="1" hidden="1" x14ac:dyDescent="0.35">
      <c r="A318" s="421"/>
      <c r="B318" s="421"/>
      <c r="C318" s="421"/>
      <c r="D318" s="421"/>
      <c r="E318" s="421"/>
      <c r="F318" s="421"/>
      <c r="G318" s="421"/>
      <c r="H318" s="421"/>
      <c r="I318" s="421"/>
      <c r="J318" s="421"/>
      <c r="K318" s="421"/>
      <c r="L318" s="421"/>
    </row>
    <row r="319" spans="1:12" s="436" customFormat="1" hidden="1" x14ac:dyDescent="0.35">
      <c r="A319" s="421"/>
      <c r="B319" s="421"/>
      <c r="C319" s="421"/>
      <c r="D319" s="421"/>
      <c r="E319" s="421"/>
      <c r="F319" s="421"/>
      <c r="G319" s="421"/>
      <c r="H319" s="421"/>
      <c r="I319" s="421"/>
      <c r="J319" s="421"/>
      <c r="K319" s="421"/>
      <c r="L319" s="421"/>
    </row>
    <row r="320" spans="1:12" s="436" customFormat="1" hidden="1" x14ac:dyDescent="0.35">
      <c r="A320" s="421"/>
      <c r="B320" s="421"/>
      <c r="C320" s="421"/>
      <c r="D320" s="421"/>
      <c r="E320" s="421"/>
      <c r="F320" s="421"/>
      <c r="G320" s="421"/>
      <c r="H320" s="421"/>
      <c r="I320" s="421"/>
      <c r="J320" s="421"/>
      <c r="K320" s="421"/>
      <c r="L320" s="421"/>
    </row>
    <row r="321" spans="1:12" s="436" customFormat="1" hidden="1" x14ac:dyDescent="0.35">
      <c r="A321" s="421"/>
      <c r="B321" s="421"/>
      <c r="C321" s="421"/>
      <c r="D321" s="421"/>
      <c r="E321" s="421"/>
      <c r="F321" s="421"/>
      <c r="G321" s="421"/>
      <c r="H321" s="421"/>
      <c r="I321" s="421"/>
      <c r="J321" s="421"/>
      <c r="K321" s="421"/>
      <c r="L321" s="421"/>
    </row>
    <row r="322" spans="1:12" s="436" customFormat="1" hidden="1" x14ac:dyDescent="0.35">
      <c r="A322" s="421"/>
      <c r="B322" s="421"/>
      <c r="C322" s="421"/>
      <c r="D322" s="421"/>
      <c r="E322" s="421"/>
      <c r="F322" s="421"/>
      <c r="G322" s="421"/>
      <c r="H322" s="421"/>
      <c r="I322" s="421"/>
      <c r="J322" s="421"/>
      <c r="K322" s="421"/>
      <c r="L322" s="421"/>
    </row>
    <row r="323" spans="1:12" s="436" customFormat="1" hidden="1" x14ac:dyDescent="0.35">
      <c r="A323" s="421"/>
      <c r="B323" s="421"/>
      <c r="C323" s="421"/>
      <c r="D323" s="421"/>
      <c r="E323" s="421"/>
      <c r="F323" s="421"/>
      <c r="G323" s="421"/>
      <c r="H323" s="421"/>
      <c r="I323" s="421"/>
      <c r="J323" s="421"/>
      <c r="K323" s="421"/>
      <c r="L323" s="421"/>
    </row>
    <row r="324" spans="1:12" s="436" customFormat="1" hidden="1" x14ac:dyDescent="0.35">
      <c r="A324" s="421"/>
      <c r="B324" s="421"/>
      <c r="C324" s="421"/>
      <c r="D324" s="421"/>
      <c r="E324" s="421"/>
      <c r="F324" s="421"/>
      <c r="G324" s="421"/>
      <c r="H324" s="421"/>
      <c r="I324" s="421"/>
      <c r="J324" s="421"/>
      <c r="K324" s="421"/>
      <c r="L324" s="421"/>
    </row>
    <row r="325" spans="1:12" s="436" customFormat="1" hidden="1" x14ac:dyDescent="0.35">
      <c r="A325" s="421"/>
      <c r="B325" s="421"/>
      <c r="C325" s="421"/>
      <c r="D325" s="421"/>
      <c r="E325" s="421"/>
      <c r="F325" s="421"/>
      <c r="G325" s="421"/>
      <c r="H325" s="421"/>
      <c r="I325" s="421"/>
      <c r="J325" s="421"/>
      <c r="K325" s="421"/>
      <c r="L325" s="421"/>
    </row>
    <row r="326" spans="1:12" s="436" customFormat="1" hidden="1" x14ac:dyDescent="0.35">
      <c r="A326" s="421"/>
      <c r="B326" s="421"/>
      <c r="C326" s="421"/>
      <c r="D326" s="421"/>
      <c r="E326" s="421"/>
      <c r="F326" s="421"/>
      <c r="G326" s="421"/>
      <c r="H326" s="421"/>
      <c r="I326" s="421"/>
      <c r="J326" s="421"/>
      <c r="K326" s="421"/>
      <c r="L326" s="421"/>
    </row>
    <row r="327" spans="1:12" s="436" customFormat="1" hidden="1" x14ac:dyDescent="0.35">
      <c r="A327" s="421"/>
      <c r="B327" s="421"/>
      <c r="C327" s="421"/>
      <c r="D327" s="421"/>
      <c r="E327" s="421"/>
      <c r="F327" s="421"/>
      <c r="G327" s="421"/>
      <c r="H327" s="421"/>
      <c r="I327" s="421"/>
      <c r="J327" s="421"/>
      <c r="K327" s="421"/>
      <c r="L327" s="421"/>
    </row>
    <row r="328" spans="1:12" s="436" customFormat="1" hidden="1" x14ac:dyDescent="0.35">
      <c r="A328" s="421"/>
      <c r="B328" s="421"/>
      <c r="C328" s="421"/>
      <c r="D328" s="421"/>
      <c r="E328" s="421"/>
      <c r="F328" s="421"/>
      <c r="G328" s="421"/>
      <c r="H328" s="421"/>
      <c r="I328" s="421"/>
      <c r="J328" s="421"/>
      <c r="K328" s="421"/>
      <c r="L328" s="421"/>
    </row>
    <row r="329" spans="1:12" s="436" customFormat="1" hidden="1" x14ac:dyDescent="0.35">
      <c r="A329" s="421"/>
      <c r="B329" s="421"/>
      <c r="C329" s="421"/>
      <c r="D329" s="421"/>
      <c r="E329" s="421"/>
      <c r="F329" s="421"/>
      <c r="G329" s="421"/>
      <c r="H329" s="421"/>
      <c r="I329" s="421"/>
      <c r="J329" s="421"/>
      <c r="K329" s="421"/>
      <c r="L329" s="421"/>
    </row>
    <row r="330" spans="1:12" s="436" customFormat="1" hidden="1" x14ac:dyDescent="0.35">
      <c r="A330" s="421"/>
      <c r="B330" s="421"/>
      <c r="C330" s="421"/>
      <c r="D330" s="421"/>
      <c r="E330" s="421"/>
      <c r="F330" s="421"/>
      <c r="G330" s="421"/>
      <c r="H330" s="421"/>
      <c r="I330" s="421"/>
      <c r="J330" s="421"/>
      <c r="K330" s="421"/>
      <c r="L330" s="421"/>
    </row>
    <row r="331" spans="1:12" s="436" customFormat="1" hidden="1" x14ac:dyDescent="0.35">
      <c r="A331" s="421"/>
      <c r="B331" s="421"/>
      <c r="C331" s="421"/>
      <c r="D331" s="421"/>
      <c r="E331" s="421"/>
      <c r="F331" s="421"/>
      <c r="G331" s="421"/>
      <c r="H331" s="421"/>
      <c r="I331" s="421"/>
      <c r="J331" s="421"/>
      <c r="K331" s="421"/>
      <c r="L331" s="421"/>
    </row>
    <row r="332" spans="1:12" s="436" customFormat="1" hidden="1" x14ac:dyDescent="0.35">
      <c r="A332" s="421"/>
      <c r="B332" s="421"/>
      <c r="C332" s="421"/>
      <c r="D332" s="421"/>
      <c r="E332" s="421"/>
      <c r="F332" s="421"/>
      <c r="G332" s="421"/>
      <c r="H332" s="421"/>
      <c r="I332" s="421"/>
      <c r="J332" s="421"/>
      <c r="K332" s="421"/>
      <c r="L332" s="421"/>
    </row>
    <row r="333" spans="1:12" s="436" customFormat="1" hidden="1" x14ac:dyDescent="0.35">
      <c r="A333" s="421"/>
      <c r="B333" s="421"/>
      <c r="C333" s="421"/>
      <c r="D333" s="421"/>
      <c r="E333" s="421"/>
      <c r="F333" s="421"/>
      <c r="G333" s="421"/>
      <c r="H333" s="421"/>
      <c r="I333" s="421"/>
      <c r="J333" s="421"/>
      <c r="K333" s="421"/>
      <c r="L333" s="421"/>
    </row>
    <row r="334" spans="1:12" s="436" customFormat="1" hidden="1" x14ac:dyDescent="0.35">
      <c r="A334" s="421"/>
      <c r="B334" s="421"/>
      <c r="C334" s="421"/>
      <c r="D334" s="421"/>
      <c r="E334" s="421"/>
      <c r="F334" s="421"/>
      <c r="G334" s="421"/>
      <c r="H334" s="421"/>
      <c r="I334" s="421"/>
      <c r="J334" s="421"/>
      <c r="K334" s="421"/>
      <c r="L334" s="421"/>
    </row>
    <row r="335" spans="1:12" s="436" customFormat="1" hidden="1" x14ac:dyDescent="0.35">
      <c r="A335" s="421"/>
      <c r="B335" s="421"/>
      <c r="C335" s="421"/>
      <c r="D335" s="421"/>
      <c r="E335" s="421"/>
      <c r="F335" s="421"/>
      <c r="G335" s="421"/>
      <c r="H335" s="421"/>
      <c r="I335" s="421"/>
      <c r="J335" s="421"/>
      <c r="K335" s="421"/>
      <c r="L335" s="421"/>
    </row>
    <row r="336" spans="1:12" s="436" customFormat="1" hidden="1" x14ac:dyDescent="0.35">
      <c r="A336" s="421"/>
      <c r="B336" s="421"/>
      <c r="C336" s="421"/>
      <c r="D336" s="421"/>
      <c r="E336" s="421"/>
      <c r="F336" s="421"/>
      <c r="G336" s="421"/>
      <c r="H336" s="421"/>
      <c r="I336" s="421"/>
      <c r="J336" s="421"/>
      <c r="K336" s="421"/>
      <c r="L336" s="421"/>
    </row>
    <row r="337" spans="1:12" s="436" customFormat="1" hidden="1" x14ac:dyDescent="0.35">
      <c r="A337" s="421"/>
      <c r="B337" s="421"/>
      <c r="C337" s="421"/>
      <c r="D337" s="421"/>
      <c r="E337" s="421"/>
      <c r="F337" s="421"/>
      <c r="G337" s="421"/>
      <c r="H337" s="421"/>
      <c r="I337" s="421"/>
      <c r="J337" s="421"/>
      <c r="K337" s="421"/>
      <c r="L337" s="421"/>
    </row>
    <row r="338" spans="1:12" s="436" customFormat="1" hidden="1" x14ac:dyDescent="0.35">
      <c r="A338" s="421"/>
      <c r="B338" s="421"/>
      <c r="C338" s="421"/>
      <c r="D338" s="421"/>
      <c r="E338" s="421"/>
      <c r="F338" s="421"/>
      <c r="G338" s="421"/>
      <c r="H338" s="421"/>
      <c r="I338" s="421"/>
      <c r="J338" s="421"/>
      <c r="K338" s="421"/>
      <c r="L338" s="421"/>
    </row>
    <row r="339" spans="1:12" s="436" customFormat="1" hidden="1" x14ac:dyDescent="0.35">
      <c r="A339" s="421"/>
      <c r="B339" s="421"/>
      <c r="C339" s="421"/>
      <c r="D339" s="421"/>
      <c r="E339" s="421"/>
      <c r="F339" s="421"/>
      <c r="G339" s="421"/>
      <c r="H339" s="421"/>
      <c r="I339" s="421"/>
      <c r="J339" s="421"/>
      <c r="K339" s="421"/>
      <c r="L339" s="421"/>
    </row>
    <row r="340" spans="1:12" s="436" customFormat="1" hidden="1" x14ac:dyDescent="0.35">
      <c r="A340" s="421"/>
      <c r="B340" s="421"/>
      <c r="C340" s="421"/>
      <c r="D340" s="421"/>
      <c r="E340" s="421"/>
      <c r="F340" s="421"/>
      <c r="G340" s="421"/>
      <c r="H340" s="421"/>
      <c r="I340" s="421"/>
      <c r="J340" s="421"/>
      <c r="K340" s="421"/>
      <c r="L340" s="421"/>
    </row>
    <row r="341" spans="1:12" s="436" customFormat="1" hidden="1" x14ac:dyDescent="0.35">
      <c r="A341" s="421"/>
      <c r="B341" s="421"/>
      <c r="C341" s="421"/>
      <c r="D341" s="421"/>
      <c r="E341" s="421"/>
      <c r="F341" s="421"/>
      <c r="G341" s="421"/>
      <c r="H341" s="421"/>
      <c r="I341" s="421"/>
      <c r="J341" s="421"/>
      <c r="K341" s="421"/>
      <c r="L341" s="421"/>
    </row>
    <row r="342" spans="1:12" s="436" customFormat="1" hidden="1" x14ac:dyDescent="0.35">
      <c r="A342" s="421"/>
      <c r="B342" s="421"/>
      <c r="C342" s="421"/>
      <c r="D342" s="421"/>
      <c r="E342" s="421"/>
      <c r="F342" s="421"/>
      <c r="G342" s="421"/>
      <c r="H342" s="421"/>
      <c r="I342" s="421"/>
      <c r="J342" s="421"/>
      <c r="K342" s="421"/>
      <c r="L342" s="421"/>
    </row>
    <row r="343" spans="1:12" s="436" customFormat="1" hidden="1" x14ac:dyDescent="0.35">
      <c r="A343" s="421"/>
      <c r="B343" s="421"/>
      <c r="C343" s="421"/>
      <c r="D343" s="421"/>
      <c r="E343" s="421"/>
      <c r="F343" s="421"/>
      <c r="G343" s="421"/>
      <c r="H343" s="421"/>
      <c r="I343" s="421"/>
      <c r="J343" s="421"/>
      <c r="K343" s="421"/>
      <c r="L343" s="421"/>
    </row>
    <row r="344" spans="1:12" s="436" customFormat="1" hidden="1" x14ac:dyDescent="0.35">
      <c r="A344" s="421"/>
      <c r="B344" s="421"/>
      <c r="C344" s="421"/>
      <c r="D344" s="421"/>
      <c r="E344" s="421"/>
      <c r="F344" s="421"/>
      <c r="G344" s="421"/>
      <c r="H344" s="421"/>
      <c r="I344" s="421"/>
      <c r="J344" s="421"/>
      <c r="K344" s="421"/>
      <c r="L344" s="421"/>
    </row>
    <row r="345" spans="1:12" s="436" customFormat="1" hidden="1" x14ac:dyDescent="0.35">
      <c r="A345" s="421"/>
      <c r="B345" s="421"/>
      <c r="C345" s="421"/>
      <c r="D345" s="421"/>
      <c r="E345" s="421"/>
      <c r="F345" s="421"/>
      <c r="G345" s="421"/>
      <c r="H345" s="421"/>
      <c r="I345" s="421"/>
      <c r="J345" s="421"/>
      <c r="K345" s="421"/>
      <c r="L345" s="421"/>
    </row>
    <row r="346" spans="1:12" s="436" customFormat="1" hidden="1" x14ac:dyDescent="0.35">
      <c r="A346" s="421"/>
      <c r="B346" s="421"/>
      <c r="C346" s="421"/>
      <c r="D346" s="421"/>
      <c r="E346" s="421"/>
      <c r="F346" s="421"/>
      <c r="G346" s="421"/>
      <c r="H346" s="421"/>
      <c r="I346" s="421"/>
      <c r="J346" s="421"/>
      <c r="K346" s="421"/>
      <c r="L346" s="421"/>
    </row>
    <row r="347" spans="1:12" s="436" customFormat="1" hidden="1" x14ac:dyDescent="0.35">
      <c r="A347" s="421"/>
      <c r="B347" s="421"/>
      <c r="C347" s="421"/>
      <c r="D347" s="421"/>
      <c r="E347" s="421"/>
      <c r="F347" s="421"/>
      <c r="G347" s="421"/>
      <c r="H347" s="421"/>
      <c r="I347" s="421"/>
      <c r="J347" s="421"/>
      <c r="K347" s="421"/>
      <c r="L347" s="421"/>
    </row>
    <row r="348" spans="1:12" s="436" customFormat="1" hidden="1" x14ac:dyDescent="0.35">
      <c r="A348" s="421"/>
      <c r="B348" s="421"/>
      <c r="C348" s="421"/>
      <c r="D348" s="421"/>
      <c r="E348" s="421"/>
      <c r="F348" s="421"/>
      <c r="G348" s="421"/>
      <c r="H348" s="421"/>
      <c r="I348" s="421"/>
      <c r="J348" s="421"/>
      <c r="K348" s="421"/>
      <c r="L348" s="421"/>
    </row>
    <row r="349" spans="1:12" s="436" customFormat="1" hidden="1" x14ac:dyDescent="0.35">
      <c r="A349" s="421"/>
      <c r="B349" s="421"/>
      <c r="C349" s="421"/>
      <c r="D349" s="421"/>
      <c r="E349" s="421"/>
      <c r="F349" s="421"/>
      <c r="G349" s="421"/>
      <c r="H349" s="421"/>
      <c r="I349" s="421"/>
      <c r="J349" s="421"/>
      <c r="K349" s="421"/>
      <c r="L349" s="421"/>
    </row>
    <row r="350" spans="1:12" s="436" customFormat="1" hidden="1" x14ac:dyDescent="0.35">
      <c r="A350" s="421"/>
      <c r="B350" s="421"/>
      <c r="C350" s="421"/>
      <c r="D350" s="421"/>
      <c r="E350" s="421"/>
      <c r="F350" s="421"/>
      <c r="G350" s="421"/>
      <c r="H350" s="421"/>
      <c r="I350" s="421"/>
      <c r="J350" s="421"/>
      <c r="K350" s="421"/>
      <c r="L350" s="421"/>
    </row>
    <row r="351" spans="1:12" s="436" customFormat="1" hidden="1" x14ac:dyDescent="0.35">
      <c r="A351" s="421"/>
      <c r="B351" s="421"/>
      <c r="C351" s="421"/>
      <c r="D351" s="421"/>
      <c r="E351" s="421"/>
      <c r="F351" s="421"/>
      <c r="G351" s="421"/>
      <c r="H351" s="421"/>
      <c r="I351" s="421"/>
      <c r="J351" s="421"/>
      <c r="K351" s="421"/>
      <c r="L351" s="421"/>
    </row>
    <row r="352" spans="1:12" s="436" customFormat="1" hidden="1" x14ac:dyDescent="0.35">
      <c r="A352" s="421"/>
      <c r="B352" s="421"/>
      <c r="C352" s="421"/>
      <c r="D352" s="421"/>
      <c r="E352" s="421"/>
      <c r="F352" s="421"/>
      <c r="G352" s="421"/>
      <c r="H352" s="421"/>
      <c r="I352" s="421"/>
      <c r="J352" s="421"/>
      <c r="K352" s="421"/>
      <c r="L352" s="421"/>
    </row>
    <row r="353" spans="1:12" s="436" customFormat="1" hidden="1" x14ac:dyDescent="0.35">
      <c r="A353" s="421"/>
      <c r="B353" s="421"/>
      <c r="C353" s="421"/>
      <c r="D353" s="421"/>
      <c r="E353" s="421"/>
      <c r="F353" s="421"/>
      <c r="G353" s="421"/>
      <c r="H353" s="421"/>
      <c r="I353" s="421"/>
      <c r="J353" s="421"/>
      <c r="K353" s="421"/>
      <c r="L353" s="421"/>
    </row>
    <row r="354" spans="1:12" s="436" customFormat="1" hidden="1" x14ac:dyDescent="0.35">
      <c r="A354" s="421"/>
      <c r="B354" s="421"/>
      <c r="C354" s="421"/>
      <c r="D354" s="421"/>
      <c r="E354" s="421"/>
      <c r="F354" s="421"/>
      <c r="G354" s="421"/>
      <c r="H354" s="421"/>
      <c r="I354" s="421"/>
      <c r="J354" s="421"/>
      <c r="K354" s="421"/>
      <c r="L354" s="421"/>
    </row>
    <row r="355" spans="1:12" s="436" customFormat="1" hidden="1" x14ac:dyDescent="0.35">
      <c r="A355" s="421"/>
      <c r="B355" s="421"/>
      <c r="C355" s="421"/>
      <c r="D355" s="421"/>
      <c r="E355" s="421"/>
      <c r="F355" s="421"/>
      <c r="G355" s="421"/>
      <c r="H355" s="421"/>
      <c r="I355" s="421"/>
      <c r="J355" s="421"/>
      <c r="K355" s="421"/>
      <c r="L355" s="421"/>
    </row>
    <row r="356" spans="1:12" s="436" customFormat="1" hidden="1" x14ac:dyDescent="0.35">
      <c r="A356" s="421"/>
      <c r="B356" s="421"/>
      <c r="C356" s="421"/>
      <c r="D356" s="421"/>
      <c r="E356" s="421"/>
      <c r="F356" s="421"/>
      <c r="G356" s="421"/>
      <c r="H356" s="421"/>
      <c r="I356" s="421"/>
      <c r="J356" s="421"/>
      <c r="K356" s="421"/>
      <c r="L356" s="421"/>
    </row>
    <row r="357" spans="1:12" s="436" customFormat="1" hidden="1" x14ac:dyDescent="0.35">
      <c r="A357" s="421"/>
      <c r="B357" s="421"/>
      <c r="C357" s="421"/>
      <c r="D357" s="421"/>
      <c r="E357" s="421"/>
      <c r="F357" s="421"/>
      <c r="G357" s="421"/>
      <c r="H357" s="421"/>
      <c r="I357" s="421"/>
      <c r="J357" s="421"/>
      <c r="K357" s="421"/>
      <c r="L357" s="421"/>
    </row>
    <row r="358" spans="1:12" s="436" customFormat="1" hidden="1" x14ac:dyDescent="0.35">
      <c r="A358" s="421"/>
      <c r="B358" s="421"/>
      <c r="C358" s="421"/>
      <c r="D358" s="421"/>
      <c r="E358" s="421"/>
      <c r="F358" s="421"/>
      <c r="G358" s="421"/>
      <c r="H358" s="421"/>
      <c r="I358" s="421"/>
      <c r="J358" s="421"/>
      <c r="K358" s="421"/>
      <c r="L358" s="421"/>
    </row>
    <row r="359" spans="1:12" s="436" customFormat="1" hidden="1" x14ac:dyDescent="0.35">
      <c r="A359" s="421"/>
      <c r="B359" s="421"/>
      <c r="C359" s="421"/>
      <c r="D359" s="421"/>
      <c r="E359" s="421"/>
      <c r="F359" s="421"/>
      <c r="G359" s="421"/>
      <c r="H359" s="421"/>
      <c r="I359" s="421"/>
      <c r="J359" s="421"/>
      <c r="K359" s="421"/>
      <c r="L359" s="421"/>
    </row>
    <row r="360" spans="1:12" s="436" customFormat="1" hidden="1" x14ac:dyDescent="0.35">
      <c r="A360" s="421"/>
      <c r="B360" s="421"/>
      <c r="C360" s="421"/>
      <c r="D360" s="421"/>
      <c r="E360" s="421"/>
      <c r="F360" s="421"/>
      <c r="G360" s="421"/>
      <c r="H360" s="421"/>
      <c r="I360" s="421"/>
      <c r="J360" s="421"/>
      <c r="K360" s="421"/>
      <c r="L360" s="421"/>
    </row>
    <row r="361" spans="1:12" s="436" customFormat="1" hidden="1" x14ac:dyDescent="0.35">
      <c r="A361" s="421"/>
      <c r="B361" s="421"/>
      <c r="C361" s="421"/>
      <c r="D361" s="421"/>
      <c r="E361" s="421"/>
      <c r="F361" s="421"/>
      <c r="G361" s="421"/>
      <c r="H361" s="421"/>
      <c r="I361" s="421"/>
      <c r="J361" s="421"/>
      <c r="K361" s="421"/>
      <c r="L361" s="421"/>
    </row>
    <row r="362" spans="1:12" s="436" customFormat="1" hidden="1" x14ac:dyDescent="0.35">
      <c r="A362" s="421"/>
      <c r="B362" s="421"/>
      <c r="C362" s="421"/>
      <c r="D362" s="421"/>
      <c r="E362" s="421"/>
      <c r="F362" s="421"/>
      <c r="G362" s="421"/>
      <c r="H362" s="421"/>
      <c r="I362" s="421"/>
      <c r="J362" s="421"/>
      <c r="K362" s="421"/>
      <c r="L362" s="421"/>
    </row>
    <row r="363" spans="1:12" s="436" customFormat="1" hidden="1" x14ac:dyDescent="0.35">
      <c r="A363" s="421"/>
      <c r="B363" s="421"/>
      <c r="C363" s="421"/>
      <c r="D363" s="421"/>
      <c r="E363" s="421"/>
      <c r="F363" s="421"/>
      <c r="G363" s="421"/>
      <c r="H363" s="421"/>
      <c r="I363" s="421"/>
      <c r="J363" s="421"/>
      <c r="K363" s="421"/>
      <c r="L363" s="421"/>
    </row>
    <row r="364" spans="1:12" s="436" customFormat="1" hidden="1" x14ac:dyDescent="0.35">
      <c r="A364" s="421"/>
      <c r="B364" s="421"/>
      <c r="C364" s="421"/>
      <c r="D364" s="421"/>
      <c r="E364" s="421"/>
      <c r="F364" s="421"/>
      <c r="G364" s="421"/>
      <c r="H364" s="421"/>
      <c r="I364" s="421"/>
      <c r="J364" s="421"/>
      <c r="K364" s="421"/>
      <c r="L364" s="421"/>
    </row>
    <row r="365" spans="1:12" s="436" customFormat="1" hidden="1" x14ac:dyDescent="0.35">
      <c r="A365" s="421"/>
      <c r="B365" s="421"/>
      <c r="C365" s="421"/>
      <c r="D365" s="421"/>
      <c r="E365" s="421"/>
      <c r="F365" s="421"/>
      <c r="G365" s="421"/>
      <c r="H365" s="421"/>
      <c r="I365" s="421"/>
      <c r="J365" s="421"/>
      <c r="K365" s="421"/>
      <c r="L365" s="421"/>
    </row>
    <row r="366" spans="1:12" s="436" customFormat="1" hidden="1" x14ac:dyDescent="0.35">
      <c r="A366" s="421"/>
      <c r="B366" s="421"/>
      <c r="C366" s="421"/>
      <c r="D366" s="421"/>
      <c r="E366" s="421"/>
      <c r="F366" s="421"/>
      <c r="G366" s="421"/>
      <c r="H366" s="421"/>
      <c r="I366" s="421"/>
      <c r="J366" s="421"/>
      <c r="K366" s="421"/>
      <c r="L366" s="421"/>
    </row>
    <row r="367" spans="1:12" s="436" customFormat="1" hidden="1" x14ac:dyDescent="0.35">
      <c r="A367" s="421"/>
      <c r="B367" s="421"/>
      <c r="C367" s="421"/>
      <c r="D367" s="421"/>
      <c r="E367" s="421"/>
      <c r="F367" s="421"/>
      <c r="G367" s="421"/>
      <c r="H367" s="421"/>
      <c r="I367" s="421"/>
      <c r="J367" s="421"/>
      <c r="K367" s="421"/>
      <c r="L367" s="421"/>
    </row>
    <row r="368" spans="1:12" s="436" customFormat="1" hidden="1" x14ac:dyDescent="0.35">
      <c r="A368" s="421"/>
      <c r="B368" s="421"/>
      <c r="C368" s="421"/>
      <c r="D368" s="421"/>
      <c r="E368" s="421"/>
      <c r="F368" s="421"/>
      <c r="G368" s="421"/>
      <c r="H368" s="421"/>
      <c r="I368" s="421"/>
      <c r="J368" s="421"/>
      <c r="K368" s="421"/>
      <c r="L368" s="421"/>
    </row>
    <row r="369" spans="1:12" s="436" customFormat="1" hidden="1" x14ac:dyDescent="0.35">
      <c r="A369" s="421"/>
      <c r="B369" s="421"/>
      <c r="C369" s="421"/>
      <c r="D369" s="421"/>
      <c r="E369" s="421"/>
      <c r="F369" s="421"/>
      <c r="G369" s="421"/>
      <c r="H369" s="421"/>
      <c r="I369" s="421"/>
      <c r="J369" s="421"/>
      <c r="K369" s="421"/>
      <c r="L369" s="421"/>
    </row>
    <row r="370" spans="1:12" s="436" customFormat="1" hidden="1" x14ac:dyDescent="0.35">
      <c r="A370" s="421"/>
      <c r="B370" s="421"/>
      <c r="C370" s="421"/>
      <c r="D370" s="421"/>
      <c r="E370" s="421"/>
      <c r="F370" s="421"/>
      <c r="G370" s="421"/>
      <c r="H370" s="421"/>
      <c r="I370" s="421"/>
      <c r="J370" s="421"/>
      <c r="K370" s="421"/>
      <c r="L370" s="421"/>
    </row>
    <row r="371" spans="1:12" s="436" customFormat="1" hidden="1" x14ac:dyDescent="0.35">
      <c r="A371" s="421"/>
      <c r="B371" s="421"/>
      <c r="C371" s="421"/>
      <c r="D371" s="421"/>
      <c r="E371" s="421"/>
      <c r="F371" s="421"/>
      <c r="G371" s="421"/>
      <c r="H371" s="421"/>
      <c r="I371" s="421"/>
      <c r="J371" s="421"/>
      <c r="K371" s="421"/>
      <c r="L371" s="421"/>
    </row>
    <row r="372" spans="1:12" s="436" customFormat="1" hidden="1" x14ac:dyDescent="0.35">
      <c r="A372" s="421"/>
      <c r="B372" s="421"/>
      <c r="C372" s="421"/>
      <c r="D372" s="421"/>
      <c r="E372" s="421"/>
      <c r="F372" s="421"/>
      <c r="G372" s="421"/>
      <c r="H372" s="421"/>
      <c r="I372" s="421"/>
      <c r="J372" s="421"/>
      <c r="K372" s="421"/>
      <c r="L372" s="421"/>
    </row>
    <row r="373" spans="1:12" s="436" customFormat="1" hidden="1" x14ac:dyDescent="0.35">
      <c r="A373" s="421"/>
      <c r="B373" s="421"/>
      <c r="C373" s="421"/>
      <c r="D373" s="421"/>
      <c r="E373" s="421"/>
      <c r="F373" s="421"/>
      <c r="G373" s="421"/>
      <c r="H373" s="421"/>
      <c r="I373" s="421"/>
      <c r="J373" s="421"/>
      <c r="K373" s="421"/>
      <c r="L373" s="421"/>
    </row>
    <row r="374" spans="1:12" s="436" customFormat="1" hidden="1" x14ac:dyDescent="0.35">
      <c r="A374" s="421"/>
      <c r="B374" s="421"/>
      <c r="C374" s="421"/>
      <c r="D374" s="421"/>
      <c r="E374" s="421"/>
      <c r="F374" s="421"/>
      <c r="G374" s="421"/>
      <c r="H374" s="421"/>
      <c r="I374" s="421"/>
      <c r="J374" s="421"/>
      <c r="K374" s="421"/>
      <c r="L374" s="421"/>
    </row>
    <row r="375" spans="1:12" s="436" customFormat="1" hidden="1" x14ac:dyDescent="0.35">
      <c r="A375" s="421"/>
      <c r="B375" s="421"/>
      <c r="C375" s="421"/>
      <c r="D375" s="421"/>
      <c r="E375" s="421"/>
      <c r="F375" s="421"/>
      <c r="G375" s="421"/>
      <c r="H375" s="421"/>
      <c r="I375" s="421"/>
      <c r="J375" s="421"/>
      <c r="K375" s="421"/>
      <c r="L375" s="421"/>
    </row>
    <row r="376" spans="1:12" s="436" customFormat="1" hidden="1" x14ac:dyDescent="0.35">
      <c r="A376" s="421"/>
      <c r="B376" s="421"/>
      <c r="C376" s="421"/>
      <c r="D376" s="421"/>
      <c r="E376" s="421"/>
      <c r="F376" s="421"/>
      <c r="G376" s="421"/>
      <c r="H376" s="421"/>
      <c r="I376" s="421"/>
      <c r="J376" s="421"/>
      <c r="K376" s="421"/>
      <c r="L376" s="421"/>
    </row>
    <row r="377" spans="1:12" s="436" customFormat="1" hidden="1" x14ac:dyDescent="0.35">
      <c r="A377" s="421"/>
      <c r="B377" s="421"/>
      <c r="C377" s="421"/>
      <c r="D377" s="421"/>
      <c r="E377" s="421"/>
      <c r="F377" s="421"/>
      <c r="G377" s="421"/>
      <c r="H377" s="421"/>
      <c r="I377" s="421"/>
      <c r="J377" s="421"/>
      <c r="K377" s="421"/>
      <c r="L377" s="421"/>
    </row>
    <row r="378" spans="1:12" s="436" customFormat="1" hidden="1" x14ac:dyDescent="0.35">
      <c r="A378" s="421"/>
      <c r="B378" s="421"/>
      <c r="C378" s="421"/>
      <c r="D378" s="421"/>
      <c r="E378" s="421"/>
      <c r="F378" s="421"/>
      <c r="G378" s="421"/>
      <c r="H378" s="421"/>
      <c r="I378" s="421"/>
      <c r="J378" s="421"/>
      <c r="K378" s="421"/>
      <c r="L378" s="421"/>
    </row>
    <row r="379" spans="1:12" s="436" customFormat="1" hidden="1" x14ac:dyDescent="0.35">
      <c r="A379" s="421"/>
      <c r="B379" s="421"/>
      <c r="C379" s="421"/>
      <c r="D379" s="421"/>
      <c r="E379" s="421"/>
      <c r="F379" s="421"/>
      <c r="G379" s="421"/>
      <c r="H379" s="421"/>
      <c r="I379" s="421"/>
      <c r="J379" s="421"/>
      <c r="K379" s="421"/>
      <c r="L379" s="421"/>
    </row>
    <row r="380" spans="1:12" s="436" customFormat="1" hidden="1" x14ac:dyDescent="0.35">
      <c r="A380" s="421"/>
      <c r="B380" s="421"/>
      <c r="C380" s="421"/>
      <c r="D380" s="421"/>
      <c r="E380" s="421"/>
      <c r="F380" s="421"/>
      <c r="G380" s="421"/>
      <c r="H380" s="421"/>
      <c r="I380" s="421"/>
      <c r="J380" s="421"/>
      <c r="K380" s="421"/>
      <c r="L380" s="421"/>
    </row>
    <row r="381" spans="1:12" s="436" customFormat="1" hidden="1" x14ac:dyDescent="0.35">
      <c r="A381" s="421"/>
      <c r="B381" s="421"/>
      <c r="C381" s="421"/>
      <c r="D381" s="421"/>
      <c r="E381" s="421"/>
      <c r="F381" s="421"/>
      <c r="G381" s="421"/>
      <c r="H381" s="421"/>
      <c r="I381" s="421"/>
      <c r="J381" s="421"/>
      <c r="K381" s="421"/>
      <c r="L381" s="421"/>
    </row>
    <row r="382" spans="1:12" s="436" customFormat="1" hidden="1" x14ac:dyDescent="0.35">
      <c r="A382" s="421"/>
      <c r="B382" s="421"/>
      <c r="C382" s="421"/>
      <c r="D382" s="421"/>
      <c r="E382" s="421"/>
      <c r="F382" s="421"/>
      <c r="G382" s="421"/>
      <c r="H382" s="421"/>
      <c r="I382" s="421"/>
      <c r="J382" s="421"/>
      <c r="K382" s="421"/>
      <c r="L382" s="421"/>
    </row>
    <row r="383" spans="1:12" s="436" customFormat="1" hidden="1" x14ac:dyDescent="0.35">
      <c r="A383" s="421"/>
      <c r="B383" s="421"/>
      <c r="C383" s="421"/>
      <c r="D383" s="421"/>
      <c r="E383" s="421"/>
      <c r="F383" s="421"/>
      <c r="G383" s="421"/>
      <c r="H383" s="421"/>
      <c r="I383" s="421"/>
      <c r="J383" s="421"/>
      <c r="K383" s="421"/>
      <c r="L383" s="421"/>
    </row>
    <row r="384" spans="1:12" s="436" customFormat="1" hidden="1" x14ac:dyDescent="0.35">
      <c r="A384" s="421"/>
      <c r="B384" s="421"/>
      <c r="C384" s="421"/>
      <c r="D384" s="421"/>
      <c r="E384" s="421"/>
      <c r="F384" s="421"/>
      <c r="G384" s="421"/>
      <c r="H384" s="421"/>
      <c r="I384" s="421"/>
      <c r="J384" s="421"/>
      <c r="K384" s="421"/>
      <c r="L384" s="421"/>
    </row>
    <row r="385" spans="1:12" s="436" customFormat="1" hidden="1" x14ac:dyDescent="0.35">
      <c r="A385" s="421"/>
      <c r="B385" s="421"/>
      <c r="C385" s="421"/>
      <c r="D385" s="421"/>
      <c r="E385" s="421"/>
      <c r="F385" s="421"/>
      <c r="G385" s="421"/>
      <c r="H385" s="421"/>
      <c r="I385" s="421"/>
      <c r="J385" s="421"/>
      <c r="K385" s="421"/>
      <c r="L385" s="421"/>
    </row>
    <row r="386" spans="1:12" s="436" customFormat="1" hidden="1" x14ac:dyDescent="0.35">
      <c r="A386" s="421"/>
      <c r="B386" s="421"/>
      <c r="C386" s="421"/>
      <c r="D386" s="421"/>
      <c r="E386" s="421"/>
      <c r="F386" s="421"/>
      <c r="G386" s="421"/>
      <c r="H386" s="421"/>
      <c r="I386" s="421"/>
      <c r="J386" s="421"/>
      <c r="K386" s="421"/>
      <c r="L386" s="421"/>
    </row>
    <row r="387" spans="1:12" s="436" customFormat="1" hidden="1" x14ac:dyDescent="0.35">
      <c r="A387" s="421"/>
      <c r="B387" s="421"/>
      <c r="C387" s="421"/>
      <c r="D387" s="421"/>
      <c r="E387" s="421"/>
      <c r="F387" s="421"/>
      <c r="G387" s="421"/>
      <c r="H387" s="421"/>
      <c r="I387" s="421"/>
      <c r="J387" s="421"/>
      <c r="K387" s="421"/>
      <c r="L387" s="421"/>
    </row>
    <row r="388" spans="1:12" s="436" customFormat="1" hidden="1" x14ac:dyDescent="0.35">
      <c r="A388" s="421"/>
      <c r="B388" s="421"/>
      <c r="C388" s="421"/>
      <c r="D388" s="421"/>
      <c r="E388" s="421"/>
      <c r="F388" s="421"/>
      <c r="G388" s="421"/>
      <c r="H388" s="421"/>
      <c r="I388" s="421"/>
      <c r="J388" s="421"/>
      <c r="K388" s="421"/>
      <c r="L388" s="421"/>
    </row>
    <row r="389" spans="1:12" s="436" customFormat="1" hidden="1" x14ac:dyDescent="0.35">
      <c r="A389" s="421"/>
      <c r="B389" s="421"/>
      <c r="C389" s="421"/>
      <c r="D389" s="421"/>
      <c r="E389" s="421"/>
      <c r="F389" s="421"/>
      <c r="G389" s="421"/>
      <c r="H389" s="421"/>
      <c r="I389" s="421"/>
      <c r="J389" s="421"/>
      <c r="K389" s="421"/>
      <c r="L389" s="421"/>
    </row>
    <row r="390" spans="1:12" s="436" customFormat="1" hidden="1" x14ac:dyDescent="0.35">
      <c r="A390" s="421"/>
      <c r="B390" s="421"/>
      <c r="C390" s="421"/>
      <c r="D390" s="421"/>
      <c r="E390" s="421"/>
      <c r="F390" s="421"/>
      <c r="G390" s="421"/>
      <c r="H390" s="421"/>
      <c r="I390" s="421"/>
      <c r="J390" s="421"/>
      <c r="K390" s="421"/>
      <c r="L390" s="421"/>
    </row>
    <row r="391" spans="1:12" s="436" customFormat="1" hidden="1" x14ac:dyDescent="0.35">
      <c r="A391" s="421"/>
      <c r="B391" s="421"/>
      <c r="C391" s="421"/>
      <c r="D391" s="421"/>
      <c r="E391" s="421"/>
      <c r="F391" s="421"/>
      <c r="G391" s="421"/>
      <c r="H391" s="421"/>
      <c r="I391" s="421"/>
      <c r="J391" s="421"/>
      <c r="K391" s="421"/>
      <c r="L391" s="421"/>
    </row>
    <row r="392" spans="1:12" s="436" customFormat="1" hidden="1" x14ac:dyDescent="0.35">
      <c r="A392" s="421"/>
      <c r="B392" s="421"/>
      <c r="C392" s="421"/>
      <c r="D392" s="421"/>
      <c r="E392" s="421"/>
      <c r="F392" s="421"/>
      <c r="G392" s="421"/>
      <c r="H392" s="421"/>
      <c r="I392" s="421"/>
      <c r="J392" s="421"/>
      <c r="K392" s="421"/>
      <c r="L392" s="421"/>
    </row>
    <row r="393" spans="1:12" s="436" customFormat="1" hidden="1" x14ac:dyDescent="0.35">
      <c r="A393" s="421"/>
      <c r="B393" s="421"/>
      <c r="C393" s="421"/>
      <c r="D393" s="421"/>
      <c r="E393" s="421"/>
      <c r="F393" s="421"/>
      <c r="G393" s="421"/>
      <c r="H393" s="421"/>
      <c r="I393" s="421"/>
      <c r="J393" s="421"/>
      <c r="K393" s="421"/>
      <c r="L393" s="421"/>
    </row>
    <row r="394" spans="1:12" s="436" customFormat="1" hidden="1" x14ac:dyDescent="0.35">
      <c r="A394" s="421"/>
      <c r="B394" s="421"/>
      <c r="C394" s="421"/>
      <c r="D394" s="421"/>
      <c r="E394" s="421"/>
      <c r="F394" s="421"/>
      <c r="G394" s="421"/>
      <c r="H394" s="421"/>
      <c r="I394" s="421"/>
      <c r="J394" s="421"/>
      <c r="K394" s="421"/>
      <c r="L394" s="421"/>
    </row>
    <row r="395" spans="1:12" s="436" customFormat="1" hidden="1" x14ac:dyDescent="0.35">
      <c r="A395" s="421"/>
      <c r="B395" s="421"/>
      <c r="C395" s="421"/>
      <c r="D395" s="421"/>
      <c r="E395" s="421"/>
      <c r="F395" s="421"/>
      <c r="G395" s="421"/>
      <c r="H395" s="421"/>
      <c r="I395" s="421"/>
      <c r="J395" s="421"/>
      <c r="K395" s="421"/>
      <c r="L395" s="421"/>
    </row>
    <row r="396" spans="1:12" s="436" customFormat="1" hidden="1" x14ac:dyDescent="0.35">
      <c r="A396" s="421"/>
      <c r="B396" s="421"/>
      <c r="C396" s="421"/>
      <c r="D396" s="421"/>
      <c r="E396" s="421"/>
      <c r="F396" s="421"/>
      <c r="G396" s="421"/>
      <c r="H396" s="421"/>
      <c r="I396" s="421"/>
      <c r="J396" s="421"/>
      <c r="K396" s="421"/>
      <c r="L396" s="421"/>
    </row>
    <row r="397" spans="1:12" s="436" customFormat="1" hidden="1" x14ac:dyDescent="0.35">
      <c r="A397" s="421"/>
      <c r="B397" s="421"/>
      <c r="C397" s="421"/>
      <c r="D397" s="421"/>
      <c r="E397" s="421"/>
      <c r="F397" s="421"/>
      <c r="G397" s="421"/>
      <c r="H397" s="421"/>
      <c r="I397" s="421"/>
      <c r="J397" s="421"/>
      <c r="K397" s="421"/>
      <c r="L397" s="421"/>
    </row>
    <row r="398" spans="1:12" s="436" customFormat="1" hidden="1" x14ac:dyDescent="0.35">
      <c r="A398" s="421"/>
      <c r="B398" s="421"/>
      <c r="C398" s="421"/>
      <c r="D398" s="421"/>
      <c r="E398" s="421"/>
      <c r="F398" s="421"/>
      <c r="G398" s="421"/>
      <c r="H398" s="421"/>
      <c r="I398" s="421"/>
      <c r="J398" s="421"/>
      <c r="K398" s="421"/>
      <c r="L398" s="421"/>
    </row>
    <row r="399" spans="1:12" s="436" customFormat="1" hidden="1" x14ac:dyDescent="0.35">
      <c r="A399" s="421"/>
      <c r="B399" s="421"/>
      <c r="C399" s="421"/>
      <c r="D399" s="421"/>
      <c r="E399" s="421"/>
      <c r="F399" s="421"/>
      <c r="G399" s="421"/>
      <c r="H399" s="421"/>
      <c r="I399" s="421"/>
      <c r="J399" s="421"/>
      <c r="K399" s="421"/>
      <c r="L399" s="421"/>
    </row>
    <row r="400" spans="1:12" s="436" customFormat="1" hidden="1" x14ac:dyDescent="0.35">
      <c r="A400" s="421"/>
      <c r="B400" s="421"/>
      <c r="C400" s="421"/>
      <c r="D400" s="421"/>
      <c r="E400" s="421"/>
      <c r="F400" s="421"/>
      <c r="G400" s="421"/>
      <c r="H400" s="421"/>
      <c r="I400" s="421"/>
      <c r="J400" s="421"/>
      <c r="K400" s="421"/>
      <c r="L400" s="421"/>
    </row>
    <row r="401" spans="1:12" s="436" customFormat="1" hidden="1" x14ac:dyDescent="0.35">
      <c r="A401" s="421"/>
      <c r="B401" s="421"/>
      <c r="C401" s="421"/>
      <c r="D401" s="421"/>
      <c r="E401" s="421"/>
      <c r="F401" s="421"/>
      <c r="G401" s="421"/>
      <c r="H401" s="421"/>
      <c r="I401" s="421"/>
      <c r="J401" s="421"/>
      <c r="K401" s="421"/>
      <c r="L401" s="421"/>
    </row>
    <row r="402" spans="1:12" s="436" customFormat="1" hidden="1" x14ac:dyDescent="0.35">
      <c r="A402" s="421"/>
      <c r="B402" s="421"/>
      <c r="C402" s="421"/>
      <c r="D402" s="421"/>
      <c r="E402" s="421"/>
      <c r="F402" s="421"/>
      <c r="G402" s="421"/>
      <c r="H402" s="421"/>
      <c r="I402" s="421"/>
      <c r="J402" s="421"/>
      <c r="K402" s="421"/>
      <c r="L402" s="421"/>
    </row>
    <row r="403" spans="1:12" s="436" customFormat="1" hidden="1" x14ac:dyDescent="0.35">
      <c r="A403" s="421"/>
      <c r="B403" s="421"/>
      <c r="C403" s="421"/>
      <c r="D403" s="421"/>
      <c r="E403" s="421"/>
      <c r="F403" s="421"/>
      <c r="G403" s="421"/>
      <c r="H403" s="421"/>
      <c r="I403" s="421"/>
      <c r="J403" s="421"/>
      <c r="K403" s="421"/>
      <c r="L403" s="421"/>
    </row>
    <row r="404" spans="1:12" s="436" customFormat="1" hidden="1" x14ac:dyDescent="0.35">
      <c r="A404" s="421"/>
      <c r="B404" s="421"/>
      <c r="C404" s="421"/>
      <c r="D404" s="421"/>
      <c r="E404" s="421"/>
      <c r="F404" s="421"/>
      <c r="G404" s="421"/>
      <c r="H404" s="421"/>
      <c r="I404" s="421"/>
      <c r="J404" s="421"/>
      <c r="K404" s="421"/>
      <c r="L404" s="421"/>
    </row>
    <row r="405" spans="1:12" s="436" customFormat="1" hidden="1" x14ac:dyDescent="0.35">
      <c r="A405" s="421"/>
      <c r="B405" s="421"/>
      <c r="C405" s="421"/>
      <c r="D405" s="421"/>
      <c r="E405" s="421"/>
      <c r="F405" s="421"/>
      <c r="G405" s="421"/>
      <c r="H405" s="421"/>
      <c r="I405" s="421"/>
      <c r="J405" s="421"/>
      <c r="K405" s="421"/>
      <c r="L405" s="421"/>
    </row>
    <row r="406" spans="1:12" s="436" customFormat="1" hidden="1" x14ac:dyDescent="0.35">
      <c r="A406" s="421"/>
      <c r="B406" s="421"/>
      <c r="C406" s="421"/>
      <c r="D406" s="421"/>
      <c r="E406" s="421"/>
      <c r="F406" s="421"/>
      <c r="G406" s="421"/>
      <c r="H406" s="421"/>
      <c r="I406" s="421"/>
      <c r="J406" s="421"/>
      <c r="K406" s="421"/>
      <c r="L406" s="421"/>
    </row>
    <row r="407" spans="1:12" s="436" customFormat="1" hidden="1" x14ac:dyDescent="0.35">
      <c r="A407" s="421"/>
      <c r="B407" s="421"/>
      <c r="C407" s="421"/>
      <c r="D407" s="421"/>
      <c r="E407" s="421"/>
      <c r="F407" s="421"/>
      <c r="G407" s="421"/>
      <c r="H407" s="421"/>
      <c r="I407" s="421"/>
      <c r="J407" s="421"/>
      <c r="K407" s="421"/>
      <c r="L407" s="421"/>
    </row>
    <row r="408" spans="1:12" s="436" customFormat="1" hidden="1" x14ac:dyDescent="0.35">
      <c r="A408" s="421"/>
      <c r="B408" s="421"/>
      <c r="C408" s="421"/>
      <c r="D408" s="421"/>
      <c r="E408" s="421"/>
      <c r="F408" s="421"/>
      <c r="G408" s="421"/>
      <c r="H408" s="421"/>
      <c r="I408" s="421"/>
      <c r="J408" s="421"/>
      <c r="K408" s="421"/>
      <c r="L408" s="421"/>
    </row>
    <row r="409" spans="1:12" s="436" customFormat="1" hidden="1" x14ac:dyDescent="0.35">
      <c r="A409" s="421"/>
      <c r="B409" s="421"/>
      <c r="C409" s="421"/>
      <c r="D409" s="421"/>
      <c r="E409" s="421"/>
      <c r="F409" s="421"/>
      <c r="G409" s="421"/>
      <c r="H409" s="421"/>
      <c r="I409" s="421"/>
      <c r="J409" s="421"/>
      <c r="K409" s="421"/>
      <c r="L409" s="421"/>
    </row>
    <row r="410" spans="1:12" s="436" customFormat="1" hidden="1" x14ac:dyDescent="0.35">
      <c r="A410" s="421"/>
      <c r="B410" s="421"/>
      <c r="C410" s="421"/>
      <c r="D410" s="421"/>
      <c r="E410" s="421"/>
      <c r="F410" s="421"/>
      <c r="G410" s="421"/>
      <c r="H410" s="421"/>
      <c r="I410" s="421"/>
      <c r="J410" s="421"/>
      <c r="K410" s="421"/>
      <c r="L410" s="421"/>
    </row>
    <row r="411" spans="1:12" s="436" customFormat="1" hidden="1" x14ac:dyDescent="0.35">
      <c r="A411" s="421"/>
      <c r="B411" s="421"/>
      <c r="C411" s="421"/>
      <c r="D411" s="421"/>
      <c r="E411" s="421"/>
      <c r="F411" s="421"/>
      <c r="G411" s="421"/>
      <c r="H411" s="421"/>
      <c r="I411" s="421"/>
      <c r="J411" s="421"/>
      <c r="K411" s="421"/>
      <c r="L411" s="421"/>
    </row>
    <row r="412" spans="1:12" s="436" customFormat="1" hidden="1" x14ac:dyDescent="0.35">
      <c r="A412" s="421"/>
      <c r="B412" s="421"/>
      <c r="C412" s="421"/>
      <c r="D412" s="421"/>
      <c r="E412" s="421"/>
      <c r="F412" s="421"/>
      <c r="G412" s="421"/>
      <c r="H412" s="421"/>
      <c r="I412" s="421"/>
      <c r="J412" s="421"/>
      <c r="K412" s="421"/>
      <c r="L412" s="421"/>
    </row>
    <row r="413" spans="1:12" s="436" customFormat="1" hidden="1" x14ac:dyDescent="0.35">
      <c r="A413" s="421"/>
      <c r="B413" s="421"/>
      <c r="C413" s="421"/>
      <c r="D413" s="421"/>
      <c r="E413" s="421"/>
      <c r="F413" s="421"/>
      <c r="G413" s="421"/>
      <c r="H413" s="421"/>
      <c r="I413" s="421"/>
      <c r="J413" s="421"/>
      <c r="K413" s="421"/>
      <c r="L413" s="421"/>
    </row>
    <row r="414" spans="1:12" s="436" customFormat="1" hidden="1" x14ac:dyDescent="0.35">
      <c r="A414" s="421"/>
      <c r="B414" s="421"/>
      <c r="C414" s="421"/>
      <c r="D414" s="421"/>
      <c r="E414" s="421"/>
      <c r="F414" s="421"/>
      <c r="G414" s="421"/>
      <c r="H414" s="421"/>
      <c r="I414" s="421"/>
      <c r="J414" s="421"/>
      <c r="K414" s="421"/>
      <c r="L414" s="421"/>
    </row>
    <row r="415" spans="1:12" s="436" customFormat="1" hidden="1" x14ac:dyDescent="0.35">
      <c r="A415" s="421"/>
      <c r="B415" s="421"/>
      <c r="C415" s="421"/>
      <c r="D415" s="421"/>
      <c r="E415" s="421"/>
      <c r="F415" s="421"/>
      <c r="G415" s="421"/>
      <c r="H415" s="421"/>
      <c r="I415" s="421"/>
      <c r="J415" s="421"/>
      <c r="K415" s="421"/>
      <c r="L415" s="421"/>
    </row>
    <row r="416" spans="1:12" s="436" customFormat="1" hidden="1" x14ac:dyDescent="0.35">
      <c r="A416" s="421"/>
      <c r="B416" s="421"/>
      <c r="C416" s="421"/>
      <c r="D416" s="421"/>
      <c r="E416" s="421"/>
      <c r="F416" s="421"/>
      <c r="G416" s="421"/>
      <c r="H416" s="421"/>
      <c r="I416" s="421"/>
      <c r="J416" s="421"/>
      <c r="K416" s="421"/>
      <c r="L416" s="421"/>
    </row>
    <row r="417" spans="1:12" s="436" customFormat="1" hidden="1" x14ac:dyDescent="0.35">
      <c r="A417" s="421"/>
      <c r="B417" s="421"/>
      <c r="C417" s="421"/>
      <c r="D417" s="421"/>
      <c r="E417" s="421"/>
      <c r="F417" s="421"/>
      <c r="G417" s="421"/>
      <c r="H417" s="421"/>
      <c r="I417" s="421"/>
      <c r="J417" s="421"/>
      <c r="K417" s="421"/>
      <c r="L417" s="421"/>
    </row>
    <row r="418" spans="1:12" s="436" customFormat="1" hidden="1" x14ac:dyDescent="0.35">
      <c r="A418" s="421"/>
      <c r="B418" s="421"/>
      <c r="C418" s="421"/>
      <c r="D418" s="421"/>
      <c r="E418" s="421"/>
      <c r="F418" s="421"/>
      <c r="G418" s="421"/>
      <c r="H418" s="421"/>
      <c r="I418" s="421"/>
      <c r="J418" s="421"/>
      <c r="K418" s="421"/>
      <c r="L418" s="421"/>
    </row>
    <row r="419" spans="1:12" s="436" customFormat="1" hidden="1" x14ac:dyDescent="0.35">
      <c r="A419" s="421"/>
      <c r="B419" s="421"/>
      <c r="C419" s="421"/>
      <c r="D419" s="421"/>
      <c r="E419" s="421"/>
      <c r="F419" s="421"/>
      <c r="G419" s="421"/>
      <c r="H419" s="421"/>
      <c r="I419" s="421"/>
      <c r="J419" s="421"/>
      <c r="K419" s="421"/>
      <c r="L419" s="421"/>
    </row>
    <row r="420" spans="1:12" s="436" customFormat="1" hidden="1" x14ac:dyDescent="0.35">
      <c r="A420" s="421"/>
      <c r="B420" s="421"/>
      <c r="C420" s="421"/>
      <c r="D420" s="421"/>
      <c r="E420" s="421"/>
      <c r="F420" s="421"/>
      <c r="G420" s="421"/>
      <c r="H420" s="421"/>
      <c r="I420" s="421"/>
      <c r="J420" s="421"/>
      <c r="K420" s="421"/>
      <c r="L420" s="421"/>
    </row>
    <row r="421" spans="1:12" s="436" customFormat="1" hidden="1" x14ac:dyDescent="0.35">
      <c r="A421" s="421"/>
      <c r="B421" s="421"/>
      <c r="C421" s="421"/>
      <c r="D421" s="421"/>
      <c r="E421" s="421"/>
      <c r="F421" s="421"/>
      <c r="G421" s="421"/>
      <c r="H421" s="421"/>
      <c r="I421" s="421"/>
      <c r="J421" s="421"/>
      <c r="K421" s="421"/>
      <c r="L421" s="421"/>
    </row>
    <row r="422" spans="1:12" s="436" customFormat="1" hidden="1" x14ac:dyDescent="0.35">
      <c r="A422" s="421"/>
      <c r="B422" s="421"/>
      <c r="C422" s="421"/>
      <c r="D422" s="421"/>
      <c r="E422" s="421"/>
      <c r="F422" s="421"/>
      <c r="G422" s="421"/>
      <c r="H422" s="421"/>
      <c r="I422" s="421"/>
      <c r="J422" s="421"/>
      <c r="K422" s="421"/>
      <c r="L422" s="421"/>
    </row>
    <row r="423" spans="1:12" s="436" customFormat="1" hidden="1" x14ac:dyDescent="0.35">
      <c r="A423" s="421"/>
      <c r="B423" s="421"/>
      <c r="C423" s="421"/>
      <c r="D423" s="421"/>
      <c r="E423" s="421"/>
      <c r="F423" s="421"/>
      <c r="G423" s="421"/>
      <c r="H423" s="421"/>
      <c r="I423" s="421"/>
      <c r="J423" s="421"/>
      <c r="K423" s="421"/>
      <c r="L423" s="421"/>
    </row>
    <row r="424" spans="1:12" s="436" customFormat="1" hidden="1" x14ac:dyDescent="0.35">
      <c r="A424" s="421"/>
      <c r="B424" s="421"/>
      <c r="C424" s="421"/>
      <c r="D424" s="421"/>
      <c r="E424" s="421"/>
      <c r="F424" s="421"/>
      <c r="G424" s="421"/>
      <c r="H424" s="421"/>
      <c r="I424" s="421"/>
      <c r="J424" s="421"/>
      <c r="K424" s="421"/>
      <c r="L424" s="421"/>
    </row>
    <row r="425" spans="1:12" s="436" customFormat="1" hidden="1" x14ac:dyDescent="0.35">
      <c r="A425" s="421"/>
      <c r="B425" s="421"/>
      <c r="C425" s="421"/>
      <c r="D425" s="421"/>
      <c r="E425" s="421"/>
      <c r="F425" s="421"/>
      <c r="G425" s="421"/>
      <c r="H425" s="421"/>
      <c r="I425" s="421"/>
      <c r="J425" s="421"/>
      <c r="K425" s="421"/>
      <c r="L425" s="421"/>
    </row>
    <row r="426" spans="1:12" s="436" customFormat="1" hidden="1" x14ac:dyDescent="0.35">
      <c r="A426" s="421"/>
      <c r="B426" s="421"/>
      <c r="C426" s="421"/>
      <c r="D426" s="421"/>
      <c r="E426" s="421"/>
      <c r="F426" s="421"/>
      <c r="G426" s="421"/>
      <c r="H426" s="421"/>
      <c r="I426" s="421"/>
      <c r="J426" s="421"/>
      <c r="K426" s="421"/>
      <c r="L426" s="421"/>
    </row>
    <row r="427" spans="1:12" s="436" customFormat="1" hidden="1" x14ac:dyDescent="0.35">
      <c r="A427" s="421"/>
      <c r="B427" s="421"/>
      <c r="C427" s="421"/>
      <c r="D427" s="421"/>
      <c r="E427" s="421"/>
      <c r="F427" s="421"/>
      <c r="G427" s="421"/>
      <c r="H427" s="421"/>
      <c r="I427" s="421"/>
      <c r="J427" s="421"/>
      <c r="K427" s="421"/>
      <c r="L427" s="421"/>
    </row>
    <row r="428" spans="1:12" s="436" customFormat="1" hidden="1" x14ac:dyDescent="0.35">
      <c r="A428" s="421"/>
      <c r="B428" s="421"/>
      <c r="C428" s="421"/>
      <c r="D428" s="421"/>
      <c r="E428" s="421"/>
      <c r="F428" s="421"/>
      <c r="G428" s="421"/>
      <c r="H428" s="421"/>
      <c r="I428" s="421"/>
      <c r="J428" s="421"/>
      <c r="K428" s="421"/>
      <c r="L428" s="421"/>
    </row>
    <row r="429" spans="1:12" s="436" customFormat="1" hidden="1" x14ac:dyDescent="0.35">
      <c r="A429" s="421"/>
      <c r="B429" s="421"/>
      <c r="C429" s="421"/>
      <c r="D429" s="421"/>
      <c r="E429" s="421"/>
      <c r="F429" s="421"/>
      <c r="G429" s="421"/>
      <c r="H429" s="421"/>
      <c r="I429" s="421"/>
      <c r="J429" s="421"/>
      <c r="K429" s="421"/>
      <c r="L429" s="421"/>
    </row>
    <row r="430" spans="1:12" s="436" customFormat="1" hidden="1" x14ac:dyDescent="0.35">
      <c r="A430" s="421"/>
      <c r="B430" s="421"/>
      <c r="C430" s="421"/>
      <c r="D430" s="421"/>
      <c r="E430" s="421"/>
      <c r="F430" s="421"/>
      <c r="G430" s="421"/>
      <c r="H430" s="421"/>
      <c r="I430" s="421"/>
      <c r="J430" s="421"/>
      <c r="K430" s="421"/>
      <c r="L430" s="421"/>
    </row>
    <row r="431" spans="1:12" s="436" customFormat="1" hidden="1" x14ac:dyDescent="0.35">
      <c r="A431" s="421"/>
      <c r="B431" s="421"/>
      <c r="C431" s="421"/>
      <c r="D431" s="421"/>
      <c r="E431" s="421"/>
      <c r="F431" s="421"/>
      <c r="G431" s="421"/>
      <c r="H431" s="421"/>
      <c r="I431" s="421"/>
      <c r="J431" s="421"/>
      <c r="K431" s="421"/>
      <c r="L431" s="421"/>
    </row>
    <row r="432" spans="1:12" s="436" customFormat="1" hidden="1" x14ac:dyDescent="0.35">
      <c r="A432" s="421"/>
      <c r="B432" s="421"/>
      <c r="C432" s="421"/>
      <c r="D432" s="421"/>
      <c r="E432" s="421"/>
      <c r="F432" s="421"/>
      <c r="G432" s="421"/>
      <c r="H432" s="421"/>
      <c r="I432" s="421"/>
      <c r="J432" s="421"/>
      <c r="K432" s="421"/>
      <c r="L432" s="421"/>
    </row>
    <row r="433" spans="1:12" s="436" customFormat="1" hidden="1" x14ac:dyDescent="0.35">
      <c r="A433" s="421"/>
      <c r="B433" s="421"/>
      <c r="C433" s="421"/>
      <c r="D433" s="421"/>
      <c r="E433" s="421"/>
      <c r="F433" s="421"/>
      <c r="G433" s="421"/>
      <c r="H433" s="421"/>
      <c r="I433" s="421"/>
      <c r="J433" s="421"/>
      <c r="K433" s="421"/>
      <c r="L433" s="421"/>
    </row>
    <row r="434" spans="1:12" s="436" customFormat="1" hidden="1" x14ac:dyDescent="0.35">
      <c r="A434" s="421"/>
      <c r="B434" s="421"/>
      <c r="C434" s="421"/>
      <c r="D434" s="421"/>
      <c r="E434" s="421"/>
      <c r="F434" s="421"/>
      <c r="G434" s="421"/>
      <c r="H434" s="421"/>
      <c r="I434" s="421"/>
      <c r="J434" s="421"/>
      <c r="K434" s="421"/>
      <c r="L434" s="421"/>
    </row>
    <row r="435" spans="1:12" s="436" customFormat="1" hidden="1" x14ac:dyDescent="0.35">
      <c r="A435" s="421"/>
      <c r="B435" s="421"/>
      <c r="C435" s="421"/>
      <c r="D435" s="421"/>
      <c r="E435" s="421"/>
      <c r="F435" s="421"/>
      <c r="G435" s="421"/>
      <c r="H435" s="421"/>
      <c r="I435" s="421"/>
      <c r="J435" s="421"/>
      <c r="K435" s="421"/>
      <c r="L435" s="421"/>
    </row>
    <row r="436" spans="1:12" s="436" customFormat="1" hidden="1" x14ac:dyDescent="0.35">
      <c r="A436" s="421"/>
      <c r="B436" s="421"/>
      <c r="C436" s="421"/>
      <c r="D436" s="421"/>
      <c r="E436" s="421"/>
      <c r="F436" s="421"/>
      <c r="G436" s="421"/>
      <c r="H436" s="421"/>
      <c r="I436" s="421"/>
      <c r="J436" s="421"/>
      <c r="K436" s="421"/>
      <c r="L436" s="421"/>
    </row>
    <row r="437" spans="1:12" s="436" customFormat="1" hidden="1" x14ac:dyDescent="0.35">
      <c r="A437" s="421"/>
      <c r="B437" s="421"/>
      <c r="C437" s="421"/>
      <c r="D437" s="421"/>
      <c r="E437" s="421"/>
      <c r="F437" s="421"/>
      <c r="G437" s="421"/>
      <c r="H437" s="421"/>
      <c r="I437" s="421"/>
      <c r="J437" s="421"/>
      <c r="K437" s="421"/>
      <c r="L437" s="421"/>
    </row>
    <row r="438" spans="1:12" s="436" customFormat="1" hidden="1" x14ac:dyDescent="0.35">
      <c r="A438" s="421"/>
      <c r="B438" s="421"/>
      <c r="C438" s="421"/>
      <c r="D438" s="421"/>
      <c r="E438" s="421"/>
      <c r="F438" s="421"/>
      <c r="G438" s="421"/>
      <c r="H438" s="421"/>
      <c r="I438" s="421"/>
      <c r="J438" s="421"/>
      <c r="K438" s="421"/>
      <c r="L438" s="421"/>
    </row>
    <row r="439" spans="1:12" s="436" customFormat="1" hidden="1" x14ac:dyDescent="0.35">
      <c r="A439" s="421"/>
      <c r="B439" s="421"/>
      <c r="C439" s="421"/>
      <c r="D439" s="421"/>
      <c r="E439" s="421"/>
      <c r="F439" s="421"/>
      <c r="G439" s="421"/>
      <c r="H439" s="421"/>
      <c r="I439" s="421"/>
      <c r="J439" s="421"/>
      <c r="K439" s="421"/>
      <c r="L439" s="421"/>
    </row>
    <row r="440" spans="1:12" s="436" customFormat="1" hidden="1" x14ac:dyDescent="0.35">
      <c r="A440" s="421"/>
      <c r="B440" s="421"/>
      <c r="C440" s="421"/>
      <c r="D440" s="421"/>
      <c r="E440" s="421"/>
      <c r="F440" s="421"/>
      <c r="G440" s="421"/>
      <c r="H440" s="421"/>
      <c r="I440" s="421"/>
      <c r="J440" s="421"/>
      <c r="K440" s="421"/>
      <c r="L440" s="421"/>
    </row>
    <row r="441" spans="1:12" s="436" customFormat="1" hidden="1" x14ac:dyDescent="0.35">
      <c r="A441" s="421"/>
      <c r="B441" s="421"/>
      <c r="C441" s="421"/>
      <c r="D441" s="421"/>
      <c r="E441" s="421"/>
      <c r="F441" s="421"/>
      <c r="G441" s="421"/>
      <c r="H441" s="421"/>
      <c r="I441" s="421"/>
      <c r="J441" s="421"/>
      <c r="K441" s="421"/>
      <c r="L441" s="421"/>
    </row>
    <row r="442" spans="1:12" s="436" customFormat="1" hidden="1" x14ac:dyDescent="0.35">
      <c r="A442" s="421"/>
      <c r="B442" s="421"/>
      <c r="C442" s="421"/>
      <c r="D442" s="421"/>
      <c r="E442" s="421"/>
      <c r="F442" s="421"/>
      <c r="G442" s="421"/>
      <c r="H442" s="421"/>
      <c r="I442" s="421"/>
      <c r="J442" s="421"/>
      <c r="K442" s="421"/>
      <c r="L442" s="421"/>
    </row>
    <row r="443" spans="1:12" s="436" customFormat="1" hidden="1" x14ac:dyDescent="0.35">
      <c r="A443" s="421"/>
      <c r="B443" s="421"/>
      <c r="C443" s="421"/>
      <c r="D443" s="421"/>
      <c r="E443" s="421"/>
      <c r="F443" s="421"/>
      <c r="G443" s="421"/>
      <c r="H443" s="421"/>
      <c r="I443" s="421"/>
      <c r="J443" s="421"/>
      <c r="K443" s="421"/>
      <c r="L443" s="421"/>
    </row>
    <row r="444" spans="1:12" s="436" customFormat="1" hidden="1" x14ac:dyDescent="0.35">
      <c r="A444" s="421"/>
      <c r="B444" s="421"/>
      <c r="C444" s="421"/>
      <c r="D444" s="421"/>
      <c r="E444" s="421"/>
      <c r="F444" s="421"/>
      <c r="G444" s="421"/>
      <c r="H444" s="421"/>
      <c r="I444" s="421"/>
      <c r="J444" s="421"/>
      <c r="K444" s="421"/>
      <c r="L444" s="421"/>
    </row>
    <row r="445" spans="1:12" s="436" customFormat="1" hidden="1" x14ac:dyDescent="0.35">
      <c r="A445" s="421"/>
      <c r="B445" s="421"/>
      <c r="C445" s="421"/>
      <c r="D445" s="421"/>
      <c r="E445" s="421"/>
      <c r="F445" s="421"/>
      <c r="G445" s="421"/>
      <c r="H445" s="421"/>
      <c r="I445" s="421"/>
      <c r="J445" s="421"/>
      <c r="K445" s="421"/>
      <c r="L445" s="421"/>
    </row>
    <row r="446" spans="1:12" s="436" customFormat="1" hidden="1" x14ac:dyDescent="0.35">
      <c r="A446" s="421"/>
      <c r="B446" s="421"/>
      <c r="C446" s="421"/>
      <c r="D446" s="421"/>
      <c r="E446" s="421"/>
      <c r="F446" s="421"/>
      <c r="G446" s="421"/>
      <c r="H446" s="421"/>
      <c r="I446" s="421"/>
      <c r="J446" s="421"/>
      <c r="K446" s="421"/>
      <c r="L446" s="421"/>
    </row>
    <row r="447" spans="1:12" s="436" customFormat="1" hidden="1" x14ac:dyDescent="0.35">
      <c r="A447" s="421"/>
      <c r="B447" s="421"/>
      <c r="C447" s="421"/>
      <c r="D447" s="421"/>
      <c r="E447" s="421"/>
      <c r="F447" s="421"/>
      <c r="G447" s="421"/>
      <c r="H447" s="421"/>
      <c r="I447" s="421"/>
      <c r="J447" s="421"/>
      <c r="K447" s="421"/>
      <c r="L447" s="421"/>
    </row>
    <row r="448" spans="1:12" s="436" customFormat="1" hidden="1" x14ac:dyDescent="0.35">
      <c r="A448" s="421"/>
      <c r="B448" s="421"/>
      <c r="C448" s="421"/>
      <c r="D448" s="421"/>
      <c r="E448" s="421"/>
      <c r="F448" s="421"/>
      <c r="G448" s="421"/>
      <c r="H448" s="421"/>
      <c r="I448" s="421"/>
      <c r="J448" s="421"/>
      <c r="K448" s="421"/>
      <c r="L448" s="421"/>
    </row>
    <row r="449" spans="1:12" s="436" customFormat="1" hidden="1" x14ac:dyDescent="0.35">
      <c r="A449" s="421"/>
      <c r="B449" s="421"/>
      <c r="C449" s="421"/>
      <c r="D449" s="421"/>
      <c r="E449" s="421"/>
      <c r="F449" s="421"/>
      <c r="G449" s="421"/>
      <c r="H449" s="421"/>
      <c r="I449" s="421"/>
      <c r="J449" s="421"/>
      <c r="K449" s="421"/>
      <c r="L449" s="421"/>
    </row>
    <row r="450" spans="1:12" s="436" customFormat="1" hidden="1" x14ac:dyDescent="0.35">
      <c r="A450" s="421"/>
      <c r="B450" s="421"/>
      <c r="C450" s="421"/>
      <c r="D450" s="421"/>
      <c r="E450" s="421"/>
      <c r="F450" s="421"/>
      <c r="G450" s="421"/>
      <c r="H450" s="421"/>
      <c r="I450" s="421"/>
      <c r="J450" s="421"/>
      <c r="K450" s="421"/>
      <c r="L450" s="421"/>
    </row>
    <row r="451" spans="1:12" s="436" customFormat="1" hidden="1" x14ac:dyDescent="0.35">
      <c r="A451" s="421"/>
      <c r="B451" s="421"/>
      <c r="C451" s="421"/>
      <c r="D451" s="421"/>
      <c r="E451" s="421"/>
      <c r="F451" s="421"/>
      <c r="G451" s="421"/>
      <c r="H451" s="421"/>
      <c r="I451" s="421"/>
      <c r="J451" s="421"/>
      <c r="K451" s="421"/>
      <c r="L451" s="421"/>
    </row>
    <row r="452" spans="1:12" s="436" customFormat="1" hidden="1" x14ac:dyDescent="0.35">
      <c r="A452" s="421"/>
      <c r="B452" s="421"/>
      <c r="C452" s="421"/>
      <c r="D452" s="421"/>
      <c r="E452" s="421"/>
      <c r="F452" s="421"/>
      <c r="G452" s="421"/>
      <c r="H452" s="421"/>
      <c r="I452" s="421"/>
      <c r="J452" s="421"/>
      <c r="K452" s="421"/>
      <c r="L452" s="421"/>
    </row>
    <row r="453" spans="1:12" s="436" customFormat="1" hidden="1" x14ac:dyDescent="0.35">
      <c r="A453" s="421"/>
      <c r="B453" s="421"/>
      <c r="C453" s="421"/>
      <c r="D453" s="421"/>
      <c r="E453" s="421"/>
      <c r="F453" s="421"/>
      <c r="G453" s="421"/>
      <c r="H453" s="421"/>
      <c r="I453" s="421"/>
      <c r="J453" s="421"/>
      <c r="K453" s="421"/>
      <c r="L453" s="421"/>
    </row>
    <row r="454" spans="1:12" s="436" customFormat="1" hidden="1" x14ac:dyDescent="0.35">
      <c r="A454" s="421"/>
      <c r="B454" s="421"/>
      <c r="C454" s="421"/>
      <c r="D454" s="421"/>
      <c r="E454" s="421"/>
      <c r="F454" s="421"/>
      <c r="G454" s="421"/>
      <c r="H454" s="421"/>
      <c r="I454" s="421"/>
      <c r="J454" s="421"/>
      <c r="K454" s="421"/>
      <c r="L454" s="421"/>
    </row>
    <row r="455" spans="1:12" s="436" customFormat="1" hidden="1" x14ac:dyDescent="0.35">
      <c r="A455" s="421"/>
      <c r="B455" s="421"/>
      <c r="C455" s="421"/>
      <c r="D455" s="421"/>
      <c r="E455" s="421"/>
      <c r="F455" s="421"/>
      <c r="G455" s="421"/>
      <c r="H455" s="421"/>
      <c r="I455" s="421"/>
      <c r="J455" s="421"/>
      <c r="K455" s="421"/>
      <c r="L455" s="421"/>
    </row>
    <row r="456" spans="1:12" s="436" customFormat="1" hidden="1" x14ac:dyDescent="0.35">
      <c r="A456" s="421"/>
      <c r="B456" s="421"/>
      <c r="C456" s="421"/>
      <c r="D456" s="421"/>
      <c r="E456" s="421"/>
      <c r="F456" s="421"/>
      <c r="G456" s="421"/>
      <c r="H456" s="421"/>
      <c r="I456" s="421"/>
      <c r="J456" s="421"/>
      <c r="K456" s="421"/>
      <c r="L456" s="421"/>
    </row>
    <row r="457" spans="1:12" s="436" customFormat="1" hidden="1" x14ac:dyDescent="0.35">
      <c r="A457" s="421"/>
      <c r="B457" s="421"/>
      <c r="C457" s="421"/>
      <c r="D457" s="421"/>
      <c r="E457" s="421"/>
      <c r="F457" s="421"/>
      <c r="G457" s="421"/>
      <c r="H457" s="421"/>
      <c r="I457" s="421"/>
      <c r="J457" s="421"/>
      <c r="K457" s="421"/>
      <c r="L457" s="421"/>
    </row>
    <row r="458" spans="1:12" s="436" customFormat="1" hidden="1" x14ac:dyDescent="0.35">
      <c r="A458" s="421"/>
      <c r="B458" s="421"/>
      <c r="C458" s="421"/>
      <c r="D458" s="421"/>
      <c r="E458" s="421"/>
      <c r="F458" s="421"/>
      <c r="G458" s="421"/>
      <c r="H458" s="421"/>
      <c r="I458" s="421"/>
      <c r="J458" s="421"/>
      <c r="K458" s="421"/>
      <c r="L458" s="421"/>
    </row>
    <row r="459" spans="1:12" s="436" customFormat="1" hidden="1" x14ac:dyDescent="0.35">
      <c r="A459" s="421"/>
      <c r="B459" s="421"/>
      <c r="C459" s="421"/>
      <c r="D459" s="421"/>
      <c r="E459" s="421"/>
      <c r="F459" s="421"/>
      <c r="G459" s="421"/>
      <c r="H459" s="421"/>
      <c r="I459" s="421"/>
      <c r="J459" s="421"/>
      <c r="K459" s="421"/>
      <c r="L459" s="421"/>
    </row>
    <row r="460" spans="1:12" s="436" customFormat="1" hidden="1" x14ac:dyDescent="0.35">
      <c r="A460" s="421"/>
      <c r="B460" s="421"/>
      <c r="C460" s="421"/>
      <c r="D460" s="421"/>
      <c r="E460" s="421"/>
      <c r="F460" s="421"/>
      <c r="G460" s="421"/>
      <c r="H460" s="421"/>
      <c r="I460" s="421"/>
      <c r="J460" s="421"/>
      <c r="K460" s="421"/>
      <c r="L460" s="421"/>
    </row>
    <row r="461" spans="1:12" s="436" customFormat="1" hidden="1" x14ac:dyDescent="0.35">
      <c r="A461" s="421"/>
      <c r="B461" s="421"/>
      <c r="C461" s="421"/>
      <c r="D461" s="421"/>
      <c r="E461" s="421"/>
      <c r="F461" s="421"/>
      <c r="G461" s="421"/>
      <c r="H461" s="421"/>
      <c r="I461" s="421"/>
      <c r="J461" s="421"/>
      <c r="K461" s="421"/>
      <c r="L461" s="421"/>
    </row>
    <row r="462" spans="1:12" s="436" customFormat="1" hidden="1" x14ac:dyDescent="0.35">
      <c r="A462" s="421"/>
      <c r="B462" s="421"/>
      <c r="C462" s="421"/>
      <c r="D462" s="421"/>
      <c r="E462" s="421"/>
      <c r="F462" s="421"/>
      <c r="G462" s="421"/>
      <c r="H462" s="421"/>
      <c r="I462" s="421"/>
      <c r="J462" s="421"/>
      <c r="K462" s="421"/>
      <c r="L462" s="421"/>
    </row>
    <row r="463" spans="1:12" s="436" customFormat="1" hidden="1" x14ac:dyDescent="0.35">
      <c r="A463" s="421"/>
      <c r="B463" s="421"/>
      <c r="C463" s="421"/>
      <c r="D463" s="421"/>
      <c r="E463" s="421"/>
      <c r="F463" s="421"/>
      <c r="G463" s="421"/>
      <c r="H463" s="421"/>
      <c r="I463" s="421"/>
      <c r="J463" s="421"/>
      <c r="K463" s="421"/>
      <c r="L463" s="421"/>
    </row>
    <row r="464" spans="1:12" s="436" customFormat="1" hidden="1" x14ac:dyDescent="0.35">
      <c r="A464" s="421"/>
      <c r="B464" s="421"/>
      <c r="C464" s="421"/>
      <c r="D464" s="421"/>
      <c r="E464" s="421"/>
      <c r="F464" s="421"/>
      <c r="G464" s="421"/>
      <c r="H464" s="421"/>
      <c r="I464" s="421"/>
      <c r="J464" s="421"/>
      <c r="K464" s="421"/>
      <c r="L464" s="421"/>
    </row>
    <row r="465" spans="1:12" s="436" customFormat="1" hidden="1" x14ac:dyDescent="0.35">
      <c r="A465" s="421"/>
      <c r="B465" s="421"/>
      <c r="C465" s="421"/>
      <c r="D465" s="421"/>
      <c r="E465" s="421"/>
      <c r="F465" s="421"/>
      <c r="G465" s="421"/>
      <c r="H465" s="421"/>
      <c r="I465" s="421"/>
      <c r="J465" s="421"/>
      <c r="K465" s="421"/>
      <c r="L465" s="421"/>
    </row>
    <row r="466" spans="1:12" s="436" customFormat="1" hidden="1" x14ac:dyDescent="0.35">
      <c r="A466" s="421"/>
      <c r="B466" s="421"/>
      <c r="C466" s="421"/>
      <c r="D466" s="421"/>
      <c r="E466" s="421"/>
      <c r="F466" s="421"/>
      <c r="G466" s="421"/>
      <c r="H466" s="421"/>
      <c r="I466" s="421"/>
      <c r="J466" s="421"/>
      <c r="K466" s="421"/>
      <c r="L466" s="421"/>
    </row>
    <row r="467" spans="1:12" s="436" customFormat="1" hidden="1" x14ac:dyDescent="0.35">
      <c r="A467" s="421"/>
      <c r="B467" s="421"/>
      <c r="C467" s="421"/>
      <c r="D467" s="421"/>
      <c r="E467" s="421"/>
      <c r="F467" s="421"/>
      <c r="G467" s="421"/>
      <c r="H467" s="421"/>
      <c r="I467" s="421"/>
      <c r="J467" s="421"/>
      <c r="K467" s="421"/>
      <c r="L467" s="421"/>
    </row>
    <row r="468" spans="1:12" s="436" customFormat="1" hidden="1" x14ac:dyDescent="0.35">
      <c r="A468" s="421"/>
      <c r="B468" s="421"/>
      <c r="C468" s="421"/>
      <c r="D468" s="421"/>
      <c r="E468" s="421"/>
      <c r="F468" s="421"/>
      <c r="G468" s="421"/>
      <c r="H468" s="421"/>
      <c r="I468" s="421"/>
      <c r="J468" s="421"/>
      <c r="K468" s="421"/>
      <c r="L468" s="421"/>
    </row>
    <row r="469" spans="1:12" s="436" customFormat="1" hidden="1" x14ac:dyDescent="0.35">
      <c r="A469" s="421"/>
      <c r="B469" s="421"/>
      <c r="C469" s="421"/>
      <c r="D469" s="421"/>
      <c r="E469" s="421"/>
      <c r="F469" s="421"/>
      <c r="G469" s="421"/>
      <c r="H469" s="421"/>
      <c r="I469" s="421"/>
      <c r="J469" s="421"/>
      <c r="K469" s="421"/>
      <c r="L469" s="421"/>
    </row>
    <row r="470" spans="1:12" s="436" customFormat="1" hidden="1" x14ac:dyDescent="0.35">
      <c r="A470" s="421"/>
      <c r="B470" s="421"/>
      <c r="C470" s="421"/>
      <c r="D470" s="421"/>
      <c r="E470" s="421"/>
      <c r="F470" s="421"/>
      <c r="G470" s="421"/>
      <c r="H470" s="421"/>
      <c r="I470" s="421"/>
      <c r="J470" s="421"/>
      <c r="K470" s="421"/>
      <c r="L470" s="421"/>
    </row>
    <row r="471" spans="1:12" s="436" customFormat="1" hidden="1" x14ac:dyDescent="0.35">
      <c r="A471" s="421"/>
      <c r="B471" s="421"/>
      <c r="C471" s="421"/>
      <c r="D471" s="421"/>
      <c r="E471" s="421"/>
      <c r="F471" s="421"/>
      <c r="G471" s="421"/>
      <c r="H471" s="421"/>
      <c r="I471" s="421"/>
      <c r="J471" s="421"/>
      <c r="K471" s="421"/>
      <c r="L471" s="421"/>
    </row>
    <row r="472" spans="1:12" s="436" customFormat="1" hidden="1" x14ac:dyDescent="0.35">
      <c r="A472" s="421"/>
      <c r="B472" s="421"/>
      <c r="C472" s="421"/>
      <c r="D472" s="421"/>
      <c r="E472" s="421"/>
      <c r="F472" s="421"/>
      <c r="G472" s="421"/>
      <c r="H472" s="421"/>
      <c r="I472" s="421"/>
      <c r="J472" s="421"/>
      <c r="K472" s="421"/>
      <c r="L472" s="421"/>
    </row>
    <row r="473" spans="1:12" s="436" customFormat="1" hidden="1" x14ac:dyDescent="0.35">
      <c r="A473" s="421"/>
      <c r="B473" s="421"/>
      <c r="C473" s="421"/>
      <c r="D473" s="421"/>
      <c r="E473" s="421"/>
      <c r="F473" s="421"/>
      <c r="G473" s="421"/>
      <c r="H473" s="421"/>
      <c r="I473" s="421"/>
      <c r="J473" s="421"/>
      <c r="K473" s="421"/>
      <c r="L473" s="421"/>
    </row>
    <row r="474" spans="1:12" s="436" customFormat="1" hidden="1" x14ac:dyDescent="0.35">
      <c r="A474" s="421"/>
      <c r="B474" s="421"/>
      <c r="C474" s="421"/>
      <c r="D474" s="421"/>
      <c r="E474" s="421"/>
      <c r="F474" s="421"/>
      <c r="G474" s="421"/>
      <c r="H474" s="421"/>
      <c r="I474" s="421"/>
      <c r="J474" s="421"/>
      <c r="K474" s="421"/>
      <c r="L474" s="421"/>
    </row>
    <row r="475" spans="1:12" s="436" customFormat="1" hidden="1" x14ac:dyDescent="0.35">
      <c r="A475" s="421"/>
      <c r="B475" s="421"/>
      <c r="C475" s="421"/>
      <c r="D475" s="421"/>
      <c r="E475" s="421"/>
      <c r="F475" s="421"/>
      <c r="G475" s="421"/>
      <c r="H475" s="421"/>
      <c r="I475" s="421"/>
      <c r="J475" s="421"/>
      <c r="K475" s="421"/>
      <c r="L475" s="421"/>
    </row>
    <row r="476" spans="1:12" s="436" customFormat="1" hidden="1" x14ac:dyDescent="0.35">
      <c r="A476" s="421"/>
      <c r="B476" s="421"/>
      <c r="C476" s="421"/>
      <c r="D476" s="421"/>
      <c r="E476" s="421"/>
      <c r="F476" s="421"/>
      <c r="G476" s="421"/>
      <c r="H476" s="421"/>
      <c r="I476" s="421"/>
      <c r="J476" s="421"/>
      <c r="K476" s="421"/>
      <c r="L476" s="421"/>
    </row>
    <row r="477" spans="1:12" s="436" customFormat="1" hidden="1" x14ac:dyDescent="0.35">
      <c r="A477" s="421"/>
      <c r="B477" s="421"/>
      <c r="C477" s="421"/>
      <c r="D477" s="421"/>
      <c r="E477" s="421"/>
      <c r="F477" s="421"/>
      <c r="G477" s="421"/>
      <c r="H477" s="421"/>
      <c r="I477" s="421"/>
      <c r="J477" s="421"/>
      <c r="K477" s="421"/>
      <c r="L477" s="421"/>
    </row>
    <row r="478" spans="1:12" s="436" customFormat="1" hidden="1" x14ac:dyDescent="0.35">
      <c r="A478" s="421"/>
      <c r="B478" s="421"/>
      <c r="C478" s="421"/>
      <c r="D478" s="421"/>
      <c r="E478" s="421"/>
      <c r="F478" s="421"/>
      <c r="G478" s="421"/>
      <c r="H478" s="421"/>
      <c r="I478" s="421"/>
      <c r="J478" s="421"/>
      <c r="K478" s="421"/>
      <c r="L478" s="421"/>
    </row>
    <row r="479" spans="1:12" s="436" customFormat="1" hidden="1" x14ac:dyDescent="0.35">
      <c r="A479" s="421"/>
      <c r="B479" s="421"/>
      <c r="C479" s="421"/>
      <c r="D479" s="421"/>
      <c r="E479" s="421"/>
      <c r="F479" s="421"/>
      <c r="G479" s="421"/>
      <c r="H479" s="421"/>
      <c r="I479" s="421"/>
      <c r="J479" s="421"/>
      <c r="K479" s="421"/>
      <c r="L479" s="421"/>
    </row>
    <row r="480" spans="1:12" s="436" customFormat="1" hidden="1" x14ac:dyDescent="0.35">
      <c r="A480" s="421"/>
      <c r="B480" s="421"/>
      <c r="C480" s="421"/>
      <c r="D480" s="421"/>
      <c r="E480" s="421"/>
      <c r="F480" s="421"/>
      <c r="G480" s="421"/>
      <c r="H480" s="421"/>
      <c r="I480" s="421"/>
      <c r="J480" s="421"/>
      <c r="K480" s="421"/>
      <c r="L480" s="421"/>
    </row>
    <row r="481" spans="1:12" s="436" customFormat="1" hidden="1" x14ac:dyDescent="0.35">
      <c r="A481" s="421"/>
      <c r="B481" s="421"/>
      <c r="C481" s="421"/>
      <c r="D481" s="421"/>
      <c r="E481" s="421"/>
      <c r="F481" s="421"/>
      <c r="G481" s="421"/>
      <c r="H481" s="421"/>
      <c r="I481" s="421"/>
      <c r="J481" s="421"/>
      <c r="K481" s="421"/>
      <c r="L481" s="421"/>
    </row>
    <row r="482" spans="1:12" s="436" customFormat="1" hidden="1" x14ac:dyDescent="0.35">
      <c r="A482" s="421"/>
      <c r="B482" s="421"/>
      <c r="C482" s="421"/>
      <c r="D482" s="421"/>
      <c r="E482" s="421"/>
      <c r="F482" s="421"/>
      <c r="G482" s="421"/>
      <c r="H482" s="421"/>
      <c r="I482" s="421"/>
      <c r="J482" s="421"/>
      <c r="K482" s="421"/>
      <c r="L482" s="421"/>
    </row>
    <row r="483" spans="1:12" s="436" customFormat="1" hidden="1" x14ac:dyDescent="0.35">
      <c r="A483" s="421"/>
      <c r="B483" s="421"/>
      <c r="C483" s="421"/>
      <c r="D483" s="421"/>
      <c r="E483" s="421"/>
      <c r="F483" s="421"/>
      <c r="G483" s="421"/>
      <c r="H483" s="421"/>
      <c r="I483" s="421"/>
      <c r="J483" s="421"/>
      <c r="K483" s="421"/>
      <c r="L483" s="421"/>
    </row>
    <row r="484" spans="1:12" s="436" customFormat="1" hidden="1" x14ac:dyDescent="0.35">
      <c r="A484" s="421"/>
      <c r="B484" s="421"/>
      <c r="C484" s="421"/>
      <c r="D484" s="421"/>
      <c r="E484" s="421"/>
      <c r="F484" s="421"/>
      <c r="G484" s="421"/>
      <c r="H484" s="421"/>
      <c r="I484" s="421"/>
      <c r="J484" s="421"/>
      <c r="K484" s="421"/>
      <c r="L484" s="421"/>
    </row>
    <row r="485" spans="1:12" s="436" customFormat="1" hidden="1" x14ac:dyDescent="0.35">
      <c r="A485" s="421"/>
      <c r="B485" s="421"/>
      <c r="C485" s="421"/>
      <c r="D485" s="421"/>
      <c r="E485" s="421"/>
      <c r="F485" s="421"/>
      <c r="G485" s="421"/>
      <c r="H485" s="421"/>
      <c r="I485" s="421"/>
      <c r="J485" s="421"/>
      <c r="K485" s="421"/>
      <c r="L485" s="421"/>
    </row>
    <row r="486" spans="1:12" s="436" customFormat="1" hidden="1" x14ac:dyDescent="0.35">
      <c r="A486" s="421"/>
      <c r="B486" s="421"/>
      <c r="C486" s="421"/>
      <c r="D486" s="421"/>
      <c r="E486" s="421"/>
      <c r="F486" s="421"/>
      <c r="G486" s="421"/>
      <c r="H486" s="421"/>
      <c r="I486" s="421"/>
      <c r="J486" s="421"/>
      <c r="K486" s="421"/>
      <c r="L486" s="421"/>
    </row>
    <row r="487" spans="1:12" s="436" customFormat="1" hidden="1" x14ac:dyDescent="0.35">
      <c r="A487" s="421"/>
      <c r="B487" s="421"/>
      <c r="C487" s="421"/>
      <c r="D487" s="421"/>
      <c r="E487" s="421"/>
      <c r="F487" s="421"/>
      <c r="G487" s="421"/>
      <c r="H487" s="421"/>
      <c r="I487" s="421"/>
      <c r="J487" s="421"/>
      <c r="K487" s="421"/>
      <c r="L487" s="421"/>
    </row>
    <row r="488" spans="1:12" s="436" customFormat="1" hidden="1" x14ac:dyDescent="0.35">
      <c r="A488" s="421"/>
      <c r="B488" s="421"/>
      <c r="C488" s="421"/>
      <c r="D488" s="421"/>
      <c r="E488" s="421"/>
      <c r="F488" s="421"/>
      <c r="G488" s="421"/>
      <c r="H488" s="421"/>
      <c r="I488" s="421"/>
      <c r="J488" s="421"/>
      <c r="K488" s="421"/>
      <c r="L488" s="421"/>
    </row>
    <row r="489" spans="1:12" s="436" customFormat="1" hidden="1" x14ac:dyDescent="0.35">
      <c r="A489" s="421"/>
      <c r="B489" s="421"/>
      <c r="C489" s="421"/>
      <c r="D489" s="421"/>
      <c r="E489" s="421"/>
      <c r="F489" s="421"/>
      <c r="G489" s="421"/>
      <c r="H489" s="421"/>
      <c r="I489" s="421"/>
      <c r="J489" s="421"/>
      <c r="K489" s="421"/>
      <c r="L489" s="421"/>
    </row>
    <row r="490" spans="1:12" s="436" customFormat="1" hidden="1" x14ac:dyDescent="0.35">
      <c r="A490" s="421"/>
      <c r="B490" s="421"/>
      <c r="C490" s="421"/>
      <c r="D490" s="421"/>
      <c r="E490" s="421"/>
      <c r="F490" s="421"/>
      <c r="G490" s="421"/>
      <c r="H490" s="421"/>
      <c r="I490" s="421"/>
      <c r="J490" s="421"/>
      <c r="K490" s="421"/>
      <c r="L490" s="421"/>
    </row>
    <row r="491" spans="1:12" s="436" customFormat="1" hidden="1" x14ac:dyDescent="0.35">
      <c r="A491" s="421"/>
      <c r="B491" s="421"/>
      <c r="C491" s="421"/>
      <c r="D491" s="421"/>
      <c r="E491" s="421"/>
      <c r="F491" s="421"/>
      <c r="G491" s="421"/>
      <c r="H491" s="421"/>
      <c r="I491" s="421"/>
      <c r="J491" s="421"/>
      <c r="K491" s="421"/>
      <c r="L491" s="421"/>
    </row>
    <row r="492" spans="1:12" s="436" customFormat="1" hidden="1" x14ac:dyDescent="0.35">
      <c r="A492" s="421"/>
      <c r="B492" s="421"/>
      <c r="C492" s="421"/>
      <c r="D492" s="421"/>
      <c r="E492" s="421"/>
      <c r="F492" s="421"/>
      <c r="G492" s="421"/>
      <c r="H492" s="421"/>
      <c r="I492" s="421"/>
      <c r="J492" s="421"/>
      <c r="K492" s="421"/>
      <c r="L492" s="421"/>
    </row>
    <row r="493" spans="1:12" s="436" customFormat="1" hidden="1" x14ac:dyDescent="0.35">
      <c r="A493" s="421"/>
      <c r="B493" s="421"/>
      <c r="C493" s="421"/>
      <c r="D493" s="421"/>
      <c r="E493" s="421"/>
      <c r="F493" s="421"/>
      <c r="G493" s="421"/>
      <c r="H493" s="421"/>
      <c r="I493" s="421"/>
      <c r="J493" s="421"/>
      <c r="K493" s="421"/>
      <c r="L493" s="421"/>
    </row>
    <row r="494" spans="1:12" s="436" customFormat="1" hidden="1" x14ac:dyDescent="0.35">
      <c r="A494" s="421"/>
      <c r="B494" s="421"/>
      <c r="C494" s="421"/>
      <c r="D494" s="421"/>
      <c r="E494" s="421"/>
      <c r="F494" s="421"/>
      <c r="G494" s="421"/>
      <c r="H494" s="421"/>
      <c r="I494" s="421"/>
      <c r="J494" s="421"/>
      <c r="K494" s="421"/>
      <c r="L494" s="421"/>
    </row>
    <row r="495" spans="1:12" s="436" customFormat="1" hidden="1" x14ac:dyDescent="0.35">
      <c r="A495" s="421"/>
      <c r="B495" s="421"/>
      <c r="C495" s="421"/>
      <c r="D495" s="421"/>
      <c r="E495" s="421"/>
      <c r="F495" s="421"/>
      <c r="G495" s="421"/>
      <c r="H495" s="421"/>
      <c r="I495" s="421"/>
      <c r="J495" s="421"/>
      <c r="K495" s="421"/>
      <c r="L495" s="421"/>
    </row>
    <row r="496" spans="1:12" s="436" customFormat="1" hidden="1" x14ac:dyDescent="0.35">
      <c r="A496" s="421"/>
      <c r="B496" s="421"/>
      <c r="C496" s="421"/>
      <c r="D496" s="421"/>
      <c r="E496" s="421"/>
      <c r="F496" s="421"/>
      <c r="G496" s="421"/>
      <c r="H496" s="421"/>
      <c r="I496" s="421"/>
      <c r="J496" s="421"/>
      <c r="K496" s="421"/>
      <c r="L496" s="421"/>
    </row>
    <row r="497" spans="1:12" s="436" customFormat="1" hidden="1" x14ac:dyDescent="0.35">
      <c r="A497" s="421"/>
      <c r="B497" s="421"/>
      <c r="C497" s="421"/>
      <c r="D497" s="421"/>
      <c r="E497" s="421"/>
      <c r="F497" s="421"/>
      <c r="G497" s="421"/>
      <c r="H497" s="421"/>
      <c r="I497" s="421"/>
      <c r="J497" s="421"/>
      <c r="K497" s="421"/>
      <c r="L497" s="421"/>
    </row>
    <row r="498" spans="1:12" s="436" customFormat="1" hidden="1" x14ac:dyDescent="0.35">
      <c r="A498" s="421"/>
      <c r="B498" s="421"/>
      <c r="C498" s="421"/>
      <c r="D498" s="421"/>
      <c r="E498" s="421"/>
      <c r="F498" s="421"/>
      <c r="G498" s="421"/>
      <c r="H498" s="421"/>
      <c r="I498" s="421"/>
      <c r="J498" s="421"/>
      <c r="K498" s="421"/>
      <c r="L498" s="421"/>
    </row>
    <row r="499" spans="1:12" s="436" customFormat="1" hidden="1" x14ac:dyDescent="0.35">
      <c r="A499" s="421"/>
      <c r="B499" s="421"/>
      <c r="C499" s="421"/>
      <c r="D499" s="421"/>
      <c r="E499" s="421"/>
      <c r="F499" s="421"/>
      <c r="G499" s="421"/>
      <c r="H499" s="421"/>
      <c r="I499" s="421"/>
      <c r="J499" s="421"/>
      <c r="K499" s="421"/>
      <c r="L499" s="421"/>
    </row>
    <row r="500" spans="1:12" s="436" customFormat="1" hidden="1" x14ac:dyDescent="0.35">
      <c r="A500" s="421"/>
      <c r="B500" s="421"/>
      <c r="C500" s="421"/>
      <c r="D500" s="421"/>
      <c r="E500" s="421"/>
      <c r="F500" s="421"/>
      <c r="G500" s="421"/>
      <c r="H500" s="421"/>
      <c r="I500" s="421"/>
      <c r="J500" s="421"/>
      <c r="K500" s="421"/>
      <c r="L500" s="421"/>
    </row>
    <row r="501" spans="1:12" s="436" customFormat="1" hidden="1" x14ac:dyDescent="0.35">
      <c r="A501" s="421"/>
      <c r="B501" s="421"/>
      <c r="C501" s="421"/>
      <c r="D501" s="421"/>
      <c r="E501" s="421"/>
      <c r="F501" s="421"/>
      <c r="G501" s="421"/>
      <c r="H501" s="421"/>
      <c r="I501" s="421"/>
      <c r="J501" s="421"/>
      <c r="K501" s="421"/>
      <c r="L501" s="421"/>
    </row>
    <row r="502" spans="1:12" s="436" customFormat="1" hidden="1" x14ac:dyDescent="0.35">
      <c r="A502" s="421"/>
      <c r="B502" s="421"/>
      <c r="C502" s="421"/>
      <c r="D502" s="421"/>
      <c r="E502" s="421"/>
      <c r="F502" s="421"/>
      <c r="G502" s="421"/>
      <c r="H502" s="421"/>
      <c r="I502" s="421"/>
      <c r="J502" s="421"/>
      <c r="K502" s="421"/>
      <c r="L502" s="421"/>
    </row>
    <row r="503" spans="1:12" s="436" customFormat="1" hidden="1" x14ac:dyDescent="0.35">
      <c r="A503" s="421"/>
      <c r="B503" s="421"/>
      <c r="C503" s="421"/>
      <c r="D503" s="421"/>
      <c r="E503" s="421"/>
      <c r="F503" s="421"/>
      <c r="G503" s="421"/>
      <c r="H503" s="421"/>
      <c r="I503" s="421"/>
      <c r="J503" s="421"/>
      <c r="K503" s="421"/>
      <c r="L503" s="421"/>
    </row>
    <row r="504" spans="1:12" s="436" customFormat="1" hidden="1" x14ac:dyDescent="0.35">
      <c r="A504" s="421"/>
      <c r="B504" s="421"/>
      <c r="C504" s="421"/>
      <c r="D504" s="421"/>
      <c r="E504" s="421"/>
      <c r="F504" s="421"/>
      <c r="G504" s="421"/>
      <c r="H504" s="421"/>
      <c r="I504" s="421"/>
      <c r="J504" s="421"/>
      <c r="K504" s="421"/>
      <c r="L504" s="421"/>
    </row>
    <row r="505" spans="1:12" s="436" customFormat="1" hidden="1" x14ac:dyDescent="0.35">
      <c r="A505" s="421"/>
      <c r="B505" s="421"/>
      <c r="C505" s="421"/>
      <c r="D505" s="421"/>
      <c r="E505" s="421"/>
      <c r="F505" s="421"/>
      <c r="G505" s="421"/>
      <c r="H505" s="421"/>
      <c r="I505" s="421"/>
      <c r="J505" s="421"/>
      <c r="K505" s="421"/>
      <c r="L505" s="421"/>
    </row>
    <row r="506" spans="1:12" s="436" customFormat="1" hidden="1" x14ac:dyDescent="0.35">
      <c r="A506" s="421"/>
      <c r="B506" s="421"/>
      <c r="C506" s="421"/>
      <c r="D506" s="421"/>
      <c r="E506" s="421"/>
      <c r="F506" s="421"/>
      <c r="G506" s="421"/>
      <c r="H506" s="421"/>
      <c r="I506" s="421"/>
      <c r="J506" s="421"/>
      <c r="K506" s="421"/>
      <c r="L506" s="421"/>
    </row>
    <row r="507" spans="1:12" s="436" customFormat="1" hidden="1" x14ac:dyDescent="0.35">
      <c r="A507" s="421"/>
      <c r="B507" s="421"/>
      <c r="C507" s="421"/>
      <c r="D507" s="421"/>
      <c r="E507" s="421"/>
      <c r="F507" s="421"/>
      <c r="G507" s="421"/>
      <c r="H507" s="421"/>
      <c r="I507" s="421"/>
      <c r="J507" s="421"/>
      <c r="K507" s="421"/>
      <c r="L507" s="421"/>
    </row>
    <row r="508" spans="1:12" s="436" customFormat="1" hidden="1" x14ac:dyDescent="0.35">
      <c r="A508" s="421"/>
      <c r="B508" s="421"/>
      <c r="C508" s="421"/>
      <c r="D508" s="421"/>
      <c r="E508" s="421"/>
      <c r="F508" s="421"/>
      <c r="G508" s="421"/>
      <c r="H508" s="421"/>
      <c r="I508" s="421"/>
      <c r="J508" s="421"/>
      <c r="K508" s="421"/>
      <c r="L508" s="421"/>
    </row>
    <row r="509" spans="1:12" s="436" customFormat="1" hidden="1" x14ac:dyDescent="0.35">
      <c r="A509" s="421"/>
      <c r="B509" s="421"/>
      <c r="C509" s="421"/>
      <c r="D509" s="421"/>
      <c r="E509" s="421"/>
      <c r="F509" s="421"/>
      <c r="G509" s="421"/>
      <c r="H509" s="421"/>
      <c r="I509" s="421"/>
      <c r="J509" s="421"/>
      <c r="K509" s="421"/>
      <c r="L509" s="421"/>
    </row>
    <row r="510" spans="1:12" s="436" customFormat="1" hidden="1" x14ac:dyDescent="0.35">
      <c r="A510" s="421"/>
      <c r="B510" s="421"/>
      <c r="C510" s="421"/>
      <c r="D510" s="421"/>
      <c r="E510" s="421"/>
      <c r="F510" s="421"/>
      <c r="G510" s="421"/>
      <c r="H510" s="421"/>
      <c r="I510" s="421"/>
      <c r="J510" s="421"/>
      <c r="K510" s="421"/>
      <c r="L510" s="421"/>
    </row>
    <row r="511" spans="1:12" s="436" customFormat="1" hidden="1" x14ac:dyDescent="0.35">
      <c r="A511" s="421"/>
      <c r="B511" s="421"/>
      <c r="C511" s="421"/>
      <c r="D511" s="421"/>
      <c r="E511" s="421"/>
      <c r="F511" s="421"/>
      <c r="G511" s="421"/>
      <c r="H511" s="421"/>
      <c r="I511" s="421"/>
      <c r="J511" s="421"/>
      <c r="K511" s="421"/>
      <c r="L511" s="421"/>
    </row>
    <row r="512" spans="1:12" s="436" customFormat="1" hidden="1" x14ac:dyDescent="0.35">
      <c r="A512" s="421"/>
      <c r="B512" s="421"/>
      <c r="C512" s="421"/>
      <c r="D512" s="421"/>
      <c r="E512" s="421"/>
      <c r="F512" s="421"/>
      <c r="G512" s="421"/>
      <c r="H512" s="421"/>
      <c r="I512" s="421"/>
      <c r="J512" s="421"/>
      <c r="K512" s="421"/>
      <c r="L512" s="421"/>
    </row>
    <row r="513" spans="1:12" s="436" customFormat="1" hidden="1" x14ac:dyDescent="0.35">
      <c r="A513" s="421"/>
      <c r="B513" s="421"/>
      <c r="C513" s="421"/>
      <c r="D513" s="421"/>
      <c r="E513" s="421"/>
      <c r="F513" s="421"/>
      <c r="G513" s="421"/>
      <c r="H513" s="421"/>
      <c r="I513" s="421"/>
      <c r="J513" s="421"/>
      <c r="K513" s="421"/>
      <c r="L513" s="421"/>
    </row>
    <row r="514" spans="1:12" s="436" customFormat="1" hidden="1" x14ac:dyDescent="0.35">
      <c r="A514" s="421"/>
      <c r="B514" s="421"/>
      <c r="C514" s="421"/>
      <c r="D514" s="421"/>
      <c r="E514" s="421"/>
      <c r="F514" s="421"/>
      <c r="G514" s="421"/>
      <c r="H514" s="421"/>
      <c r="I514" s="421"/>
      <c r="J514" s="421"/>
      <c r="K514" s="421"/>
      <c r="L514" s="421"/>
    </row>
    <row r="515" spans="1:12" s="436" customFormat="1" hidden="1" x14ac:dyDescent="0.35">
      <c r="A515" s="421"/>
      <c r="B515" s="421"/>
      <c r="C515" s="421"/>
      <c r="D515" s="421"/>
      <c r="E515" s="421"/>
      <c r="F515" s="421"/>
      <c r="G515" s="421"/>
      <c r="H515" s="421"/>
      <c r="I515" s="421"/>
      <c r="J515" s="421"/>
      <c r="K515" s="421"/>
      <c r="L515" s="421"/>
    </row>
    <row r="516" spans="1:12" s="436" customFormat="1" hidden="1" x14ac:dyDescent="0.35">
      <c r="A516" s="421"/>
      <c r="B516" s="421"/>
      <c r="C516" s="421"/>
      <c r="D516" s="421"/>
      <c r="E516" s="421"/>
      <c r="F516" s="421"/>
      <c r="G516" s="421"/>
      <c r="H516" s="421"/>
      <c r="I516" s="421"/>
      <c r="J516" s="421"/>
      <c r="K516" s="421"/>
      <c r="L516" s="421"/>
    </row>
    <row r="517" spans="1:12" s="436" customFormat="1" hidden="1" x14ac:dyDescent="0.35">
      <c r="A517" s="421"/>
      <c r="B517" s="421"/>
      <c r="C517" s="421"/>
      <c r="D517" s="421"/>
      <c r="E517" s="421"/>
      <c r="F517" s="421"/>
      <c r="G517" s="421"/>
      <c r="H517" s="421"/>
      <c r="I517" s="421"/>
      <c r="J517" s="421"/>
      <c r="K517" s="421"/>
      <c r="L517" s="421"/>
    </row>
    <row r="518" spans="1:12" s="436" customFormat="1" hidden="1" x14ac:dyDescent="0.35">
      <c r="A518" s="421"/>
      <c r="B518" s="421"/>
      <c r="C518" s="421"/>
      <c r="D518" s="421"/>
      <c r="E518" s="421"/>
      <c r="F518" s="421"/>
      <c r="G518" s="421"/>
      <c r="H518" s="421"/>
      <c r="I518" s="421"/>
      <c r="J518" s="421"/>
      <c r="K518" s="421"/>
      <c r="L518" s="421"/>
    </row>
    <row r="519" spans="1:12" s="436" customFormat="1" hidden="1" x14ac:dyDescent="0.35">
      <c r="A519" s="421"/>
      <c r="B519" s="421"/>
      <c r="C519" s="421"/>
      <c r="D519" s="421"/>
      <c r="E519" s="421"/>
      <c r="F519" s="421"/>
      <c r="G519" s="421"/>
      <c r="H519" s="421"/>
      <c r="I519" s="421"/>
      <c r="J519" s="421"/>
      <c r="K519" s="421"/>
      <c r="L519" s="421"/>
    </row>
    <row r="520" spans="1:12" s="436" customFormat="1" hidden="1" x14ac:dyDescent="0.35">
      <c r="A520" s="421"/>
      <c r="B520" s="421"/>
      <c r="C520" s="421"/>
      <c r="D520" s="421"/>
      <c r="E520" s="421"/>
      <c r="F520" s="421"/>
      <c r="G520" s="421"/>
      <c r="H520" s="421"/>
      <c r="I520" s="421"/>
      <c r="J520" s="421"/>
      <c r="K520" s="421"/>
      <c r="L520" s="421"/>
    </row>
    <row r="521" spans="1:12" s="436" customFormat="1" hidden="1" x14ac:dyDescent="0.35">
      <c r="A521" s="421"/>
      <c r="B521" s="421"/>
      <c r="C521" s="421"/>
      <c r="D521" s="421"/>
      <c r="E521" s="421"/>
      <c r="F521" s="421"/>
      <c r="G521" s="421"/>
      <c r="H521" s="421"/>
      <c r="I521" s="421"/>
      <c r="J521" s="421"/>
      <c r="K521" s="421"/>
      <c r="L521" s="421"/>
    </row>
    <row r="522" spans="1:12" s="436" customFormat="1" hidden="1" x14ac:dyDescent="0.35">
      <c r="A522" s="421"/>
      <c r="B522" s="421"/>
      <c r="C522" s="421"/>
      <c r="D522" s="421"/>
      <c r="E522" s="421"/>
      <c r="F522" s="421"/>
      <c r="G522" s="421"/>
      <c r="H522" s="421"/>
      <c r="I522" s="421"/>
      <c r="J522" s="421"/>
      <c r="K522" s="421"/>
      <c r="L522" s="421"/>
    </row>
    <row r="523" spans="1:12" s="436" customFormat="1" hidden="1" x14ac:dyDescent="0.35">
      <c r="A523" s="421"/>
      <c r="B523" s="421"/>
      <c r="C523" s="421"/>
      <c r="D523" s="421"/>
      <c r="E523" s="421"/>
      <c r="F523" s="421"/>
      <c r="G523" s="421"/>
      <c r="H523" s="421"/>
      <c r="I523" s="421"/>
      <c r="J523" s="421"/>
      <c r="K523" s="421"/>
      <c r="L523" s="421"/>
    </row>
    <row r="524" spans="1:12" s="436" customFormat="1" hidden="1" x14ac:dyDescent="0.35">
      <c r="A524" s="421"/>
      <c r="B524" s="421"/>
      <c r="C524" s="421"/>
      <c r="D524" s="421"/>
      <c r="E524" s="421"/>
      <c r="F524" s="421"/>
      <c r="G524" s="421"/>
      <c r="H524" s="421"/>
      <c r="I524" s="421"/>
      <c r="J524" s="421"/>
      <c r="K524" s="421"/>
      <c r="L524" s="421"/>
    </row>
    <row r="525" spans="1:12" s="436" customFormat="1" hidden="1" x14ac:dyDescent="0.35">
      <c r="A525" s="421"/>
      <c r="B525" s="421"/>
      <c r="C525" s="421"/>
      <c r="D525" s="421"/>
      <c r="E525" s="421"/>
      <c r="F525" s="421"/>
      <c r="G525" s="421"/>
      <c r="H525" s="421"/>
      <c r="I525" s="421"/>
      <c r="J525" s="421"/>
      <c r="K525" s="421"/>
      <c r="L525" s="421"/>
    </row>
    <row r="526" spans="1:12" s="436" customFormat="1" hidden="1" x14ac:dyDescent="0.35">
      <c r="A526" s="421"/>
      <c r="B526" s="421"/>
      <c r="C526" s="421"/>
      <c r="D526" s="421"/>
      <c r="E526" s="421"/>
      <c r="F526" s="421"/>
      <c r="G526" s="421"/>
      <c r="H526" s="421"/>
      <c r="I526" s="421"/>
      <c r="J526" s="421"/>
      <c r="K526" s="421"/>
      <c r="L526" s="421"/>
    </row>
    <row r="527" spans="1:12" s="436" customFormat="1" hidden="1" x14ac:dyDescent="0.35">
      <c r="A527" s="421"/>
      <c r="B527" s="421"/>
      <c r="C527" s="421"/>
      <c r="D527" s="421"/>
      <c r="E527" s="421"/>
      <c r="F527" s="421"/>
      <c r="G527" s="421"/>
      <c r="H527" s="421"/>
      <c r="I527" s="421"/>
      <c r="J527" s="421"/>
      <c r="K527" s="421"/>
      <c r="L527" s="421"/>
    </row>
    <row r="528" spans="1:12" s="436" customFormat="1" hidden="1" x14ac:dyDescent="0.35">
      <c r="A528" s="421"/>
      <c r="B528" s="421"/>
      <c r="C528" s="421"/>
      <c r="D528" s="421"/>
      <c r="E528" s="421"/>
      <c r="F528" s="421"/>
      <c r="G528" s="421"/>
      <c r="H528" s="421"/>
      <c r="I528" s="421"/>
      <c r="J528" s="421"/>
      <c r="K528" s="421"/>
      <c r="L528" s="421"/>
    </row>
    <row r="529" spans="1:12" s="436" customFormat="1" hidden="1" x14ac:dyDescent="0.35">
      <c r="A529" s="421"/>
      <c r="B529" s="421"/>
      <c r="C529" s="421"/>
      <c r="D529" s="421"/>
      <c r="E529" s="421"/>
      <c r="F529" s="421"/>
      <c r="G529" s="421"/>
      <c r="H529" s="421"/>
      <c r="I529" s="421"/>
      <c r="J529" s="421"/>
      <c r="K529" s="421"/>
      <c r="L529" s="421"/>
    </row>
    <row r="530" spans="1:12" s="436" customFormat="1" hidden="1" x14ac:dyDescent="0.35">
      <c r="A530" s="421"/>
      <c r="B530" s="421"/>
      <c r="C530" s="421"/>
      <c r="D530" s="421"/>
      <c r="E530" s="421"/>
      <c r="F530" s="421"/>
      <c r="G530" s="421"/>
      <c r="H530" s="421"/>
      <c r="I530" s="421"/>
      <c r="J530" s="421"/>
      <c r="K530" s="421"/>
      <c r="L530" s="421"/>
    </row>
    <row r="531" spans="1:12" s="436" customFormat="1" hidden="1" x14ac:dyDescent="0.35">
      <c r="A531" s="421"/>
      <c r="B531" s="421"/>
      <c r="C531" s="421"/>
      <c r="D531" s="421"/>
      <c r="E531" s="421"/>
      <c r="F531" s="421"/>
      <c r="G531" s="421"/>
      <c r="H531" s="421"/>
      <c r="I531" s="421"/>
      <c r="J531" s="421"/>
      <c r="K531" s="421"/>
      <c r="L531" s="421"/>
    </row>
    <row r="532" spans="1:12" s="436" customFormat="1" hidden="1" x14ac:dyDescent="0.35">
      <c r="A532" s="421"/>
      <c r="B532" s="421"/>
      <c r="C532" s="421"/>
      <c r="D532" s="421"/>
      <c r="E532" s="421"/>
      <c r="F532" s="421"/>
      <c r="G532" s="421"/>
      <c r="H532" s="421"/>
      <c r="I532" s="421"/>
      <c r="J532" s="421"/>
      <c r="K532" s="421"/>
      <c r="L532" s="421"/>
    </row>
    <row r="533" spans="1:12" s="436" customFormat="1" hidden="1" x14ac:dyDescent="0.35">
      <c r="A533" s="421"/>
      <c r="B533" s="421"/>
      <c r="C533" s="421"/>
      <c r="D533" s="421"/>
      <c r="E533" s="421"/>
      <c r="F533" s="421"/>
      <c r="G533" s="421"/>
      <c r="H533" s="421"/>
      <c r="I533" s="421"/>
      <c r="J533" s="421"/>
      <c r="K533" s="421"/>
      <c r="L533" s="421"/>
    </row>
    <row r="534" spans="1:12" s="436" customFormat="1" hidden="1" x14ac:dyDescent="0.35">
      <c r="A534" s="421"/>
      <c r="B534" s="421"/>
      <c r="C534" s="421"/>
      <c r="D534" s="421"/>
      <c r="E534" s="421"/>
      <c r="F534" s="421"/>
      <c r="G534" s="421"/>
      <c r="H534" s="421"/>
      <c r="I534" s="421"/>
      <c r="J534" s="421"/>
      <c r="K534" s="421"/>
      <c r="L534" s="421"/>
    </row>
    <row r="535" spans="1:12" s="436" customFormat="1" hidden="1" x14ac:dyDescent="0.35">
      <c r="A535" s="421"/>
      <c r="B535" s="421"/>
      <c r="C535" s="421"/>
      <c r="D535" s="421"/>
      <c r="E535" s="421"/>
      <c r="F535" s="421"/>
      <c r="G535" s="421"/>
      <c r="H535" s="421"/>
      <c r="I535" s="421"/>
      <c r="J535" s="421"/>
      <c r="K535" s="421"/>
      <c r="L535" s="421"/>
    </row>
    <row r="536" spans="1:12" s="436" customFormat="1" hidden="1" x14ac:dyDescent="0.35">
      <c r="A536" s="421"/>
      <c r="B536" s="421"/>
      <c r="C536" s="421"/>
      <c r="D536" s="421"/>
      <c r="E536" s="421"/>
      <c r="F536" s="421"/>
      <c r="G536" s="421"/>
      <c r="H536" s="421"/>
      <c r="I536" s="421"/>
      <c r="J536" s="421"/>
      <c r="K536" s="421"/>
      <c r="L536" s="421"/>
    </row>
    <row r="537" spans="1:12" s="436" customFormat="1" hidden="1" x14ac:dyDescent="0.35">
      <c r="A537" s="421"/>
      <c r="B537" s="421"/>
      <c r="C537" s="421"/>
      <c r="D537" s="421"/>
      <c r="E537" s="421"/>
      <c r="F537" s="421"/>
      <c r="G537" s="421"/>
      <c r="H537" s="421"/>
      <c r="I537" s="421"/>
      <c r="J537" s="421"/>
      <c r="K537" s="421"/>
      <c r="L537" s="421"/>
    </row>
    <row r="538" spans="1:12" s="436" customFormat="1" hidden="1" x14ac:dyDescent="0.35">
      <c r="A538" s="421"/>
      <c r="B538" s="421"/>
      <c r="C538" s="421"/>
      <c r="D538" s="421"/>
      <c r="E538" s="421"/>
      <c r="F538" s="421"/>
      <c r="G538" s="421"/>
      <c r="H538" s="421"/>
      <c r="I538" s="421"/>
      <c r="J538" s="421"/>
      <c r="K538" s="421"/>
      <c r="L538" s="421"/>
    </row>
    <row r="539" spans="1:12" s="436" customFormat="1" hidden="1" x14ac:dyDescent="0.35">
      <c r="A539" s="421"/>
      <c r="B539" s="421"/>
      <c r="C539" s="421"/>
      <c r="D539" s="421"/>
      <c r="E539" s="421"/>
      <c r="F539" s="421"/>
      <c r="G539" s="421"/>
      <c r="H539" s="421"/>
      <c r="I539" s="421"/>
      <c r="J539" s="421"/>
      <c r="K539" s="421"/>
      <c r="L539" s="421"/>
    </row>
    <row r="540" spans="1:12" s="436" customFormat="1" hidden="1" x14ac:dyDescent="0.35">
      <c r="A540" s="421"/>
      <c r="B540" s="421"/>
      <c r="C540" s="421"/>
      <c r="D540" s="421"/>
      <c r="E540" s="421"/>
      <c r="F540" s="421"/>
      <c r="G540" s="421"/>
      <c r="H540" s="421"/>
      <c r="I540" s="421"/>
      <c r="J540" s="421"/>
      <c r="K540" s="421"/>
      <c r="L540" s="421"/>
    </row>
    <row r="541" spans="1:12" s="436" customFormat="1" hidden="1" x14ac:dyDescent="0.35">
      <c r="A541" s="421"/>
      <c r="B541" s="421"/>
      <c r="C541" s="421"/>
      <c r="D541" s="421"/>
      <c r="E541" s="421"/>
      <c r="F541" s="421"/>
      <c r="G541" s="421"/>
      <c r="H541" s="421"/>
      <c r="I541" s="421"/>
      <c r="J541" s="421"/>
      <c r="K541" s="421"/>
      <c r="L541" s="421"/>
    </row>
    <row r="542" spans="1:12" s="436" customFormat="1" hidden="1" x14ac:dyDescent="0.35">
      <c r="A542" s="421"/>
      <c r="B542" s="421"/>
      <c r="C542" s="421"/>
      <c r="D542" s="421"/>
      <c r="E542" s="421"/>
      <c r="F542" s="421"/>
      <c r="G542" s="421"/>
      <c r="H542" s="421"/>
      <c r="I542" s="421"/>
      <c r="J542" s="421"/>
      <c r="K542" s="421"/>
      <c r="L542" s="421"/>
    </row>
    <row r="543" spans="1:12" s="436" customFormat="1" hidden="1" x14ac:dyDescent="0.35">
      <c r="A543" s="421"/>
      <c r="B543" s="421"/>
      <c r="C543" s="421"/>
      <c r="D543" s="421"/>
      <c r="E543" s="421"/>
      <c r="F543" s="421"/>
      <c r="G543" s="421"/>
      <c r="H543" s="421"/>
      <c r="I543" s="421"/>
      <c r="J543" s="421"/>
      <c r="K543" s="421"/>
      <c r="L543" s="421"/>
    </row>
    <row r="544" spans="1:12" s="436" customFormat="1" hidden="1" x14ac:dyDescent="0.35">
      <c r="A544" s="421"/>
      <c r="B544" s="421"/>
      <c r="C544" s="421"/>
      <c r="D544" s="421"/>
      <c r="E544" s="421"/>
      <c r="F544" s="421"/>
      <c r="G544" s="421"/>
      <c r="H544" s="421"/>
      <c r="I544" s="421"/>
      <c r="J544" s="421"/>
      <c r="K544" s="421"/>
      <c r="L544" s="421"/>
    </row>
    <row r="545" spans="1:12" s="436" customFormat="1" hidden="1" x14ac:dyDescent="0.35">
      <c r="A545" s="421"/>
      <c r="B545" s="421"/>
      <c r="C545" s="421"/>
      <c r="D545" s="421"/>
      <c r="E545" s="421"/>
      <c r="F545" s="421"/>
      <c r="G545" s="421"/>
      <c r="H545" s="421"/>
      <c r="I545" s="421"/>
      <c r="J545" s="421"/>
      <c r="K545" s="421"/>
      <c r="L545" s="421"/>
    </row>
    <row r="546" spans="1:12" s="436" customFormat="1" hidden="1" x14ac:dyDescent="0.35">
      <c r="A546" s="421"/>
      <c r="B546" s="421"/>
      <c r="C546" s="421"/>
      <c r="D546" s="421"/>
      <c r="E546" s="421"/>
      <c r="F546" s="421"/>
      <c r="G546" s="421"/>
      <c r="H546" s="421"/>
      <c r="I546" s="421"/>
      <c r="J546" s="421"/>
      <c r="K546" s="421"/>
      <c r="L546" s="421"/>
    </row>
    <row r="547" spans="1:12" s="436" customFormat="1" hidden="1" x14ac:dyDescent="0.35">
      <c r="A547" s="421"/>
      <c r="B547" s="421"/>
      <c r="C547" s="421"/>
      <c r="D547" s="421"/>
      <c r="E547" s="421"/>
      <c r="F547" s="421"/>
      <c r="G547" s="421"/>
      <c r="H547" s="421"/>
      <c r="I547" s="421"/>
      <c r="J547" s="421"/>
      <c r="K547" s="421"/>
      <c r="L547" s="421"/>
    </row>
    <row r="548" spans="1:12" s="436" customFormat="1" hidden="1" x14ac:dyDescent="0.35">
      <c r="A548" s="421"/>
      <c r="B548" s="421"/>
      <c r="C548" s="421"/>
      <c r="D548" s="421"/>
      <c r="E548" s="421"/>
      <c r="F548" s="421"/>
      <c r="G548" s="421"/>
      <c r="H548" s="421"/>
      <c r="I548" s="421"/>
      <c r="J548" s="421"/>
      <c r="K548" s="421"/>
      <c r="L548" s="421"/>
    </row>
    <row r="549" spans="1:12" s="436" customFormat="1" hidden="1" x14ac:dyDescent="0.35">
      <c r="A549" s="421"/>
      <c r="B549" s="421"/>
      <c r="C549" s="421"/>
      <c r="D549" s="421"/>
      <c r="E549" s="421"/>
      <c r="F549" s="421"/>
      <c r="G549" s="421"/>
      <c r="H549" s="421"/>
      <c r="I549" s="421"/>
      <c r="J549" s="421"/>
      <c r="K549" s="421"/>
      <c r="L549" s="421"/>
    </row>
    <row r="550" spans="1:12" s="436" customFormat="1" hidden="1" x14ac:dyDescent="0.35">
      <c r="A550" s="421"/>
      <c r="B550" s="421"/>
      <c r="C550" s="421"/>
      <c r="D550" s="421"/>
      <c r="E550" s="421"/>
      <c r="F550" s="421"/>
      <c r="G550" s="421"/>
      <c r="H550" s="421"/>
      <c r="I550" s="421"/>
      <c r="J550" s="421"/>
      <c r="K550" s="421"/>
      <c r="L550" s="421"/>
    </row>
    <row r="551" spans="1:12" s="436" customFormat="1" hidden="1" x14ac:dyDescent="0.35">
      <c r="A551" s="421"/>
      <c r="B551" s="421"/>
      <c r="C551" s="421"/>
      <c r="D551" s="421"/>
      <c r="E551" s="421"/>
      <c r="F551" s="421"/>
      <c r="G551" s="421"/>
      <c r="H551" s="421"/>
      <c r="I551" s="421"/>
      <c r="J551" s="421"/>
      <c r="K551" s="421"/>
      <c r="L551" s="421"/>
    </row>
    <row r="552" spans="1:12" s="436" customFormat="1" hidden="1" x14ac:dyDescent="0.35">
      <c r="A552" s="421"/>
      <c r="B552" s="421"/>
      <c r="C552" s="421"/>
      <c r="D552" s="421"/>
      <c r="E552" s="421"/>
      <c r="F552" s="421"/>
      <c r="G552" s="421"/>
      <c r="H552" s="421"/>
      <c r="I552" s="421"/>
      <c r="J552" s="421"/>
      <c r="K552" s="421"/>
      <c r="L552" s="421"/>
    </row>
    <row r="553" spans="1:12" s="436" customFormat="1" hidden="1" x14ac:dyDescent="0.35">
      <c r="A553" s="421"/>
      <c r="B553" s="421"/>
      <c r="C553" s="421"/>
      <c r="D553" s="421"/>
      <c r="E553" s="421"/>
      <c r="F553" s="421"/>
      <c r="G553" s="421"/>
      <c r="H553" s="421"/>
      <c r="I553" s="421"/>
      <c r="J553" s="421"/>
      <c r="K553" s="421"/>
      <c r="L553" s="421"/>
    </row>
    <row r="554" spans="1:12" s="436" customFormat="1" hidden="1" x14ac:dyDescent="0.35">
      <c r="A554" s="421"/>
      <c r="B554" s="421"/>
      <c r="C554" s="421"/>
      <c r="D554" s="421"/>
      <c r="E554" s="421"/>
      <c r="F554" s="421"/>
      <c r="G554" s="421"/>
      <c r="H554" s="421"/>
      <c r="I554" s="421"/>
      <c r="J554" s="421"/>
      <c r="K554" s="421"/>
      <c r="L554" s="421"/>
    </row>
    <row r="555" spans="1:12" s="436" customFormat="1" hidden="1" x14ac:dyDescent="0.35">
      <c r="A555" s="421"/>
      <c r="B555" s="421"/>
      <c r="C555" s="421"/>
      <c r="D555" s="421"/>
      <c r="E555" s="421"/>
      <c r="F555" s="421"/>
      <c r="G555" s="421"/>
      <c r="H555" s="421"/>
      <c r="I555" s="421"/>
      <c r="J555" s="421"/>
      <c r="K555" s="421"/>
      <c r="L555" s="421"/>
    </row>
    <row r="556" spans="1:12" s="436" customFormat="1" hidden="1" x14ac:dyDescent="0.35">
      <c r="A556" s="421"/>
      <c r="B556" s="421"/>
      <c r="C556" s="421"/>
      <c r="D556" s="421"/>
      <c r="E556" s="421"/>
      <c r="F556" s="421"/>
      <c r="G556" s="421"/>
      <c r="H556" s="421"/>
      <c r="I556" s="421"/>
      <c r="J556" s="421"/>
      <c r="K556" s="421"/>
      <c r="L556" s="421"/>
    </row>
    <row r="557" spans="1:12" s="436" customFormat="1" hidden="1" x14ac:dyDescent="0.35">
      <c r="A557" s="421"/>
      <c r="B557" s="421"/>
      <c r="C557" s="421"/>
      <c r="D557" s="421"/>
      <c r="E557" s="421"/>
      <c r="F557" s="421"/>
      <c r="G557" s="421"/>
      <c r="H557" s="421"/>
      <c r="I557" s="421"/>
      <c r="J557" s="421"/>
      <c r="K557" s="421"/>
      <c r="L557" s="421"/>
    </row>
    <row r="558" spans="1:12" s="436" customFormat="1" hidden="1" x14ac:dyDescent="0.35">
      <c r="A558" s="421"/>
      <c r="B558" s="421"/>
      <c r="C558" s="421"/>
      <c r="D558" s="421"/>
      <c r="E558" s="421"/>
      <c r="F558" s="421"/>
      <c r="G558" s="421"/>
      <c r="H558" s="421"/>
      <c r="I558" s="421"/>
      <c r="J558" s="421"/>
      <c r="K558" s="421"/>
      <c r="L558" s="421"/>
    </row>
    <row r="559" spans="1:12" s="436" customFormat="1" hidden="1" x14ac:dyDescent="0.35">
      <c r="A559" s="421"/>
      <c r="B559" s="421"/>
      <c r="C559" s="421"/>
      <c r="D559" s="421"/>
      <c r="E559" s="421"/>
      <c r="F559" s="421"/>
      <c r="G559" s="421"/>
      <c r="H559" s="421"/>
      <c r="I559" s="421"/>
      <c r="J559" s="421"/>
      <c r="K559" s="421"/>
      <c r="L559" s="421"/>
    </row>
    <row r="560" spans="1:12" s="436" customFormat="1" hidden="1" x14ac:dyDescent="0.35">
      <c r="A560" s="421"/>
      <c r="B560" s="421"/>
      <c r="C560" s="421"/>
      <c r="D560" s="421"/>
      <c r="E560" s="421"/>
      <c r="F560" s="421"/>
      <c r="G560" s="421"/>
      <c r="H560" s="421"/>
      <c r="I560" s="421"/>
      <c r="J560" s="421"/>
      <c r="K560" s="421"/>
      <c r="L560" s="421"/>
    </row>
    <row r="561" spans="1:12" s="436" customFormat="1" hidden="1" x14ac:dyDescent="0.35">
      <c r="A561" s="421"/>
      <c r="B561" s="421"/>
      <c r="C561" s="421"/>
      <c r="D561" s="421"/>
      <c r="E561" s="421"/>
      <c r="F561" s="421"/>
      <c r="G561" s="421"/>
      <c r="H561" s="421"/>
      <c r="I561" s="421"/>
      <c r="J561" s="421"/>
      <c r="K561" s="421"/>
      <c r="L561" s="421"/>
    </row>
    <row r="562" spans="1:12" s="436" customFormat="1" hidden="1" x14ac:dyDescent="0.35">
      <c r="A562" s="421"/>
      <c r="B562" s="421"/>
      <c r="C562" s="421"/>
      <c r="D562" s="421"/>
      <c r="E562" s="421"/>
      <c r="F562" s="421"/>
      <c r="G562" s="421"/>
      <c r="H562" s="421"/>
      <c r="I562" s="421"/>
      <c r="J562" s="421"/>
      <c r="K562" s="421"/>
      <c r="L562" s="421"/>
    </row>
    <row r="563" spans="1:12" s="436" customFormat="1" hidden="1" x14ac:dyDescent="0.35">
      <c r="A563" s="421"/>
      <c r="B563" s="421"/>
      <c r="C563" s="421"/>
      <c r="D563" s="421"/>
      <c r="E563" s="421"/>
      <c r="F563" s="421"/>
      <c r="G563" s="421"/>
      <c r="H563" s="421"/>
      <c r="I563" s="421"/>
      <c r="J563" s="421"/>
      <c r="K563" s="421"/>
      <c r="L563" s="421"/>
    </row>
    <row r="564" spans="1:12" s="436" customFormat="1" hidden="1" x14ac:dyDescent="0.35">
      <c r="A564" s="421"/>
      <c r="B564" s="421"/>
      <c r="C564" s="421"/>
      <c r="D564" s="421"/>
      <c r="E564" s="421"/>
      <c r="F564" s="421"/>
      <c r="G564" s="421"/>
      <c r="H564" s="421"/>
      <c r="I564" s="421"/>
      <c r="J564" s="421"/>
      <c r="K564" s="421"/>
      <c r="L564" s="421"/>
    </row>
    <row r="565" spans="1:12" s="436" customFormat="1" hidden="1" x14ac:dyDescent="0.35">
      <c r="A565" s="421"/>
      <c r="B565" s="421"/>
      <c r="C565" s="421"/>
      <c r="D565" s="421"/>
      <c r="E565" s="421"/>
      <c r="F565" s="421"/>
      <c r="G565" s="421"/>
      <c r="H565" s="421"/>
      <c r="I565" s="421"/>
      <c r="J565" s="421"/>
      <c r="K565" s="421"/>
      <c r="L565" s="421"/>
    </row>
    <row r="566" spans="1:12" s="436" customFormat="1" hidden="1" x14ac:dyDescent="0.35">
      <c r="A566" s="421"/>
      <c r="B566" s="421"/>
      <c r="C566" s="421"/>
      <c r="D566" s="421"/>
      <c r="E566" s="421"/>
      <c r="F566" s="421"/>
      <c r="G566" s="421"/>
      <c r="H566" s="421"/>
      <c r="I566" s="421"/>
      <c r="J566" s="421"/>
      <c r="K566" s="421"/>
      <c r="L566" s="421"/>
    </row>
    <row r="567" spans="1:12" s="436" customFormat="1" hidden="1" x14ac:dyDescent="0.35">
      <c r="A567" s="421"/>
      <c r="B567" s="421"/>
      <c r="C567" s="421"/>
      <c r="D567" s="421"/>
      <c r="E567" s="421"/>
      <c r="F567" s="421"/>
      <c r="G567" s="421"/>
      <c r="H567" s="421"/>
      <c r="I567" s="421"/>
      <c r="J567" s="421"/>
      <c r="K567" s="421"/>
      <c r="L567" s="421"/>
    </row>
    <row r="568" spans="1:12" s="436" customFormat="1" hidden="1" x14ac:dyDescent="0.35">
      <c r="A568" s="421"/>
      <c r="B568" s="421"/>
      <c r="C568" s="421"/>
      <c r="D568" s="421"/>
      <c r="E568" s="421"/>
      <c r="F568" s="421"/>
      <c r="G568" s="421"/>
      <c r="H568" s="421"/>
      <c r="I568" s="421"/>
      <c r="J568" s="421"/>
      <c r="K568" s="421"/>
      <c r="L568" s="421"/>
    </row>
    <row r="569" spans="1:12" s="436" customFormat="1" hidden="1" x14ac:dyDescent="0.35">
      <c r="A569" s="421"/>
      <c r="B569" s="421"/>
      <c r="C569" s="421"/>
      <c r="D569" s="421"/>
      <c r="E569" s="421"/>
      <c r="F569" s="421"/>
      <c r="G569" s="421"/>
      <c r="H569" s="421"/>
      <c r="I569" s="421"/>
      <c r="J569" s="421"/>
      <c r="K569" s="421"/>
      <c r="L569" s="421"/>
    </row>
    <row r="570" spans="1:12" s="436" customFormat="1" hidden="1" x14ac:dyDescent="0.35">
      <c r="A570" s="421"/>
      <c r="B570" s="421"/>
      <c r="C570" s="421"/>
      <c r="D570" s="421"/>
      <c r="E570" s="421"/>
      <c r="F570" s="421"/>
      <c r="G570" s="421"/>
      <c r="H570" s="421"/>
      <c r="I570" s="421"/>
      <c r="J570" s="421"/>
      <c r="K570" s="421"/>
      <c r="L570" s="421"/>
    </row>
    <row r="571" spans="1:12" s="436" customFormat="1" hidden="1" x14ac:dyDescent="0.35">
      <c r="A571" s="421"/>
      <c r="B571" s="421"/>
      <c r="C571" s="421"/>
      <c r="D571" s="421"/>
      <c r="E571" s="421"/>
      <c r="F571" s="421"/>
      <c r="G571" s="421"/>
      <c r="H571" s="421"/>
      <c r="I571" s="421"/>
      <c r="J571" s="421"/>
      <c r="K571" s="421"/>
      <c r="L571" s="421"/>
    </row>
    <row r="572" spans="1:12" s="436" customFormat="1" hidden="1" x14ac:dyDescent="0.35">
      <c r="A572" s="421"/>
      <c r="B572" s="421"/>
      <c r="C572" s="421"/>
      <c r="D572" s="421"/>
      <c r="E572" s="421"/>
      <c r="F572" s="421"/>
      <c r="G572" s="421"/>
      <c r="H572" s="421"/>
      <c r="I572" s="421"/>
      <c r="J572" s="421"/>
      <c r="K572" s="421"/>
      <c r="L572" s="421"/>
    </row>
    <row r="573" spans="1:12" s="436" customFormat="1" hidden="1" x14ac:dyDescent="0.35">
      <c r="A573" s="421"/>
      <c r="B573" s="421"/>
      <c r="C573" s="421"/>
      <c r="D573" s="421"/>
      <c r="E573" s="421"/>
      <c r="F573" s="421"/>
      <c r="G573" s="421"/>
      <c r="H573" s="421"/>
      <c r="I573" s="421"/>
      <c r="J573" s="421"/>
      <c r="K573" s="421"/>
      <c r="L573" s="421"/>
    </row>
    <row r="574" spans="1:12" s="436" customFormat="1" hidden="1" x14ac:dyDescent="0.35">
      <c r="A574" s="421"/>
      <c r="B574" s="421"/>
      <c r="C574" s="421"/>
      <c r="D574" s="421"/>
      <c r="E574" s="421"/>
      <c r="F574" s="421"/>
      <c r="G574" s="421"/>
      <c r="H574" s="421"/>
      <c r="I574" s="421"/>
      <c r="J574" s="421"/>
      <c r="K574" s="421"/>
      <c r="L574" s="421"/>
    </row>
    <row r="575" spans="1:12" s="436" customFormat="1" hidden="1" x14ac:dyDescent="0.35">
      <c r="A575" s="421"/>
      <c r="B575" s="421"/>
      <c r="C575" s="421"/>
      <c r="D575" s="421"/>
      <c r="E575" s="421"/>
      <c r="F575" s="421"/>
      <c r="G575" s="421"/>
      <c r="H575" s="421"/>
      <c r="I575" s="421"/>
      <c r="J575" s="421"/>
      <c r="K575" s="421"/>
      <c r="L575" s="421"/>
    </row>
    <row r="576" spans="1:12" s="436" customFormat="1" hidden="1" x14ac:dyDescent="0.35">
      <c r="A576" s="421"/>
      <c r="B576" s="421"/>
      <c r="C576" s="421"/>
      <c r="D576" s="421"/>
      <c r="E576" s="421"/>
      <c r="F576" s="421"/>
      <c r="G576" s="421"/>
      <c r="H576" s="421"/>
      <c r="I576" s="421"/>
      <c r="J576" s="421"/>
      <c r="K576" s="421"/>
      <c r="L576" s="421"/>
    </row>
    <row r="577" spans="1:12" s="436" customFormat="1" hidden="1" x14ac:dyDescent="0.35">
      <c r="A577" s="421"/>
      <c r="B577" s="421"/>
      <c r="C577" s="421"/>
      <c r="D577" s="421"/>
      <c r="E577" s="421"/>
      <c r="F577" s="421"/>
      <c r="G577" s="421"/>
      <c r="H577" s="421"/>
      <c r="I577" s="421"/>
      <c r="J577" s="421"/>
      <c r="K577" s="421"/>
      <c r="L577" s="421"/>
    </row>
    <row r="578" spans="1:12" s="436" customFormat="1" hidden="1" x14ac:dyDescent="0.35">
      <c r="A578" s="421"/>
      <c r="B578" s="421"/>
      <c r="C578" s="421"/>
      <c r="D578" s="421"/>
      <c r="E578" s="421"/>
      <c r="F578" s="421"/>
      <c r="G578" s="421"/>
      <c r="H578" s="421"/>
      <c r="I578" s="421"/>
      <c r="J578" s="421"/>
      <c r="K578" s="421"/>
      <c r="L578" s="421"/>
    </row>
    <row r="579" spans="1:12" s="436" customFormat="1" hidden="1" x14ac:dyDescent="0.35">
      <c r="A579" s="421"/>
      <c r="B579" s="421"/>
      <c r="C579" s="421"/>
      <c r="D579" s="421"/>
      <c r="E579" s="421"/>
      <c r="F579" s="421"/>
      <c r="G579" s="421"/>
      <c r="H579" s="421"/>
      <c r="I579" s="421"/>
      <c r="J579" s="421"/>
      <c r="K579" s="421"/>
      <c r="L579" s="421"/>
    </row>
    <row r="580" spans="1:12" s="436" customFormat="1" hidden="1" x14ac:dyDescent="0.35">
      <c r="A580" s="421"/>
      <c r="B580" s="421"/>
      <c r="C580" s="421"/>
      <c r="D580" s="421"/>
      <c r="E580" s="421"/>
      <c r="F580" s="421"/>
      <c r="G580" s="421"/>
      <c r="H580" s="421"/>
      <c r="I580" s="421"/>
      <c r="J580" s="421"/>
      <c r="K580" s="421"/>
      <c r="L580" s="421"/>
    </row>
    <row r="581" spans="1:12" s="436" customFormat="1" hidden="1" x14ac:dyDescent="0.35">
      <c r="A581" s="421"/>
      <c r="B581" s="421"/>
      <c r="C581" s="421"/>
      <c r="D581" s="421"/>
      <c r="E581" s="421"/>
      <c r="F581" s="421"/>
      <c r="G581" s="421"/>
      <c r="H581" s="421"/>
      <c r="I581" s="421"/>
      <c r="J581" s="421"/>
      <c r="K581" s="421"/>
      <c r="L581" s="421"/>
    </row>
    <row r="582" spans="1:12" s="436" customFormat="1" hidden="1" x14ac:dyDescent="0.35">
      <c r="A582" s="421"/>
      <c r="B582" s="421"/>
      <c r="C582" s="421"/>
      <c r="D582" s="421"/>
      <c r="E582" s="421"/>
      <c r="F582" s="421"/>
      <c r="G582" s="421"/>
      <c r="H582" s="421"/>
      <c r="I582" s="421"/>
      <c r="J582" s="421"/>
      <c r="K582" s="421"/>
      <c r="L582" s="421"/>
    </row>
    <row r="583" spans="1:12" s="436" customFormat="1" hidden="1" x14ac:dyDescent="0.35">
      <c r="A583" s="421"/>
      <c r="B583" s="421"/>
      <c r="C583" s="421"/>
      <c r="D583" s="421"/>
      <c r="E583" s="421"/>
      <c r="F583" s="421"/>
      <c r="G583" s="421"/>
      <c r="H583" s="421"/>
      <c r="I583" s="421"/>
      <c r="J583" s="421"/>
      <c r="K583" s="421"/>
      <c r="L583" s="421"/>
    </row>
    <row r="584" spans="1:12" s="436" customFormat="1" hidden="1" x14ac:dyDescent="0.35">
      <c r="A584" s="421"/>
      <c r="B584" s="421"/>
      <c r="C584" s="421"/>
      <c r="D584" s="421"/>
      <c r="E584" s="421"/>
      <c r="F584" s="421"/>
      <c r="G584" s="421"/>
      <c r="H584" s="421"/>
      <c r="I584" s="421"/>
      <c r="J584" s="421"/>
      <c r="K584" s="421"/>
      <c r="L584" s="421"/>
    </row>
    <row r="585" spans="1:12" s="436" customFormat="1" hidden="1" x14ac:dyDescent="0.35">
      <c r="A585" s="421"/>
      <c r="B585" s="421"/>
      <c r="C585" s="421"/>
      <c r="D585" s="421"/>
      <c r="E585" s="421"/>
      <c r="F585" s="421"/>
      <c r="G585" s="421"/>
      <c r="H585" s="421"/>
      <c r="I585" s="421"/>
      <c r="J585" s="421"/>
      <c r="K585" s="421"/>
      <c r="L585" s="421"/>
    </row>
    <row r="586" spans="1:12" s="436" customFormat="1" hidden="1" x14ac:dyDescent="0.35">
      <c r="A586" s="421"/>
      <c r="B586" s="421"/>
      <c r="C586" s="421"/>
      <c r="D586" s="421"/>
      <c r="E586" s="421"/>
      <c r="F586" s="421"/>
      <c r="G586" s="421"/>
      <c r="H586" s="421"/>
      <c r="I586" s="421"/>
      <c r="J586" s="421"/>
      <c r="K586" s="421"/>
      <c r="L586" s="421"/>
    </row>
    <row r="587" spans="1:12" s="436" customFormat="1" hidden="1" x14ac:dyDescent="0.35">
      <c r="A587" s="421"/>
      <c r="B587" s="421"/>
      <c r="C587" s="421"/>
      <c r="D587" s="421"/>
      <c r="E587" s="421"/>
      <c r="F587" s="421"/>
      <c r="G587" s="421"/>
      <c r="H587" s="421"/>
      <c r="I587" s="421"/>
      <c r="J587" s="421"/>
      <c r="K587" s="421"/>
      <c r="L587" s="421"/>
    </row>
    <row r="588" spans="1:12" s="436" customFormat="1" hidden="1" x14ac:dyDescent="0.35">
      <c r="A588" s="421"/>
      <c r="B588" s="421"/>
      <c r="C588" s="421"/>
      <c r="D588" s="421"/>
      <c r="E588" s="421"/>
      <c r="F588" s="421"/>
      <c r="G588" s="421"/>
      <c r="H588" s="421"/>
      <c r="I588" s="421"/>
      <c r="J588" s="421"/>
      <c r="K588" s="421"/>
      <c r="L588" s="421"/>
    </row>
    <row r="589" spans="1:12" s="436" customFormat="1" hidden="1" x14ac:dyDescent="0.35">
      <c r="A589" s="421"/>
      <c r="B589" s="421"/>
      <c r="C589" s="421"/>
      <c r="D589" s="421"/>
      <c r="E589" s="421"/>
      <c r="F589" s="421"/>
      <c r="G589" s="421"/>
      <c r="H589" s="421"/>
      <c r="I589" s="421"/>
      <c r="J589" s="421"/>
      <c r="K589" s="421"/>
      <c r="L589" s="421"/>
    </row>
    <row r="590" spans="1:12" s="436" customFormat="1" hidden="1" x14ac:dyDescent="0.35">
      <c r="A590" s="421"/>
      <c r="B590" s="421"/>
      <c r="C590" s="421"/>
      <c r="D590" s="421"/>
      <c r="E590" s="421"/>
      <c r="F590" s="421"/>
      <c r="G590" s="421"/>
      <c r="H590" s="421"/>
      <c r="I590" s="421"/>
      <c r="J590" s="421"/>
      <c r="K590" s="421"/>
      <c r="L590" s="421"/>
    </row>
    <row r="591" spans="1:12" s="436" customFormat="1" hidden="1" x14ac:dyDescent="0.35">
      <c r="A591" s="421"/>
      <c r="B591" s="421"/>
      <c r="C591" s="421"/>
      <c r="D591" s="421"/>
      <c r="E591" s="421"/>
      <c r="F591" s="421"/>
      <c r="G591" s="421"/>
      <c r="H591" s="421"/>
      <c r="I591" s="421"/>
      <c r="J591" s="421"/>
      <c r="K591" s="421"/>
      <c r="L591" s="421"/>
    </row>
    <row r="592" spans="1:12" s="436" customFormat="1" hidden="1" x14ac:dyDescent="0.35">
      <c r="A592" s="421"/>
      <c r="B592" s="421"/>
      <c r="C592" s="421"/>
      <c r="D592" s="421"/>
      <c r="E592" s="421"/>
      <c r="F592" s="421"/>
      <c r="G592" s="421"/>
      <c r="H592" s="421"/>
      <c r="I592" s="421"/>
      <c r="J592" s="421"/>
      <c r="K592" s="421"/>
      <c r="L592" s="421"/>
    </row>
    <row r="593" spans="1:12" s="436" customFormat="1" hidden="1" x14ac:dyDescent="0.35">
      <c r="A593" s="421"/>
      <c r="B593" s="421"/>
      <c r="C593" s="421"/>
      <c r="D593" s="421"/>
      <c r="E593" s="421"/>
      <c r="F593" s="421"/>
      <c r="G593" s="421"/>
      <c r="H593" s="421"/>
      <c r="I593" s="421"/>
      <c r="J593" s="421"/>
      <c r="K593" s="421"/>
      <c r="L593" s="421"/>
    </row>
    <row r="594" spans="1:12" s="436" customFormat="1" hidden="1" x14ac:dyDescent="0.35">
      <c r="A594" s="421"/>
      <c r="B594" s="421"/>
      <c r="C594" s="421"/>
      <c r="D594" s="421"/>
      <c r="E594" s="421"/>
      <c r="F594" s="421"/>
      <c r="G594" s="421"/>
      <c r="H594" s="421"/>
      <c r="I594" s="421"/>
      <c r="J594" s="421"/>
      <c r="K594" s="421"/>
      <c r="L594" s="421"/>
    </row>
    <row r="595" spans="1:12" s="436" customFormat="1" hidden="1" x14ac:dyDescent="0.35">
      <c r="A595" s="421"/>
      <c r="B595" s="421"/>
      <c r="C595" s="421"/>
      <c r="D595" s="421"/>
      <c r="E595" s="421"/>
      <c r="F595" s="421"/>
      <c r="G595" s="421"/>
      <c r="H595" s="421"/>
      <c r="I595" s="421"/>
      <c r="J595" s="421"/>
      <c r="K595" s="421"/>
      <c r="L595" s="421"/>
    </row>
    <row r="596" spans="1:12" s="436" customFormat="1" hidden="1" x14ac:dyDescent="0.35">
      <c r="A596" s="421"/>
      <c r="B596" s="421"/>
      <c r="C596" s="421"/>
      <c r="D596" s="421"/>
      <c r="E596" s="421"/>
      <c r="F596" s="421"/>
      <c r="G596" s="421"/>
      <c r="H596" s="421"/>
      <c r="I596" s="421"/>
      <c r="J596" s="421"/>
      <c r="K596" s="421"/>
      <c r="L596" s="421"/>
    </row>
    <row r="597" spans="1:12" s="436" customFormat="1" hidden="1" x14ac:dyDescent="0.35">
      <c r="A597" s="421"/>
      <c r="B597" s="421"/>
      <c r="C597" s="421"/>
      <c r="D597" s="421"/>
      <c r="E597" s="421"/>
      <c r="F597" s="421"/>
      <c r="G597" s="421"/>
      <c r="H597" s="421"/>
      <c r="I597" s="421"/>
      <c r="J597" s="421"/>
      <c r="K597" s="421"/>
      <c r="L597" s="421"/>
    </row>
    <row r="598" spans="1:12" s="436" customFormat="1" hidden="1" x14ac:dyDescent="0.35">
      <c r="A598" s="421"/>
      <c r="B598" s="421"/>
      <c r="C598" s="421"/>
      <c r="D598" s="421"/>
      <c r="E598" s="421"/>
      <c r="F598" s="421"/>
      <c r="G598" s="421"/>
      <c r="H598" s="421"/>
      <c r="I598" s="421"/>
      <c r="J598" s="421"/>
      <c r="K598" s="421"/>
      <c r="L598" s="421"/>
    </row>
    <row r="599" spans="1:12" s="436" customFormat="1" hidden="1" x14ac:dyDescent="0.35">
      <c r="A599" s="421"/>
      <c r="B599" s="421"/>
      <c r="C599" s="421"/>
      <c r="D599" s="421"/>
      <c r="E599" s="421"/>
      <c r="F599" s="421"/>
      <c r="G599" s="421"/>
      <c r="H599" s="421"/>
      <c r="I599" s="421"/>
      <c r="J599" s="421"/>
      <c r="K599" s="421"/>
      <c r="L599" s="421"/>
    </row>
    <row r="600" spans="1:12" s="436" customFormat="1" hidden="1" x14ac:dyDescent="0.35">
      <c r="A600" s="421"/>
      <c r="B600" s="421"/>
      <c r="C600" s="421"/>
      <c r="D600" s="421"/>
      <c r="E600" s="421"/>
      <c r="F600" s="421"/>
      <c r="G600" s="421"/>
      <c r="H600" s="421"/>
      <c r="I600" s="421"/>
      <c r="J600" s="421"/>
      <c r="K600" s="421"/>
      <c r="L600" s="421"/>
    </row>
    <row r="601" spans="1:12" s="436" customFormat="1" hidden="1" x14ac:dyDescent="0.35">
      <c r="A601" s="421"/>
      <c r="B601" s="421"/>
      <c r="C601" s="421"/>
      <c r="D601" s="421"/>
      <c r="E601" s="421"/>
      <c r="F601" s="421"/>
      <c r="G601" s="421"/>
      <c r="H601" s="421"/>
      <c r="I601" s="421"/>
      <c r="J601" s="421"/>
      <c r="K601" s="421"/>
      <c r="L601" s="421"/>
    </row>
    <row r="602" spans="1:12" s="436" customFormat="1" hidden="1" x14ac:dyDescent="0.35">
      <c r="A602" s="421"/>
      <c r="B602" s="421"/>
      <c r="C602" s="421"/>
      <c r="D602" s="421"/>
      <c r="E602" s="421"/>
      <c r="F602" s="421"/>
      <c r="G602" s="421"/>
      <c r="H602" s="421"/>
      <c r="I602" s="421"/>
      <c r="J602" s="421"/>
      <c r="K602" s="421"/>
      <c r="L602" s="421"/>
    </row>
    <row r="603" spans="1:12" s="436" customFormat="1" hidden="1" x14ac:dyDescent="0.35">
      <c r="A603" s="421"/>
      <c r="B603" s="421"/>
      <c r="C603" s="421"/>
      <c r="D603" s="421"/>
      <c r="E603" s="421"/>
      <c r="F603" s="421"/>
      <c r="G603" s="421"/>
      <c r="H603" s="421"/>
      <c r="I603" s="421"/>
      <c r="J603" s="421"/>
      <c r="K603" s="421"/>
      <c r="L603" s="421"/>
    </row>
    <row r="604" spans="1:12" s="436" customFormat="1" hidden="1" x14ac:dyDescent="0.35">
      <c r="A604" s="421"/>
      <c r="B604" s="421"/>
      <c r="C604" s="421"/>
      <c r="D604" s="421"/>
      <c r="E604" s="421"/>
      <c r="F604" s="421"/>
      <c r="G604" s="421"/>
      <c r="H604" s="421"/>
      <c r="I604" s="421"/>
      <c r="J604" s="421"/>
      <c r="K604" s="421"/>
      <c r="L604" s="421"/>
    </row>
    <row r="605" spans="1:12" s="436" customFormat="1" hidden="1" x14ac:dyDescent="0.35">
      <c r="A605" s="421"/>
      <c r="B605" s="421"/>
      <c r="C605" s="421"/>
      <c r="D605" s="421"/>
      <c r="E605" s="421"/>
      <c r="F605" s="421"/>
      <c r="G605" s="421"/>
      <c r="H605" s="421"/>
      <c r="I605" s="421"/>
      <c r="J605" s="421"/>
      <c r="K605" s="421"/>
      <c r="L605" s="421"/>
    </row>
    <row r="606" spans="1:12" s="436" customFormat="1" hidden="1" x14ac:dyDescent="0.35">
      <c r="A606" s="421"/>
      <c r="B606" s="421"/>
      <c r="C606" s="421"/>
      <c r="D606" s="421"/>
      <c r="E606" s="421"/>
      <c r="F606" s="421"/>
      <c r="G606" s="421"/>
      <c r="H606" s="421"/>
      <c r="I606" s="421"/>
      <c r="J606" s="421"/>
      <c r="K606" s="421"/>
      <c r="L606" s="421"/>
    </row>
    <row r="607" spans="1:12" s="436" customFormat="1" hidden="1" x14ac:dyDescent="0.35">
      <c r="A607" s="421"/>
      <c r="B607" s="421"/>
      <c r="C607" s="421"/>
      <c r="D607" s="421"/>
      <c r="E607" s="421"/>
      <c r="F607" s="421"/>
      <c r="G607" s="421"/>
      <c r="H607" s="421"/>
      <c r="I607" s="421"/>
      <c r="J607" s="421"/>
      <c r="K607" s="421"/>
      <c r="L607" s="421"/>
    </row>
    <row r="608" spans="1:12" s="436" customFormat="1" hidden="1" x14ac:dyDescent="0.35">
      <c r="A608" s="421"/>
      <c r="B608" s="421"/>
      <c r="C608" s="421"/>
      <c r="D608" s="421"/>
      <c r="E608" s="421"/>
      <c r="F608" s="421"/>
      <c r="G608" s="421"/>
      <c r="H608" s="421"/>
      <c r="I608" s="421"/>
      <c r="J608" s="421"/>
      <c r="K608" s="421"/>
      <c r="L608" s="421"/>
    </row>
    <row r="609" spans="1:12" s="436" customFormat="1" hidden="1" x14ac:dyDescent="0.35">
      <c r="A609" s="421"/>
      <c r="B609" s="421"/>
      <c r="C609" s="421"/>
      <c r="D609" s="421"/>
      <c r="E609" s="421"/>
      <c r="F609" s="421"/>
      <c r="G609" s="421"/>
      <c r="H609" s="421"/>
      <c r="I609" s="421"/>
      <c r="J609" s="421"/>
      <c r="K609" s="421"/>
      <c r="L609" s="421"/>
    </row>
    <row r="610" spans="1:12" s="436" customFormat="1" hidden="1" x14ac:dyDescent="0.35">
      <c r="A610" s="421"/>
      <c r="B610" s="421"/>
      <c r="C610" s="421"/>
      <c r="D610" s="421"/>
      <c r="E610" s="421"/>
      <c r="F610" s="421"/>
      <c r="G610" s="421"/>
      <c r="H610" s="421"/>
      <c r="I610" s="421"/>
      <c r="J610" s="421"/>
      <c r="K610" s="421"/>
      <c r="L610" s="421"/>
    </row>
    <row r="611" spans="1:12" s="436" customFormat="1" hidden="1" x14ac:dyDescent="0.35">
      <c r="A611" s="421"/>
      <c r="B611" s="421"/>
      <c r="C611" s="421"/>
      <c r="D611" s="421"/>
      <c r="E611" s="421"/>
      <c r="F611" s="421"/>
      <c r="G611" s="421"/>
      <c r="H611" s="421"/>
      <c r="I611" s="421"/>
      <c r="J611" s="421"/>
      <c r="K611" s="421"/>
      <c r="L611" s="421"/>
    </row>
    <row r="612" spans="1:12" s="436" customFormat="1" hidden="1" x14ac:dyDescent="0.35">
      <c r="A612" s="421"/>
      <c r="B612" s="421"/>
      <c r="C612" s="421"/>
      <c r="D612" s="421"/>
      <c r="E612" s="421"/>
      <c r="F612" s="421"/>
      <c r="G612" s="421"/>
      <c r="H612" s="421"/>
      <c r="I612" s="421"/>
      <c r="J612" s="421"/>
      <c r="K612" s="421"/>
      <c r="L612" s="421"/>
    </row>
    <row r="613" spans="1:12" s="436" customFormat="1" hidden="1" x14ac:dyDescent="0.35">
      <c r="A613" s="421"/>
      <c r="B613" s="421"/>
      <c r="C613" s="421"/>
      <c r="D613" s="421"/>
      <c r="E613" s="421"/>
      <c r="F613" s="421"/>
      <c r="G613" s="421"/>
      <c r="H613" s="421"/>
      <c r="I613" s="421"/>
      <c r="J613" s="421"/>
      <c r="K613" s="421"/>
      <c r="L613" s="421"/>
    </row>
    <row r="614" spans="1:12" s="436" customFormat="1" hidden="1" x14ac:dyDescent="0.35">
      <c r="A614" s="421"/>
      <c r="B614" s="421"/>
      <c r="C614" s="421"/>
      <c r="D614" s="421"/>
      <c r="E614" s="421"/>
      <c r="F614" s="421"/>
      <c r="G614" s="421"/>
      <c r="H614" s="421"/>
      <c r="I614" s="421"/>
      <c r="J614" s="421"/>
      <c r="K614" s="421"/>
      <c r="L614" s="421"/>
    </row>
    <row r="615" spans="1:12" s="436" customFormat="1" hidden="1" x14ac:dyDescent="0.35">
      <c r="A615" s="421"/>
      <c r="B615" s="421"/>
      <c r="C615" s="421"/>
      <c r="D615" s="421"/>
      <c r="E615" s="421"/>
      <c r="F615" s="421"/>
      <c r="G615" s="421"/>
      <c r="H615" s="421"/>
      <c r="I615" s="421"/>
      <c r="J615" s="421"/>
      <c r="K615" s="421"/>
      <c r="L615" s="421"/>
    </row>
    <row r="616" spans="1:12" s="436" customFormat="1" hidden="1" x14ac:dyDescent="0.35">
      <c r="A616" s="421"/>
      <c r="B616" s="421"/>
      <c r="C616" s="421"/>
      <c r="D616" s="421"/>
      <c r="E616" s="421"/>
      <c r="F616" s="421"/>
      <c r="G616" s="421"/>
      <c r="H616" s="421"/>
      <c r="I616" s="421"/>
      <c r="J616" s="421"/>
      <c r="K616" s="421"/>
      <c r="L616" s="421"/>
    </row>
    <row r="617" spans="1:12" s="436" customFormat="1" hidden="1" x14ac:dyDescent="0.35">
      <c r="A617" s="421"/>
      <c r="B617" s="421"/>
      <c r="C617" s="421"/>
      <c r="D617" s="421"/>
      <c r="E617" s="421"/>
      <c r="F617" s="421"/>
      <c r="G617" s="421"/>
      <c r="H617" s="421"/>
      <c r="I617" s="421"/>
      <c r="J617" s="421"/>
      <c r="K617" s="421"/>
      <c r="L617" s="421"/>
    </row>
    <row r="618" spans="1:12" s="436" customFormat="1" hidden="1" x14ac:dyDescent="0.35">
      <c r="A618" s="421"/>
      <c r="B618" s="421"/>
      <c r="C618" s="421"/>
      <c r="D618" s="421"/>
      <c r="E618" s="421"/>
      <c r="F618" s="421"/>
      <c r="G618" s="421"/>
      <c r="H618" s="421"/>
      <c r="I618" s="421"/>
      <c r="J618" s="421"/>
      <c r="K618" s="421"/>
      <c r="L618" s="421"/>
    </row>
    <row r="619" spans="1:12" s="436" customFormat="1" hidden="1" x14ac:dyDescent="0.35">
      <c r="A619" s="421"/>
      <c r="B619" s="421"/>
      <c r="C619" s="421"/>
      <c r="D619" s="421"/>
      <c r="E619" s="421"/>
      <c r="F619" s="421"/>
      <c r="G619" s="421"/>
      <c r="H619" s="421"/>
      <c r="I619" s="421"/>
      <c r="J619" s="421"/>
      <c r="K619" s="421"/>
      <c r="L619" s="421"/>
    </row>
    <row r="620" spans="1:12" s="436" customFormat="1" hidden="1" x14ac:dyDescent="0.35">
      <c r="A620" s="421"/>
      <c r="B620" s="421"/>
      <c r="C620" s="421"/>
      <c r="D620" s="421"/>
      <c r="E620" s="421"/>
      <c r="F620" s="421"/>
      <c r="G620" s="421"/>
      <c r="H620" s="421"/>
      <c r="I620" s="421"/>
      <c r="J620" s="421"/>
      <c r="K620" s="421"/>
      <c r="L620" s="421"/>
    </row>
    <row r="621" spans="1:12" s="436" customFormat="1" hidden="1" x14ac:dyDescent="0.35">
      <c r="A621" s="421"/>
      <c r="B621" s="421"/>
      <c r="C621" s="421"/>
      <c r="D621" s="421"/>
      <c r="E621" s="421"/>
      <c r="F621" s="421"/>
      <c r="G621" s="421"/>
      <c r="H621" s="421"/>
      <c r="I621" s="421"/>
      <c r="J621" s="421"/>
      <c r="K621" s="421"/>
      <c r="L621" s="421"/>
    </row>
    <row r="622" spans="1:12" s="436" customFormat="1" hidden="1" x14ac:dyDescent="0.35">
      <c r="A622" s="421"/>
      <c r="B622" s="421"/>
      <c r="C622" s="421"/>
      <c r="D622" s="421"/>
      <c r="E622" s="421"/>
      <c r="F622" s="421"/>
      <c r="G622" s="421"/>
      <c r="H622" s="421"/>
      <c r="I622" s="421"/>
      <c r="J622" s="421"/>
      <c r="K622" s="421"/>
      <c r="L622" s="421"/>
    </row>
    <row r="623" spans="1:12" s="436" customFormat="1" hidden="1" x14ac:dyDescent="0.35">
      <c r="A623" s="421"/>
      <c r="B623" s="421"/>
      <c r="C623" s="421"/>
      <c r="D623" s="421"/>
      <c r="E623" s="421"/>
      <c r="F623" s="421"/>
      <c r="G623" s="421"/>
      <c r="H623" s="421"/>
      <c r="I623" s="421"/>
      <c r="J623" s="421"/>
      <c r="K623" s="421"/>
      <c r="L623" s="421"/>
    </row>
    <row r="624" spans="1:12" s="436" customFormat="1" hidden="1" x14ac:dyDescent="0.35">
      <c r="A624" s="421"/>
      <c r="B624" s="421"/>
      <c r="C624" s="421"/>
      <c r="D624" s="421"/>
      <c r="E624" s="421"/>
      <c r="F624" s="421"/>
      <c r="G624" s="421"/>
      <c r="H624" s="421"/>
      <c r="I624" s="421"/>
      <c r="J624" s="421"/>
      <c r="K624" s="421"/>
      <c r="L624" s="421"/>
    </row>
    <row r="625" spans="1:12" s="436" customFormat="1" hidden="1" x14ac:dyDescent="0.35">
      <c r="A625" s="421"/>
      <c r="B625" s="421"/>
      <c r="C625" s="421"/>
      <c r="D625" s="421"/>
      <c r="E625" s="421"/>
      <c r="F625" s="421"/>
      <c r="G625" s="421"/>
      <c r="H625" s="421"/>
      <c r="I625" s="421"/>
      <c r="J625" s="421"/>
      <c r="K625" s="421"/>
      <c r="L625" s="421"/>
    </row>
    <row r="626" spans="1:12" s="436" customFormat="1" hidden="1" x14ac:dyDescent="0.35">
      <c r="A626" s="421"/>
      <c r="B626" s="421"/>
      <c r="C626" s="421"/>
      <c r="D626" s="421"/>
      <c r="E626" s="421"/>
      <c r="F626" s="421"/>
      <c r="G626" s="421"/>
      <c r="H626" s="421"/>
      <c r="I626" s="421"/>
      <c r="J626" s="421"/>
      <c r="K626" s="421"/>
      <c r="L626" s="421"/>
    </row>
    <row r="627" spans="1:12" s="436" customFormat="1" hidden="1" x14ac:dyDescent="0.35">
      <c r="A627" s="421"/>
      <c r="B627" s="421"/>
      <c r="C627" s="421"/>
      <c r="D627" s="421"/>
      <c r="E627" s="421"/>
      <c r="F627" s="421"/>
      <c r="G627" s="421"/>
      <c r="H627" s="421"/>
      <c r="I627" s="421"/>
      <c r="J627" s="421"/>
      <c r="K627" s="421"/>
      <c r="L627" s="421"/>
    </row>
    <row r="628" spans="1:12" s="436" customFormat="1" hidden="1" x14ac:dyDescent="0.35">
      <c r="A628" s="421"/>
      <c r="B628" s="421"/>
      <c r="C628" s="421"/>
      <c r="D628" s="421"/>
      <c r="E628" s="421"/>
      <c r="F628" s="421"/>
      <c r="G628" s="421"/>
      <c r="H628" s="421"/>
      <c r="I628" s="421"/>
      <c r="J628" s="421"/>
      <c r="K628" s="421"/>
      <c r="L628" s="421"/>
    </row>
    <row r="629" spans="1:12" s="436" customFormat="1" hidden="1" x14ac:dyDescent="0.35">
      <c r="A629" s="421"/>
      <c r="B629" s="421"/>
      <c r="C629" s="421"/>
      <c r="D629" s="421"/>
      <c r="E629" s="421"/>
      <c r="F629" s="421"/>
      <c r="G629" s="421"/>
      <c r="H629" s="421"/>
      <c r="I629" s="421"/>
      <c r="J629" s="421"/>
      <c r="K629" s="421"/>
      <c r="L629" s="421"/>
    </row>
    <row r="630" spans="1:12" s="436" customFormat="1" hidden="1" x14ac:dyDescent="0.35">
      <c r="A630" s="421"/>
      <c r="B630" s="421"/>
      <c r="C630" s="421"/>
      <c r="D630" s="421"/>
      <c r="E630" s="421"/>
      <c r="F630" s="421"/>
      <c r="G630" s="421"/>
      <c r="H630" s="421"/>
      <c r="I630" s="421"/>
      <c r="J630" s="421"/>
      <c r="K630" s="421"/>
      <c r="L630" s="421"/>
    </row>
    <row r="631" spans="1:12" s="436" customFormat="1" hidden="1" x14ac:dyDescent="0.35">
      <c r="A631" s="421"/>
      <c r="B631" s="421"/>
      <c r="C631" s="421"/>
      <c r="D631" s="421"/>
      <c r="E631" s="421"/>
      <c r="F631" s="421"/>
      <c r="G631" s="421"/>
      <c r="H631" s="421"/>
      <c r="I631" s="421"/>
      <c r="J631" s="421"/>
      <c r="K631" s="421"/>
      <c r="L631" s="421"/>
    </row>
    <row r="632" spans="1:12" s="436" customFormat="1" hidden="1" x14ac:dyDescent="0.35">
      <c r="A632" s="421"/>
      <c r="B632" s="421"/>
      <c r="C632" s="421"/>
      <c r="D632" s="421"/>
      <c r="E632" s="421"/>
      <c r="F632" s="421"/>
      <c r="G632" s="421"/>
      <c r="H632" s="421"/>
      <c r="I632" s="421"/>
      <c r="J632" s="421"/>
      <c r="K632" s="421"/>
      <c r="L632" s="421"/>
    </row>
    <row r="633" spans="1:12" s="436" customFormat="1" hidden="1" x14ac:dyDescent="0.35">
      <c r="A633" s="421"/>
      <c r="B633" s="421"/>
      <c r="C633" s="421"/>
      <c r="D633" s="421"/>
      <c r="E633" s="421"/>
      <c r="F633" s="421"/>
      <c r="G633" s="421"/>
      <c r="H633" s="421"/>
      <c r="I633" s="421"/>
      <c r="J633" s="421"/>
      <c r="K633" s="421"/>
      <c r="L633" s="421"/>
    </row>
    <row r="634" spans="1:12" s="436" customFormat="1" hidden="1" x14ac:dyDescent="0.35">
      <c r="A634" s="421"/>
      <c r="B634" s="421"/>
      <c r="C634" s="421"/>
      <c r="D634" s="421"/>
      <c r="E634" s="421"/>
      <c r="F634" s="421"/>
      <c r="G634" s="421"/>
      <c r="H634" s="421"/>
      <c r="I634" s="421"/>
      <c r="J634" s="421"/>
      <c r="K634" s="421"/>
      <c r="L634" s="421"/>
    </row>
    <row r="635" spans="1:12" s="436" customFormat="1" hidden="1" x14ac:dyDescent="0.35">
      <c r="A635" s="421"/>
      <c r="B635" s="421"/>
      <c r="C635" s="421"/>
      <c r="D635" s="421"/>
      <c r="E635" s="421"/>
      <c r="F635" s="421"/>
      <c r="G635" s="421"/>
      <c r="H635" s="421"/>
      <c r="I635" s="421"/>
      <c r="J635" s="421"/>
      <c r="K635" s="421"/>
      <c r="L635" s="421"/>
    </row>
    <row r="636" spans="1:12" s="436" customFormat="1" hidden="1" x14ac:dyDescent="0.35">
      <c r="A636" s="421"/>
      <c r="B636" s="421"/>
      <c r="C636" s="421"/>
      <c r="D636" s="421"/>
      <c r="E636" s="421"/>
      <c r="F636" s="421"/>
      <c r="G636" s="421"/>
      <c r="H636" s="421"/>
      <c r="I636" s="421"/>
      <c r="J636" s="421"/>
      <c r="K636" s="421"/>
      <c r="L636" s="421"/>
    </row>
    <row r="637" spans="1:12" s="436" customFormat="1" hidden="1" x14ac:dyDescent="0.35">
      <c r="A637" s="421"/>
      <c r="B637" s="421"/>
      <c r="C637" s="421"/>
      <c r="D637" s="421"/>
      <c r="E637" s="421"/>
      <c r="F637" s="421"/>
      <c r="G637" s="421"/>
      <c r="H637" s="421"/>
      <c r="I637" s="421"/>
      <c r="J637" s="421"/>
      <c r="K637" s="421"/>
      <c r="L637" s="421"/>
    </row>
    <row r="638" spans="1:12" s="436" customFormat="1" hidden="1" x14ac:dyDescent="0.35">
      <c r="A638" s="421"/>
      <c r="B638" s="421"/>
      <c r="C638" s="421"/>
      <c r="D638" s="421"/>
      <c r="E638" s="421"/>
      <c r="F638" s="421"/>
      <c r="G638" s="421"/>
      <c r="H638" s="421"/>
      <c r="I638" s="421"/>
      <c r="J638" s="421"/>
      <c r="K638" s="421"/>
      <c r="L638" s="421"/>
    </row>
    <row r="639" spans="1:12" s="436" customFormat="1" hidden="1" x14ac:dyDescent="0.35">
      <c r="A639" s="421"/>
      <c r="B639" s="421"/>
      <c r="C639" s="421"/>
      <c r="D639" s="421"/>
      <c r="E639" s="421"/>
      <c r="F639" s="421"/>
      <c r="G639" s="421"/>
      <c r="H639" s="421"/>
      <c r="I639" s="421"/>
      <c r="J639" s="421"/>
      <c r="K639" s="421"/>
      <c r="L639" s="421"/>
    </row>
    <row r="640" spans="1:12" s="436" customFormat="1" hidden="1" x14ac:dyDescent="0.35">
      <c r="A640" s="421"/>
      <c r="B640" s="421"/>
      <c r="C640" s="421"/>
      <c r="D640" s="421"/>
      <c r="E640" s="421"/>
      <c r="F640" s="421"/>
      <c r="G640" s="421"/>
      <c r="H640" s="421"/>
      <c r="I640" s="421"/>
      <c r="J640" s="421"/>
      <c r="K640" s="421"/>
      <c r="L640" s="421"/>
    </row>
    <row r="641" spans="1:12" s="436" customFormat="1" hidden="1" x14ac:dyDescent="0.35">
      <c r="A641" s="421"/>
      <c r="B641" s="421"/>
      <c r="C641" s="421"/>
      <c r="D641" s="421"/>
      <c r="E641" s="421"/>
      <c r="F641" s="421"/>
      <c r="G641" s="421"/>
      <c r="H641" s="421"/>
      <c r="I641" s="421"/>
      <c r="J641" s="421"/>
      <c r="K641" s="421"/>
      <c r="L641" s="421"/>
    </row>
    <row r="642" spans="1:12" s="436" customFormat="1" hidden="1" x14ac:dyDescent="0.35">
      <c r="A642" s="421"/>
      <c r="B642" s="421"/>
      <c r="C642" s="421"/>
      <c r="D642" s="421"/>
      <c r="E642" s="421"/>
      <c r="F642" s="421"/>
      <c r="G642" s="421"/>
      <c r="H642" s="421"/>
      <c r="I642" s="421"/>
      <c r="J642" s="421"/>
      <c r="K642" s="421"/>
      <c r="L642" s="421"/>
    </row>
    <row r="643" spans="1:12" s="436" customFormat="1" hidden="1" x14ac:dyDescent="0.35">
      <c r="A643" s="421"/>
      <c r="B643" s="421"/>
      <c r="C643" s="421"/>
      <c r="D643" s="421"/>
      <c r="E643" s="421"/>
      <c r="F643" s="421"/>
      <c r="G643" s="421"/>
      <c r="H643" s="421"/>
      <c r="I643" s="421"/>
      <c r="J643" s="421"/>
      <c r="K643" s="421"/>
      <c r="L643" s="421"/>
    </row>
    <row r="644" spans="1:12" s="436" customFormat="1" hidden="1" x14ac:dyDescent="0.35">
      <c r="A644" s="421"/>
      <c r="B644" s="421"/>
      <c r="C644" s="421"/>
      <c r="D644" s="421"/>
      <c r="E644" s="421"/>
      <c r="F644" s="421"/>
      <c r="G644" s="421"/>
      <c r="H644" s="421"/>
      <c r="I644" s="421"/>
      <c r="J644" s="421"/>
      <c r="K644" s="421"/>
      <c r="L644" s="421"/>
    </row>
    <row r="645" spans="1:12" s="436" customFormat="1" hidden="1" x14ac:dyDescent="0.35">
      <c r="A645" s="421"/>
      <c r="B645" s="421"/>
      <c r="C645" s="421"/>
      <c r="D645" s="421"/>
      <c r="E645" s="421"/>
      <c r="F645" s="421"/>
      <c r="G645" s="421"/>
      <c r="H645" s="421"/>
      <c r="I645" s="421"/>
      <c r="J645" s="421"/>
      <c r="K645" s="421"/>
      <c r="L645" s="421"/>
    </row>
    <row r="646" spans="1:12" s="436" customFormat="1" hidden="1" x14ac:dyDescent="0.35">
      <c r="A646" s="421"/>
      <c r="B646" s="421"/>
      <c r="C646" s="421"/>
      <c r="D646" s="421"/>
      <c r="E646" s="421"/>
      <c r="F646" s="421"/>
      <c r="G646" s="421"/>
      <c r="H646" s="421"/>
      <c r="I646" s="421"/>
      <c r="J646" s="421"/>
      <c r="K646" s="421"/>
      <c r="L646" s="421"/>
    </row>
    <row r="647" spans="1:12" s="436" customFormat="1" hidden="1" x14ac:dyDescent="0.35">
      <c r="A647" s="421"/>
      <c r="B647" s="421"/>
      <c r="C647" s="421"/>
      <c r="D647" s="421"/>
      <c r="E647" s="421"/>
      <c r="F647" s="421"/>
      <c r="G647" s="421"/>
      <c r="H647" s="421"/>
      <c r="I647" s="421"/>
      <c r="J647" s="421"/>
      <c r="K647" s="421"/>
      <c r="L647" s="421"/>
    </row>
    <row r="648" spans="1:12" s="436" customFormat="1" hidden="1" x14ac:dyDescent="0.35">
      <c r="A648" s="421"/>
      <c r="B648" s="421"/>
      <c r="C648" s="421"/>
      <c r="D648" s="421"/>
      <c r="E648" s="421"/>
      <c r="F648" s="421"/>
      <c r="G648" s="421"/>
      <c r="H648" s="421"/>
      <c r="I648" s="421"/>
      <c r="J648" s="421"/>
      <c r="K648" s="421"/>
      <c r="L648" s="421"/>
    </row>
    <row r="649" spans="1:12" s="436" customFormat="1" hidden="1" x14ac:dyDescent="0.35">
      <c r="A649" s="421"/>
      <c r="B649" s="421"/>
      <c r="C649" s="421"/>
      <c r="D649" s="421"/>
      <c r="E649" s="421"/>
      <c r="F649" s="421"/>
      <c r="G649" s="421"/>
      <c r="H649" s="421"/>
      <c r="I649" s="421"/>
      <c r="J649" s="421"/>
      <c r="K649" s="421"/>
      <c r="L649" s="421"/>
    </row>
    <row r="650" spans="1:12" s="436" customFormat="1" hidden="1" x14ac:dyDescent="0.35">
      <c r="A650" s="421"/>
      <c r="B650" s="421"/>
      <c r="C650" s="421"/>
      <c r="D650" s="421"/>
      <c r="E650" s="421"/>
      <c r="F650" s="421"/>
      <c r="G650" s="421"/>
      <c r="H650" s="421"/>
      <c r="I650" s="421"/>
      <c r="J650" s="421"/>
      <c r="K650" s="421"/>
      <c r="L650" s="421"/>
    </row>
    <row r="651" spans="1:12" s="436" customFormat="1" hidden="1" x14ac:dyDescent="0.35">
      <c r="A651" s="421"/>
      <c r="B651" s="421"/>
      <c r="C651" s="421"/>
      <c r="D651" s="421"/>
      <c r="E651" s="421"/>
      <c r="F651" s="421"/>
      <c r="G651" s="421"/>
      <c r="H651" s="421"/>
      <c r="I651" s="421"/>
      <c r="J651" s="421"/>
      <c r="K651" s="421"/>
      <c r="L651" s="421"/>
    </row>
    <row r="652" spans="1:12" s="436" customFormat="1" hidden="1" x14ac:dyDescent="0.35">
      <c r="A652" s="421"/>
      <c r="B652" s="421"/>
      <c r="C652" s="421"/>
      <c r="D652" s="421"/>
      <c r="E652" s="421"/>
      <c r="F652" s="421"/>
      <c r="G652" s="421"/>
      <c r="H652" s="421"/>
      <c r="I652" s="421"/>
      <c r="J652" s="421"/>
      <c r="K652" s="421"/>
      <c r="L652" s="421"/>
    </row>
    <row r="653" spans="1:12" s="436" customFormat="1" hidden="1" x14ac:dyDescent="0.35">
      <c r="A653" s="421"/>
      <c r="B653" s="421"/>
      <c r="C653" s="421"/>
      <c r="D653" s="421"/>
      <c r="E653" s="421"/>
      <c r="F653" s="421"/>
      <c r="G653" s="421"/>
      <c r="H653" s="421"/>
      <c r="I653" s="421"/>
      <c r="J653" s="421"/>
      <c r="K653" s="421"/>
      <c r="L653" s="421"/>
    </row>
    <row r="654" spans="1:12" s="436" customFormat="1" hidden="1" x14ac:dyDescent="0.35">
      <c r="A654" s="421"/>
      <c r="B654" s="421"/>
      <c r="C654" s="421"/>
      <c r="D654" s="421"/>
      <c r="E654" s="421"/>
      <c r="F654" s="421"/>
      <c r="G654" s="421"/>
      <c r="H654" s="421"/>
      <c r="I654" s="421"/>
      <c r="J654" s="421"/>
      <c r="K654" s="421"/>
      <c r="L654" s="421"/>
    </row>
    <row r="655" spans="1:12" s="436" customFormat="1" hidden="1" x14ac:dyDescent="0.35">
      <c r="A655" s="421"/>
      <c r="B655" s="421"/>
      <c r="C655" s="421"/>
      <c r="D655" s="421"/>
      <c r="E655" s="421"/>
      <c r="F655" s="421"/>
      <c r="G655" s="421"/>
      <c r="H655" s="421"/>
      <c r="I655" s="421"/>
      <c r="J655" s="421"/>
      <c r="K655" s="421"/>
      <c r="L655" s="421"/>
    </row>
    <row r="656" spans="1:12" s="436" customFormat="1" hidden="1" x14ac:dyDescent="0.35">
      <c r="A656" s="421"/>
      <c r="B656" s="421"/>
      <c r="C656" s="421"/>
      <c r="D656" s="421"/>
      <c r="E656" s="421"/>
      <c r="F656" s="421"/>
      <c r="G656" s="421"/>
      <c r="H656" s="421"/>
      <c r="I656" s="421"/>
      <c r="J656" s="421"/>
      <c r="K656" s="421"/>
      <c r="L656" s="421"/>
    </row>
    <row r="657" spans="1:12" s="436" customFormat="1" hidden="1" x14ac:dyDescent="0.35">
      <c r="A657" s="421"/>
      <c r="B657" s="421"/>
      <c r="C657" s="421"/>
      <c r="D657" s="421"/>
      <c r="E657" s="421"/>
      <c r="F657" s="421"/>
      <c r="G657" s="421"/>
      <c r="H657" s="421"/>
      <c r="I657" s="421"/>
      <c r="J657" s="421"/>
      <c r="K657" s="421"/>
      <c r="L657" s="421"/>
    </row>
    <row r="658" spans="1:12" s="436" customFormat="1" hidden="1" x14ac:dyDescent="0.35">
      <c r="A658" s="421"/>
      <c r="B658" s="421"/>
      <c r="C658" s="421"/>
      <c r="D658" s="421"/>
      <c r="E658" s="421"/>
      <c r="F658" s="421"/>
      <c r="G658" s="421"/>
      <c r="H658" s="421"/>
      <c r="I658" s="421"/>
      <c r="J658" s="421"/>
      <c r="K658" s="421"/>
      <c r="L658" s="421"/>
    </row>
    <row r="659" spans="1:12" s="436" customFormat="1" hidden="1" x14ac:dyDescent="0.35">
      <c r="A659" s="421"/>
      <c r="B659" s="421"/>
      <c r="C659" s="421"/>
      <c r="D659" s="421"/>
      <c r="E659" s="421"/>
      <c r="F659" s="421"/>
      <c r="G659" s="421"/>
      <c r="H659" s="421"/>
      <c r="I659" s="421"/>
      <c r="J659" s="421"/>
      <c r="K659" s="421"/>
      <c r="L659" s="421"/>
    </row>
    <row r="660" spans="1:12" s="436" customFormat="1" hidden="1" x14ac:dyDescent="0.35">
      <c r="A660" s="421"/>
      <c r="B660" s="421"/>
      <c r="C660" s="421"/>
      <c r="D660" s="421"/>
      <c r="E660" s="421"/>
      <c r="F660" s="421"/>
      <c r="G660" s="421"/>
      <c r="H660" s="421"/>
      <c r="I660" s="421"/>
      <c r="J660" s="421"/>
      <c r="K660" s="421"/>
      <c r="L660" s="421"/>
    </row>
    <row r="661" spans="1:12" s="436" customFormat="1" hidden="1" x14ac:dyDescent="0.35">
      <c r="A661" s="421"/>
      <c r="B661" s="421"/>
      <c r="C661" s="421"/>
      <c r="D661" s="421"/>
      <c r="E661" s="421"/>
      <c r="F661" s="421"/>
      <c r="G661" s="421"/>
      <c r="H661" s="421"/>
      <c r="I661" s="421"/>
      <c r="J661" s="421"/>
      <c r="K661" s="421"/>
      <c r="L661" s="421"/>
    </row>
    <row r="662" spans="1:12" s="436" customFormat="1" hidden="1" x14ac:dyDescent="0.35">
      <c r="A662" s="421"/>
      <c r="B662" s="421"/>
      <c r="C662" s="421"/>
      <c r="D662" s="421"/>
      <c r="E662" s="421"/>
      <c r="F662" s="421"/>
      <c r="G662" s="421"/>
      <c r="H662" s="421"/>
      <c r="I662" s="421"/>
      <c r="J662" s="421"/>
      <c r="K662" s="421"/>
      <c r="L662" s="421"/>
    </row>
    <row r="663" spans="1:12" s="436" customFormat="1" hidden="1" x14ac:dyDescent="0.35">
      <c r="A663" s="421"/>
      <c r="B663" s="421"/>
      <c r="C663" s="421"/>
      <c r="D663" s="421"/>
      <c r="E663" s="421"/>
      <c r="F663" s="421"/>
      <c r="G663" s="421"/>
      <c r="H663" s="421"/>
      <c r="I663" s="421"/>
      <c r="J663" s="421"/>
      <c r="K663" s="421"/>
      <c r="L663" s="421"/>
    </row>
    <row r="664" spans="1:12" s="436" customFormat="1" hidden="1" x14ac:dyDescent="0.35">
      <c r="A664" s="421"/>
      <c r="B664" s="421"/>
      <c r="C664" s="421"/>
      <c r="D664" s="421"/>
      <c r="E664" s="421"/>
      <c r="F664" s="421"/>
      <c r="G664" s="421"/>
      <c r="H664" s="421"/>
      <c r="I664" s="421"/>
      <c r="J664" s="421"/>
      <c r="K664" s="421"/>
      <c r="L664" s="421"/>
    </row>
    <row r="665" spans="1:12" s="436" customFormat="1" hidden="1" x14ac:dyDescent="0.35">
      <c r="A665" s="421"/>
      <c r="B665" s="421"/>
      <c r="C665" s="421"/>
      <c r="D665" s="421"/>
      <c r="E665" s="421"/>
      <c r="F665" s="421"/>
      <c r="G665" s="421"/>
      <c r="H665" s="421"/>
      <c r="I665" s="421"/>
      <c r="J665" s="421"/>
      <c r="K665" s="421"/>
      <c r="L665" s="421"/>
    </row>
    <row r="666" spans="1:12" s="436" customFormat="1" hidden="1" x14ac:dyDescent="0.35">
      <c r="A666" s="421"/>
      <c r="B666" s="421"/>
      <c r="C666" s="421"/>
      <c r="D666" s="421"/>
      <c r="E666" s="421"/>
      <c r="F666" s="421"/>
      <c r="G666" s="421"/>
      <c r="H666" s="421"/>
      <c r="I666" s="421"/>
      <c r="J666" s="421"/>
      <c r="K666" s="421"/>
      <c r="L666" s="421"/>
    </row>
    <row r="667" spans="1:12" s="436" customFormat="1" hidden="1" x14ac:dyDescent="0.35">
      <c r="A667" s="421"/>
      <c r="B667" s="421"/>
      <c r="C667" s="421"/>
      <c r="D667" s="421"/>
      <c r="E667" s="421"/>
      <c r="F667" s="421"/>
      <c r="G667" s="421"/>
      <c r="H667" s="421"/>
      <c r="I667" s="421"/>
      <c r="J667" s="421"/>
      <c r="K667" s="421"/>
      <c r="L667" s="421"/>
    </row>
    <row r="668" spans="1:12" s="436" customFormat="1" hidden="1" x14ac:dyDescent="0.35">
      <c r="A668" s="421"/>
      <c r="B668" s="421"/>
      <c r="C668" s="421"/>
      <c r="D668" s="421"/>
      <c r="E668" s="421"/>
      <c r="F668" s="421"/>
      <c r="G668" s="421"/>
      <c r="H668" s="421"/>
      <c r="I668" s="421"/>
      <c r="J668" s="421"/>
      <c r="K668" s="421"/>
      <c r="L668" s="421"/>
    </row>
    <row r="669" spans="1:12" s="436" customFormat="1" hidden="1" x14ac:dyDescent="0.35">
      <c r="A669" s="421"/>
      <c r="B669" s="421"/>
      <c r="C669" s="421"/>
      <c r="D669" s="421"/>
      <c r="E669" s="421"/>
      <c r="F669" s="421"/>
      <c r="G669" s="421"/>
      <c r="H669" s="421"/>
      <c r="I669" s="421"/>
      <c r="J669" s="421"/>
      <c r="K669" s="421"/>
      <c r="L669" s="421"/>
    </row>
    <row r="670" spans="1:12" s="436" customFormat="1" hidden="1" x14ac:dyDescent="0.35">
      <c r="A670" s="421"/>
      <c r="B670" s="421"/>
      <c r="C670" s="421"/>
      <c r="D670" s="421"/>
      <c r="E670" s="421"/>
      <c r="F670" s="421"/>
      <c r="G670" s="421"/>
      <c r="H670" s="421"/>
      <c r="I670" s="421"/>
      <c r="J670" s="421"/>
      <c r="K670" s="421"/>
      <c r="L670" s="421"/>
    </row>
    <row r="671" spans="1:12" s="436" customFormat="1" hidden="1" x14ac:dyDescent="0.35">
      <c r="A671" s="421"/>
      <c r="B671" s="421"/>
      <c r="C671" s="421"/>
      <c r="D671" s="421"/>
      <c r="E671" s="421"/>
      <c r="F671" s="421"/>
      <c r="G671" s="421"/>
      <c r="H671" s="421"/>
      <c r="I671" s="421"/>
      <c r="J671" s="421"/>
      <c r="K671" s="421"/>
      <c r="L671" s="421"/>
    </row>
    <row r="672" spans="1:12" s="436" customFormat="1" hidden="1" x14ac:dyDescent="0.35">
      <c r="A672" s="421"/>
      <c r="B672" s="421"/>
      <c r="C672" s="421"/>
      <c r="D672" s="421"/>
      <c r="E672" s="421"/>
      <c r="F672" s="421"/>
      <c r="G672" s="421"/>
      <c r="H672" s="421"/>
      <c r="I672" s="421"/>
      <c r="J672" s="421"/>
      <c r="K672" s="421"/>
      <c r="L672" s="421"/>
    </row>
    <row r="673" spans="1:12" s="436" customFormat="1" hidden="1" x14ac:dyDescent="0.35">
      <c r="A673" s="421"/>
      <c r="B673" s="421"/>
      <c r="C673" s="421"/>
      <c r="D673" s="421"/>
      <c r="E673" s="421"/>
      <c r="F673" s="421"/>
      <c r="G673" s="421"/>
      <c r="H673" s="421"/>
      <c r="I673" s="421"/>
      <c r="J673" s="421"/>
      <c r="K673" s="421"/>
      <c r="L673" s="421"/>
    </row>
    <row r="674" spans="1:12" s="436" customFormat="1" hidden="1" x14ac:dyDescent="0.35">
      <c r="A674" s="421"/>
      <c r="B674" s="421"/>
      <c r="C674" s="421"/>
      <c r="D674" s="421"/>
      <c r="E674" s="421"/>
      <c r="F674" s="421"/>
      <c r="G674" s="421"/>
      <c r="H674" s="421"/>
      <c r="I674" s="421"/>
      <c r="J674" s="421"/>
      <c r="K674" s="421"/>
      <c r="L674" s="421"/>
    </row>
    <row r="675" spans="1:12" s="436" customFormat="1" hidden="1" x14ac:dyDescent="0.35">
      <c r="A675" s="421"/>
      <c r="B675" s="421"/>
      <c r="C675" s="421"/>
      <c r="D675" s="421"/>
      <c r="E675" s="421"/>
      <c r="F675" s="421"/>
      <c r="G675" s="421"/>
      <c r="H675" s="421"/>
      <c r="I675" s="421"/>
      <c r="J675" s="421"/>
      <c r="K675" s="421"/>
      <c r="L675" s="421"/>
    </row>
    <row r="676" spans="1:12" s="436" customFormat="1" hidden="1" x14ac:dyDescent="0.35">
      <c r="A676" s="421"/>
      <c r="B676" s="421"/>
      <c r="C676" s="421"/>
      <c r="D676" s="421"/>
      <c r="E676" s="421"/>
      <c r="F676" s="421"/>
      <c r="G676" s="421"/>
      <c r="H676" s="421"/>
      <c r="I676" s="421"/>
      <c r="J676" s="421"/>
      <c r="K676" s="421"/>
      <c r="L676" s="421"/>
    </row>
    <row r="677" spans="1:12" s="436" customFormat="1" hidden="1" x14ac:dyDescent="0.35">
      <c r="A677" s="421"/>
      <c r="B677" s="421"/>
      <c r="C677" s="421"/>
      <c r="D677" s="421"/>
      <c r="E677" s="421"/>
      <c r="F677" s="421"/>
      <c r="G677" s="421"/>
      <c r="H677" s="421"/>
      <c r="I677" s="421"/>
      <c r="J677" s="421"/>
      <c r="K677" s="421"/>
      <c r="L677" s="421"/>
    </row>
    <row r="678" spans="1:12" s="436" customFormat="1" hidden="1" x14ac:dyDescent="0.35">
      <c r="A678" s="421"/>
      <c r="B678" s="421"/>
      <c r="C678" s="421"/>
      <c r="D678" s="421"/>
      <c r="E678" s="421"/>
      <c r="F678" s="421"/>
      <c r="G678" s="421"/>
      <c r="H678" s="421"/>
      <c r="I678" s="421"/>
      <c r="J678" s="421"/>
      <c r="K678" s="421"/>
      <c r="L678" s="421"/>
    </row>
    <row r="679" spans="1:12" s="436" customFormat="1" hidden="1" x14ac:dyDescent="0.35">
      <c r="A679" s="421"/>
      <c r="B679" s="421"/>
      <c r="C679" s="421"/>
      <c r="D679" s="421"/>
      <c r="E679" s="421"/>
      <c r="F679" s="421"/>
      <c r="G679" s="421"/>
      <c r="H679" s="421"/>
      <c r="I679" s="421"/>
      <c r="J679" s="421"/>
      <c r="K679" s="421"/>
      <c r="L679" s="421"/>
    </row>
    <row r="680" spans="1:12" s="436" customFormat="1" hidden="1" x14ac:dyDescent="0.35">
      <c r="A680" s="421"/>
      <c r="B680" s="421"/>
      <c r="C680" s="421"/>
      <c r="D680" s="421"/>
      <c r="E680" s="421"/>
      <c r="F680" s="421"/>
      <c r="G680" s="421"/>
      <c r="H680" s="421"/>
      <c r="I680" s="421"/>
      <c r="J680" s="421"/>
      <c r="K680" s="421"/>
      <c r="L680" s="421"/>
    </row>
    <row r="681" spans="1:12" s="436" customFormat="1" hidden="1" x14ac:dyDescent="0.35">
      <c r="A681" s="421"/>
      <c r="B681" s="421"/>
      <c r="C681" s="421"/>
      <c r="D681" s="421"/>
      <c r="E681" s="421"/>
      <c r="F681" s="421"/>
      <c r="G681" s="421"/>
      <c r="H681" s="421"/>
      <c r="I681" s="421"/>
      <c r="J681" s="421"/>
      <c r="K681" s="421"/>
      <c r="L681" s="421"/>
    </row>
    <row r="682" spans="1:12" s="436" customFormat="1" hidden="1" x14ac:dyDescent="0.35">
      <c r="A682" s="421"/>
      <c r="B682" s="421"/>
      <c r="C682" s="421"/>
      <c r="D682" s="421"/>
      <c r="E682" s="421"/>
      <c r="F682" s="421"/>
      <c r="G682" s="421"/>
      <c r="H682" s="421"/>
      <c r="I682" s="421"/>
      <c r="J682" s="421"/>
      <c r="K682" s="421"/>
      <c r="L682" s="421"/>
    </row>
    <row r="683" spans="1:12" s="436" customFormat="1" hidden="1" x14ac:dyDescent="0.35">
      <c r="A683" s="421"/>
      <c r="B683" s="421"/>
      <c r="C683" s="421"/>
      <c r="D683" s="421"/>
      <c r="E683" s="421"/>
      <c r="F683" s="421"/>
      <c r="G683" s="421"/>
      <c r="H683" s="421"/>
      <c r="I683" s="421"/>
      <c r="J683" s="421"/>
      <c r="K683" s="421"/>
      <c r="L683" s="421"/>
    </row>
    <row r="684" spans="1:12" s="436" customFormat="1" hidden="1" x14ac:dyDescent="0.35">
      <c r="A684" s="421"/>
      <c r="B684" s="421"/>
      <c r="C684" s="421"/>
      <c r="D684" s="421"/>
      <c r="E684" s="421"/>
      <c r="F684" s="421"/>
      <c r="G684" s="421"/>
      <c r="H684" s="421"/>
      <c r="I684" s="421"/>
      <c r="J684" s="421"/>
      <c r="K684" s="421"/>
      <c r="L684" s="421"/>
    </row>
    <row r="685" spans="1:12" s="436" customFormat="1" hidden="1" x14ac:dyDescent="0.35">
      <c r="A685" s="421"/>
      <c r="B685" s="421"/>
      <c r="C685" s="421"/>
      <c r="D685" s="421"/>
      <c r="E685" s="421"/>
      <c r="F685" s="421"/>
      <c r="G685" s="421"/>
      <c r="H685" s="421"/>
      <c r="I685" s="421"/>
      <c r="J685" s="421"/>
      <c r="K685" s="421"/>
      <c r="L685" s="421"/>
    </row>
    <row r="686" spans="1:12" s="436" customFormat="1" hidden="1" x14ac:dyDescent="0.35">
      <c r="A686" s="421"/>
      <c r="B686" s="421"/>
      <c r="C686" s="421"/>
      <c r="D686" s="421"/>
      <c r="E686" s="421"/>
      <c r="F686" s="421"/>
      <c r="G686" s="421"/>
      <c r="H686" s="421"/>
      <c r="I686" s="421"/>
      <c r="J686" s="421"/>
      <c r="K686" s="421"/>
      <c r="L686" s="421"/>
    </row>
    <row r="687" spans="1:12" s="436" customFormat="1" hidden="1" x14ac:dyDescent="0.35">
      <c r="A687" s="421"/>
      <c r="B687" s="421"/>
      <c r="C687" s="421"/>
      <c r="D687" s="421"/>
      <c r="E687" s="421"/>
      <c r="F687" s="421"/>
      <c r="G687" s="421"/>
      <c r="H687" s="421"/>
      <c r="I687" s="421"/>
      <c r="J687" s="421"/>
      <c r="K687" s="421"/>
      <c r="L687" s="421"/>
    </row>
    <row r="688" spans="1:12" s="436" customFormat="1" hidden="1" x14ac:dyDescent="0.35">
      <c r="A688" s="421"/>
      <c r="B688" s="421"/>
      <c r="C688" s="421"/>
      <c r="D688" s="421"/>
      <c r="E688" s="421"/>
      <c r="F688" s="421"/>
      <c r="G688" s="421"/>
      <c r="H688" s="421"/>
      <c r="I688" s="421"/>
      <c r="J688" s="421"/>
      <c r="K688" s="421"/>
      <c r="L688" s="421"/>
    </row>
    <row r="689" spans="1:12" s="436" customFormat="1" hidden="1" x14ac:dyDescent="0.35">
      <c r="A689" s="421"/>
      <c r="B689" s="421"/>
      <c r="C689" s="421"/>
      <c r="D689" s="421"/>
      <c r="E689" s="421"/>
      <c r="F689" s="421"/>
      <c r="G689" s="421"/>
      <c r="H689" s="421"/>
      <c r="I689" s="421"/>
      <c r="J689" s="421"/>
      <c r="K689" s="421"/>
      <c r="L689" s="421"/>
    </row>
    <row r="690" spans="1:12" s="436" customFormat="1" hidden="1" x14ac:dyDescent="0.35">
      <c r="A690" s="421"/>
      <c r="B690" s="421"/>
      <c r="C690" s="421"/>
      <c r="D690" s="421"/>
      <c r="E690" s="421"/>
      <c r="F690" s="421"/>
      <c r="G690" s="421"/>
      <c r="H690" s="421"/>
      <c r="I690" s="421"/>
      <c r="J690" s="421"/>
      <c r="K690" s="421"/>
      <c r="L690" s="421"/>
    </row>
    <row r="691" spans="1:12" s="436" customFormat="1" hidden="1" x14ac:dyDescent="0.35">
      <c r="A691" s="421"/>
      <c r="B691" s="421"/>
      <c r="C691" s="421"/>
      <c r="D691" s="421"/>
      <c r="E691" s="421"/>
      <c r="F691" s="421"/>
      <c r="G691" s="421"/>
      <c r="H691" s="421"/>
      <c r="I691" s="421"/>
      <c r="J691" s="421"/>
      <c r="K691" s="421"/>
      <c r="L691" s="421"/>
    </row>
    <row r="692" spans="1:12" s="436" customFormat="1" hidden="1" x14ac:dyDescent="0.35">
      <c r="A692" s="421"/>
      <c r="B692" s="421"/>
      <c r="C692" s="421"/>
      <c r="D692" s="421"/>
      <c r="E692" s="421"/>
      <c r="F692" s="421"/>
      <c r="G692" s="421"/>
      <c r="H692" s="421"/>
      <c r="I692" s="421"/>
      <c r="J692" s="421"/>
      <c r="K692" s="421"/>
      <c r="L692" s="421"/>
    </row>
    <row r="693" spans="1:12" s="436" customFormat="1" hidden="1" x14ac:dyDescent="0.35">
      <c r="A693" s="421"/>
      <c r="B693" s="421"/>
      <c r="C693" s="421"/>
      <c r="D693" s="421"/>
      <c r="E693" s="421"/>
      <c r="F693" s="421"/>
      <c r="G693" s="421"/>
      <c r="H693" s="421"/>
      <c r="I693" s="421"/>
      <c r="J693" s="421"/>
      <c r="K693" s="421"/>
      <c r="L693" s="421"/>
    </row>
    <row r="694" spans="1:12" s="436" customFormat="1" hidden="1" x14ac:dyDescent="0.35">
      <c r="A694" s="421"/>
      <c r="B694" s="421"/>
      <c r="C694" s="421"/>
      <c r="D694" s="421"/>
      <c r="E694" s="421"/>
      <c r="F694" s="421"/>
      <c r="G694" s="421"/>
      <c r="H694" s="421"/>
      <c r="I694" s="421"/>
      <c r="J694" s="421"/>
      <c r="K694" s="421"/>
      <c r="L694" s="421"/>
    </row>
    <row r="695" spans="1:12" s="436" customFormat="1" hidden="1" x14ac:dyDescent="0.35">
      <c r="A695" s="421"/>
      <c r="B695" s="421"/>
      <c r="C695" s="421"/>
      <c r="D695" s="421"/>
      <c r="E695" s="421"/>
      <c r="F695" s="421"/>
      <c r="G695" s="421"/>
      <c r="H695" s="421"/>
      <c r="I695" s="421"/>
      <c r="J695" s="421"/>
      <c r="K695" s="421"/>
      <c r="L695" s="421"/>
    </row>
    <row r="696" spans="1:12" s="436" customFormat="1" hidden="1" x14ac:dyDescent="0.35">
      <c r="A696" s="421"/>
      <c r="B696" s="421"/>
      <c r="C696" s="421"/>
      <c r="D696" s="421"/>
      <c r="E696" s="421"/>
      <c r="F696" s="421"/>
      <c r="G696" s="421"/>
      <c r="H696" s="421"/>
      <c r="I696" s="421"/>
      <c r="J696" s="421"/>
      <c r="K696" s="421"/>
      <c r="L696" s="421"/>
    </row>
    <row r="697" spans="1:12" s="436" customFormat="1" hidden="1" x14ac:dyDescent="0.35">
      <c r="A697" s="421"/>
      <c r="B697" s="421"/>
      <c r="C697" s="421"/>
      <c r="D697" s="421"/>
      <c r="E697" s="421"/>
      <c r="F697" s="421"/>
      <c r="G697" s="421"/>
      <c r="H697" s="421"/>
      <c r="I697" s="421"/>
      <c r="J697" s="421"/>
      <c r="K697" s="421"/>
      <c r="L697" s="421"/>
    </row>
    <row r="698" spans="1:12" s="436" customFormat="1" hidden="1" x14ac:dyDescent="0.35">
      <c r="A698" s="421"/>
      <c r="B698" s="421"/>
      <c r="C698" s="421"/>
      <c r="D698" s="421"/>
      <c r="E698" s="421"/>
      <c r="F698" s="421"/>
      <c r="G698" s="421"/>
      <c r="H698" s="421"/>
      <c r="I698" s="421"/>
      <c r="J698" s="421"/>
      <c r="K698" s="421"/>
      <c r="L698" s="421"/>
    </row>
    <row r="699" spans="1:12" s="436" customFormat="1" hidden="1" x14ac:dyDescent="0.35">
      <c r="A699" s="421"/>
      <c r="B699" s="421"/>
      <c r="C699" s="421"/>
      <c r="D699" s="421"/>
      <c r="E699" s="421"/>
      <c r="F699" s="421"/>
      <c r="G699" s="421"/>
      <c r="H699" s="421"/>
      <c r="I699" s="421"/>
      <c r="J699" s="421"/>
      <c r="K699" s="421"/>
      <c r="L699" s="421"/>
    </row>
    <row r="700" spans="1:12" s="436" customFormat="1" hidden="1" x14ac:dyDescent="0.35">
      <c r="A700" s="421"/>
      <c r="B700" s="421"/>
      <c r="C700" s="421"/>
      <c r="D700" s="421"/>
      <c r="E700" s="421"/>
      <c r="F700" s="421"/>
      <c r="G700" s="421"/>
      <c r="H700" s="421"/>
      <c r="I700" s="421"/>
      <c r="J700" s="421"/>
      <c r="K700" s="421"/>
      <c r="L700" s="421"/>
    </row>
    <row r="701" spans="1:12" s="436" customFormat="1" hidden="1" x14ac:dyDescent="0.35">
      <c r="A701" s="421"/>
      <c r="B701" s="421"/>
      <c r="C701" s="421"/>
      <c r="D701" s="421"/>
      <c r="E701" s="421"/>
      <c r="F701" s="421"/>
      <c r="G701" s="421"/>
      <c r="H701" s="421"/>
      <c r="I701" s="421"/>
      <c r="J701" s="421"/>
      <c r="K701" s="421"/>
      <c r="L701" s="421"/>
    </row>
    <row r="702" spans="1:12" s="436" customFormat="1" hidden="1" x14ac:dyDescent="0.35">
      <c r="A702" s="421"/>
      <c r="B702" s="421"/>
      <c r="C702" s="421"/>
      <c r="D702" s="421"/>
      <c r="E702" s="421"/>
      <c r="F702" s="421"/>
      <c r="G702" s="421"/>
      <c r="H702" s="421"/>
      <c r="I702" s="421"/>
      <c r="J702" s="421"/>
      <c r="K702" s="421"/>
      <c r="L702" s="421"/>
    </row>
    <row r="703" spans="1:12" s="436" customFormat="1" hidden="1" x14ac:dyDescent="0.35">
      <c r="A703" s="421"/>
      <c r="B703" s="421"/>
      <c r="C703" s="421"/>
      <c r="D703" s="421"/>
      <c r="E703" s="421"/>
      <c r="F703" s="421"/>
      <c r="G703" s="421"/>
      <c r="H703" s="421"/>
      <c r="I703" s="421"/>
      <c r="J703" s="421"/>
      <c r="K703" s="421"/>
      <c r="L703" s="421"/>
    </row>
    <row r="704" spans="1:12" s="436" customFormat="1" hidden="1" x14ac:dyDescent="0.35">
      <c r="A704" s="421"/>
      <c r="B704" s="421"/>
      <c r="C704" s="421"/>
      <c r="D704" s="421"/>
      <c r="E704" s="421"/>
      <c r="F704" s="421"/>
      <c r="G704" s="421"/>
      <c r="H704" s="421"/>
      <c r="I704" s="421"/>
      <c r="J704" s="421"/>
      <c r="K704" s="421"/>
      <c r="L704" s="421"/>
    </row>
    <row r="705" spans="1:12" s="436" customFormat="1" hidden="1" x14ac:dyDescent="0.35">
      <c r="A705" s="421"/>
      <c r="B705" s="421"/>
      <c r="C705" s="421"/>
      <c r="D705" s="421"/>
      <c r="E705" s="421"/>
      <c r="F705" s="421"/>
      <c r="G705" s="421"/>
      <c r="H705" s="421"/>
      <c r="I705" s="421"/>
      <c r="J705" s="421"/>
      <c r="K705" s="421"/>
      <c r="L705" s="421"/>
    </row>
    <row r="706" spans="1:12" s="436" customFormat="1" hidden="1" x14ac:dyDescent="0.35">
      <c r="A706" s="421"/>
      <c r="B706" s="421"/>
      <c r="C706" s="421"/>
      <c r="D706" s="421"/>
      <c r="E706" s="421"/>
      <c r="F706" s="421"/>
      <c r="G706" s="421"/>
      <c r="H706" s="421"/>
      <c r="I706" s="421"/>
      <c r="J706" s="421"/>
      <c r="K706" s="421"/>
      <c r="L706" s="421"/>
    </row>
    <row r="707" spans="1:12" s="436" customFormat="1" hidden="1" x14ac:dyDescent="0.35">
      <c r="A707" s="421"/>
      <c r="B707" s="421"/>
      <c r="C707" s="421"/>
      <c r="D707" s="421"/>
      <c r="E707" s="421"/>
      <c r="F707" s="421"/>
      <c r="G707" s="421"/>
      <c r="H707" s="421"/>
      <c r="I707" s="421"/>
      <c r="J707" s="421"/>
      <c r="K707" s="421"/>
      <c r="L707" s="421"/>
    </row>
    <row r="708" spans="1:12" s="436" customFormat="1" hidden="1" x14ac:dyDescent="0.35">
      <c r="A708" s="421"/>
      <c r="B708" s="421"/>
      <c r="C708" s="421"/>
      <c r="D708" s="421"/>
      <c r="E708" s="421"/>
      <c r="F708" s="421"/>
      <c r="G708" s="421"/>
      <c r="H708" s="421"/>
      <c r="I708" s="421"/>
      <c r="J708" s="421"/>
      <c r="K708" s="421"/>
      <c r="L708" s="421"/>
    </row>
    <row r="709" spans="1:12" s="436" customFormat="1" hidden="1" x14ac:dyDescent="0.35">
      <c r="A709" s="421"/>
      <c r="B709" s="421"/>
      <c r="C709" s="421"/>
      <c r="D709" s="421"/>
      <c r="E709" s="421"/>
      <c r="F709" s="421"/>
      <c r="G709" s="421"/>
      <c r="H709" s="421"/>
      <c r="I709" s="421"/>
      <c r="J709" s="421"/>
      <c r="K709" s="421"/>
      <c r="L709" s="421"/>
    </row>
    <row r="710" spans="1:12" s="436" customFormat="1" hidden="1" x14ac:dyDescent="0.35">
      <c r="A710" s="421"/>
      <c r="B710" s="421"/>
      <c r="C710" s="421"/>
      <c r="D710" s="421"/>
      <c r="E710" s="421"/>
      <c r="F710" s="421"/>
      <c r="G710" s="421"/>
      <c r="H710" s="421"/>
      <c r="I710" s="421"/>
      <c r="J710" s="421"/>
      <c r="K710" s="421"/>
      <c r="L710" s="421"/>
    </row>
    <row r="711" spans="1:12" s="436" customFormat="1" hidden="1" x14ac:dyDescent="0.35">
      <c r="A711" s="421"/>
      <c r="B711" s="421"/>
      <c r="C711" s="421"/>
      <c r="D711" s="421"/>
      <c r="E711" s="421"/>
      <c r="F711" s="421"/>
      <c r="G711" s="421"/>
      <c r="H711" s="421"/>
      <c r="I711" s="421"/>
      <c r="J711" s="421"/>
      <c r="K711" s="421"/>
      <c r="L711" s="421"/>
    </row>
    <row r="712" spans="1:12" s="436" customFormat="1" hidden="1" x14ac:dyDescent="0.35">
      <c r="A712" s="421"/>
      <c r="B712" s="421"/>
      <c r="C712" s="421"/>
      <c r="D712" s="421"/>
      <c r="E712" s="421"/>
      <c r="F712" s="421"/>
      <c r="G712" s="421"/>
      <c r="H712" s="421"/>
      <c r="I712" s="421"/>
      <c r="J712" s="421"/>
      <c r="K712" s="421"/>
      <c r="L712" s="421"/>
    </row>
    <row r="713" spans="1:12" s="436" customFormat="1" hidden="1" x14ac:dyDescent="0.35">
      <c r="A713" s="421"/>
      <c r="B713" s="421"/>
      <c r="C713" s="421"/>
      <c r="D713" s="421"/>
      <c r="E713" s="421"/>
      <c r="F713" s="421"/>
      <c r="G713" s="421"/>
      <c r="H713" s="421"/>
      <c r="I713" s="421"/>
      <c r="J713" s="421"/>
      <c r="K713" s="421"/>
      <c r="L713" s="421"/>
    </row>
    <row r="714" spans="1:12" s="436" customFormat="1" hidden="1" x14ac:dyDescent="0.35">
      <c r="A714" s="421"/>
      <c r="B714" s="421"/>
      <c r="C714" s="421"/>
      <c r="D714" s="421"/>
      <c r="E714" s="421"/>
      <c r="F714" s="421"/>
      <c r="G714" s="421"/>
      <c r="H714" s="421"/>
      <c r="I714" s="421"/>
      <c r="J714" s="421"/>
      <c r="K714" s="421"/>
      <c r="L714" s="421"/>
    </row>
    <row r="715" spans="1:12" s="436" customFormat="1" hidden="1" x14ac:dyDescent="0.35">
      <c r="A715" s="421"/>
      <c r="B715" s="421"/>
      <c r="C715" s="421"/>
      <c r="D715" s="421"/>
      <c r="E715" s="421"/>
      <c r="F715" s="421"/>
      <c r="G715" s="421"/>
      <c r="H715" s="421"/>
      <c r="I715" s="421"/>
      <c r="J715" s="421"/>
      <c r="K715" s="421"/>
      <c r="L715" s="421"/>
    </row>
    <row r="716" spans="1:12" s="436" customFormat="1" hidden="1" x14ac:dyDescent="0.35">
      <c r="A716" s="421"/>
      <c r="B716" s="421"/>
      <c r="C716" s="421"/>
      <c r="D716" s="421"/>
      <c r="E716" s="421"/>
      <c r="F716" s="421"/>
      <c r="G716" s="421"/>
      <c r="H716" s="421"/>
      <c r="I716" s="421"/>
      <c r="J716" s="421"/>
      <c r="K716" s="421"/>
      <c r="L716" s="421"/>
    </row>
    <row r="717" spans="1:12" s="436" customFormat="1" hidden="1" x14ac:dyDescent="0.35">
      <c r="A717" s="421"/>
      <c r="B717" s="421"/>
      <c r="C717" s="421"/>
      <c r="D717" s="421"/>
      <c r="E717" s="421"/>
      <c r="F717" s="421"/>
      <c r="G717" s="421"/>
      <c r="H717" s="421"/>
      <c r="I717" s="421"/>
      <c r="J717" s="421"/>
      <c r="K717" s="421"/>
      <c r="L717" s="421"/>
    </row>
    <row r="718" spans="1:12" s="436" customFormat="1" hidden="1" x14ac:dyDescent="0.35">
      <c r="A718" s="421"/>
      <c r="B718" s="421"/>
      <c r="C718" s="421"/>
      <c r="D718" s="421"/>
      <c r="E718" s="421"/>
      <c r="F718" s="421"/>
      <c r="G718" s="421"/>
      <c r="H718" s="421"/>
      <c r="I718" s="421"/>
      <c r="J718" s="421"/>
      <c r="K718" s="421"/>
      <c r="L718" s="421"/>
    </row>
    <row r="719" spans="1:12" s="436" customFormat="1" hidden="1" x14ac:dyDescent="0.35">
      <c r="A719" s="421"/>
      <c r="B719" s="421"/>
      <c r="C719" s="421"/>
      <c r="D719" s="421"/>
      <c r="E719" s="421"/>
      <c r="F719" s="421"/>
      <c r="G719" s="421"/>
      <c r="H719" s="421"/>
      <c r="I719" s="421"/>
      <c r="J719" s="421"/>
      <c r="K719" s="421"/>
      <c r="L719" s="421"/>
    </row>
    <row r="720" spans="1:12" s="436" customFormat="1" hidden="1" x14ac:dyDescent="0.35">
      <c r="A720" s="421"/>
      <c r="B720" s="421"/>
      <c r="C720" s="421"/>
      <c r="D720" s="421"/>
      <c r="E720" s="421"/>
      <c r="F720" s="421"/>
      <c r="G720" s="421"/>
      <c r="H720" s="421"/>
      <c r="I720" s="421"/>
      <c r="J720" s="421"/>
      <c r="K720" s="421"/>
      <c r="L720" s="421"/>
    </row>
    <row r="721" spans="1:12" s="436" customFormat="1" hidden="1" x14ac:dyDescent="0.35">
      <c r="A721" s="421"/>
      <c r="B721" s="421"/>
      <c r="C721" s="421"/>
      <c r="D721" s="421"/>
      <c r="E721" s="421"/>
      <c r="F721" s="421"/>
      <c r="G721" s="421"/>
      <c r="H721" s="421"/>
      <c r="I721" s="421"/>
      <c r="J721" s="421"/>
      <c r="K721" s="421"/>
      <c r="L721" s="421"/>
    </row>
    <row r="722" spans="1:12" s="436" customFormat="1" hidden="1" x14ac:dyDescent="0.35">
      <c r="A722" s="421"/>
      <c r="B722" s="421"/>
      <c r="C722" s="421"/>
      <c r="D722" s="421"/>
      <c r="E722" s="421"/>
      <c r="F722" s="421"/>
      <c r="G722" s="421"/>
      <c r="H722" s="421"/>
      <c r="I722" s="421"/>
      <c r="J722" s="421"/>
      <c r="K722" s="421"/>
      <c r="L722" s="421"/>
    </row>
    <row r="723" spans="1:12" s="436" customFormat="1" hidden="1" x14ac:dyDescent="0.35">
      <c r="A723" s="421"/>
      <c r="B723" s="421"/>
      <c r="C723" s="421"/>
      <c r="D723" s="421"/>
      <c r="E723" s="421"/>
      <c r="F723" s="421"/>
      <c r="G723" s="421"/>
      <c r="H723" s="421"/>
      <c r="I723" s="421"/>
      <c r="J723" s="421"/>
      <c r="K723" s="421"/>
      <c r="L723" s="421"/>
    </row>
    <row r="724" spans="1:12" s="436" customFormat="1" hidden="1" x14ac:dyDescent="0.35">
      <c r="A724" s="421"/>
      <c r="B724" s="421"/>
      <c r="C724" s="421"/>
      <c r="D724" s="421"/>
      <c r="E724" s="421"/>
      <c r="F724" s="421"/>
      <c r="G724" s="421"/>
      <c r="H724" s="421"/>
      <c r="I724" s="421"/>
      <c r="J724" s="421"/>
      <c r="K724" s="421"/>
      <c r="L724" s="421"/>
    </row>
    <row r="725" spans="1:12" s="436" customFormat="1" hidden="1" x14ac:dyDescent="0.35">
      <c r="A725" s="421"/>
      <c r="B725" s="421"/>
      <c r="C725" s="421"/>
      <c r="D725" s="421"/>
      <c r="E725" s="421"/>
      <c r="F725" s="421"/>
      <c r="G725" s="421"/>
      <c r="H725" s="421"/>
      <c r="I725" s="421"/>
      <c r="J725" s="421"/>
      <c r="K725" s="421"/>
      <c r="L725" s="421"/>
    </row>
    <row r="726" spans="1:12" s="436" customFormat="1" hidden="1" x14ac:dyDescent="0.35">
      <c r="A726" s="421"/>
      <c r="B726" s="421"/>
      <c r="C726" s="421"/>
      <c r="D726" s="421"/>
      <c r="E726" s="421"/>
      <c r="F726" s="421"/>
      <c r="G726" s="421"/>
      <c r="H726" s="421"/>
      <c r="I726" s="421"/>
      <c r="J726" s="421"/>
      <c r="K726" s="421"/>
      <c r="L726" s="421"/>
    </row>
    <row r="727" spans="1:12" s="436" customFormat="1" hidden="1" x14ac:dyDescent="0.35">
      <c r="A727" s="421"/>
      <c r="B727" s="421"/>
      <c r="C727" s="421"/>
      <c r="D727" s="421"/>
      <c r="E727" s="421"/>
      <c r="F727" s="421"/>
      <c r="G727" s="421"/>
      <c r="H727" s="421"/>
      <c r="I727" s="421"/>
      <c r="J727" s="421"/>
      <c r="K727" s="421"/>
      <c r="L727" s="421"/>
    </row>
    <row r="728" spans="1:12" s="436" customFormat="1" hidden="1" x14ac:dyDescent="0.35">
      <c r="A728" s="421"/>
      <c r="B728" s="421"/>
      <c r="C728" s="421"/>
      <c r="D728" s="421"/>
      <c r="E728" s="421"/>
      <c r="F728" s="421"/>
      <c r="G728" s="421"/>
      <c r="H728" s="421"/>
      <c r="I728" s="421"/>
      <c r="J728" s="421"/>
      <c r="K728" s="421"/>
      <c r="L728" s="421"/>
    </row>
    <row r="729" spans="1:12" s="436" customFormat="1" hidden="1" x14ac:dyDescent="0.35">
      <c r="A729" s="421"/>
      <c r="B729" s="421"/>
      <c r="C729" s="421"/>
      <c r="D729" s="421"/>
      <c r="E729" s="421"/>
      <c r="F729" s="421"/>
      <c r="G729" s="421"/>
      <c r="H729" s="421"/>
      <c r="I729" s="421"/>
      <c r="J729" s="421"/>
      <c r="K729" s="421"/>
      <c r="L729" s="421"/>
    </row>
    <row r="730" spans="1:12" s="436" customFormat="1" hidden="1" x14ac:dyDescent="0.35">
      <c r="A730" s="421"/>
      <c r="B730" s="421"/>
      <c r="C730" s="421"/>
      <c r="D730" s="421"/>
      <c r="E730" s="421"/>
      <c r="F730" s="421"/>
      <c r="G730" s="421"/>
      <c r="H730" s="421"/>
      <c r="I730" s="421"/>
      <c r="J730" s="421"/>
      <c r="K730" s="421"/>
      <c r="L730" s="421"/>
    </row>
    <row r="731" spans="1:12" s="436" customFormat="1" hidden="1" x14ac:dyDescent="0.35">
      <c r="A731" s="421"/>
      <c r="B731" s="421"/>
      <c r="C731" s="421"/>
      <c r="D731" s="421"/>
      <c r="E731" s="421"/>
      <c r="F731" s="421"/>
      <c r="G731" s="421"/>
      <c r="H731" s="421"/>
      <c r="I731" s="421"/>
      <c r="J731" s="421"/>
      <c r="K731" s="421"/>
      <c r="L731" s="421"/>
    </row>
    <row r="732" spans="1:12" s="436" customFormat="1" hidden="1" x14ac:dyDescent="0.35">
      <c r="A732" s="421"/>
      <c r="B732" s="421"/>
      <c r="C732" s="421"/>
      <c r="D732" s="421"/>
      <c r="E732" s="421"/>
      <c r="F732" s="421"/>
      <c r="G732" s="421"/>
      <c r="H732" s="421"/>
      <c r="I732" s="421"/>
      <c r="J732" s="421"/>
      <c r="K732" s="421"/>
      <c r="L732" s="421"/>
    </row>
    <row r="733" spans="1:12" s="436" customFormat="1" hidden="1" x14ac:dyDescent="0.35">
      <c r="A733" s="421"/>
      <c r="B733" s="421"/>
      <c r="C733" s="421"/>
      <c r="D733" s="421"/>
      <c r="E733" s="421"/>
      <c r="F733" s="421"/>
      <c r="G733" s="421"/>
      <c r="H733" s="421"/>
      <c r="I733" s="421"/>
      <c r="J733" s="421"/>
      <c r="K733" s="421"/>
      <c r="L733" s="421"/>
    </row>
    <row r="734" spans="1:12" s="436" customFormat="1" hidden="1" x14ac:dyDescent="0.35">
      <c r="A734" s="421"/>
      <c r="B734" s="421"/>
      <c r="C734" s="421"/>
      <c r="D734" s="421"/>
      <c r="E734" s="421"/>
      <c r="F734" s="421"/>
      <c r="G734" s="421"/>
      <c r="H734" s="421"/>
      <c r="I734" s="421"/>
      <c r="J734" s="421"/>
      <c r="K734" s="421"/>
      <c r="L734" s="421"/>
    </row>
    <row r="735" spans="1:12" s="436" customFormat="1" hidden="1" x14ac:dyDescent="0.35">
      <c r="A735" s="421"/>
      <c r="B735" s="421"/>
      <c r="C735" s="421"/>
      <c r="D735" s="421"/>
      <c r="E735" s="421"/>
      <c r="F735" s="421"/>
      <c r="G735" s="421"/>
      <c r="H735" s="421"/>
      <c r="I735" s="421"/>
      <c r="J735" s="421"/>
      <c r="K735" s="421"/>
      <c r="L735" s="421"/>
    </row>
    <row r="736" spans="1:12" s="436" customFormat="1" hidden="1" x14ac:dyDescent="0.35">
      <c r="A736" s="421"/>
      <c r="B736" s="421"/>
      <c r="C736" s="421"/>
      <c r="D736" s="421"/>
      <c r="E736" s="421"/>
      <c r="F736" s="421"/>
      <c r="G736" s="421"/>
      <c r="H736" s="421"/>
      <c r="I736" s="421"/>
      <c r="J736" s="421"/>
      <c r="K736" s="421"/>
      <c r="L736" s="421"/>
    </row>
    <row r="737" spans="1:12" s="436" customFormat="1" hidden="1" x14ac:dyDescent="0.35">
      <c r="A737" s="421"/>
      <c r="B737" s="421"/>
      <c r="C737" s="421"/>
      <c r="D737" s="421"/>
      <c r="E737" s="421"/>
      <c r="F737" s="421"/>
      <c r="G737" s="421"/>
      <c r="H737" s="421"/>
      <c r="I737" s="421"/>
      <c r="J737" s="421"/>
      <c r="K737" s="421"/>
      <c r="L737" s="421"/>
    </row>
    <row r="738" spans="1:12" s="436" customFormat="1" hidden="1" x14ac:dyDescent="0.35">
      <c r="A738" s="421"/>
      <c r="B738" s="421"/>
      <c r="C738" s="421"/>
      <c r="D738" s="421"/>
      <c r="E738" s="421"/>
      <c r="F738" s="421"/>
      <c r="G738" s="421"/>
      <c r="H738" s="421"/>
      <c r="I738" s="421"/>
      <c r="J738" s="421"/>
      <c r="K738" s="421"/>
      <c r="L738" s="421"/>
    </row>
    <row r="739" spans="1:12" s="436" customFormat="1" hidden="1" x14ac:dyDescent="0.35">
      <c r="A739" s="421"/>
      <c r="B739" s="421"/>
      <c r="C739" s="421"/>
      <c r="D739" s="421"/>
      <c r="E739" s="421"/>
      <c r="F739" s="421"/>
      <c r="G739" s="421"/>
      <c r="H739" s="421"/>
      <c r="I739" s="421"/>
      <c r="J739" s="421"/>
      <c r="K739" s="421"/>
      <c r="L739" s="421"/>
    </row>
    <row r="740" spans="1:12" s="436" customFormat="1" hidden="1" x14ac:dyDescent="0.35">
      <c r="A740" s="421"/>
      <c r="B740" s="421"/>
      <c r="C740" s="421"/>
      <c r="D740" s="421"/>
      <c r="E740" s="421"/>
      <c r="F740" s="421"/>
      <c r="G740" s="421"/>
      <c r="H740" s="421"/>
      <c r="I740" s="421"/>
      <c r="J740" s="421"/>
      <c r="K740" s="421"/>
      <c r="L740" s="421"/>
    </row>
    <row r="741" spans="1:12" s="436" customFormat="1" hidden="1" x14ac:dyDescent="0.35">
      <c r="A741" s="421"/>
      <c r="B741" s="421"/>
      <c r="C741" s="421"/>
      <c r="D741" s="421"/>
      <c r="E741" s="421"/>
      <c r="F741" s="421"/>
      <c r="G741" s="421"/>
      <c r="H741" s="421"/>
      <c r="I741" s="421"/>
      <c r="J741" s="421"/>
      <c r="K741" s="421"/>
      <c r="L741" s="421"/>
    </row>
    <row r="742" spans="1:12" s="436" customFormat="1" hidden="1" x14ac:dyDescent="0.35">
      <c r="A742" s="421"/>
      <c r="B742" s="421"/>
      <c r="C742" s="421"/>
      <c r="D742" s="421"/>
      <c r="E742" s="421"/>
      <c r="F742" s="421"/>
      <c r="G742" s="421"/>
      <c r="H742" s="421"/>
      <c r="I742" s="421"/>
      <c r="J742" s="421"/>
      <c r="K742" s="421"/>
      <c r="L742" s="421"/>
    </row>
    <row r="743" spans="1:12" s="436" customFormat="1" hidden="1" x14ac:dyDescent="0.35">
      <c r="A743" s="421"/>
      <c r="B743" s="421"/>
      <c r="C743" s="421"/>
      <c r="D743" s="421"/>
      <c r="E743" s="421"/>
      <c r="F743" s="421"/>
      <c r="G743" s="421"/>
      <c r="H743" s="421"/>
      <c r="I743" s="421"/>
      <c r="J743" s="421"/>
      <c r="K743" s="421"/>
      <c r="L743" s="421"/>
    </row>
    <row r="744" spans="1:12" s="436" customFormat="1" hidden="1" x14ac:dyDescent="0.35">
      <c r="A744" s="421"/>
      <c r="B744" s="421"/>
      <c r="C744" s="421"/>
      <c r="D744" s="421"/>
      <c r="E744" s="421"/>
      <c r="F744" s="421"/>
      <c r="G744" s="421"/>
      <c r="H744" s="421"/>
      <c r="I744" s="421"/>
      <c r="J744" s="421"/>
      <c r="K744" s="421"/>
      <c r="L744" s="421"/>
    </row>
    <row r="745" spans="1:12" s="436" customFormat="1" hidden="1" x14ac:dyDescent="0.35">
      <c r="A745" s="421"/>
      <c r="B745" s="421"/>
      <c r="C745" s="421"/>
      <c r="D745" s="421"/>
      <c r="E745" s="421"/>
      <c r="F745" s="421"/>
      <c r="G745" s="421"/>
      <c r="H745" s="421"/>
      <c r="I745" s="421"/>
      <c r="J745" s="421"/>
      <c r="K745" s="421"/>
      <c r="L745" s="421"/>
    </row>
    <row r="746" spans="1:12" s="436" customFormat="1" hidden="1" x14ac:dyDescent="0.35">
      <c r="A746" s="421"/>
      <c r="B746" s="421"/>
      <c r="C746" s="421"/>
      <c r="D746" s="421"/>
      <c r="E746" s="421"/>
      <c r="F746" s="421"/>
      <c r="G746" s="421"/>
      <c r="H746" s="421"/>
      <c r="I746" s="421"/>
      <c r="J746" s="421"/>
      <c r="K746" s="421"/>
      <c r="L746" s="421"/>
    </row>
    <row r="747" spans="1:12" s="436" customFormat="1" hidden="1" x14ac:dyDescent="0.35">
      <c r="A747" s="421"/>
      <c r="B747" s="421"/>
      <c r="C747" s="421"/>
      <c r="D747" s="421"/>
      <c r="E747" s="421"/>
      <c r="F747" s="421"/>
      <c r="G747" s="421"/>
      <c r="H747" s="421"/>
      <c r="I747" s="421"/>
      <c r="J747" s="421"/>
      <c r="K747" s="421"/>
      <c r="L747" s="421"/>
    </row>
    <row r="748" spans="1:12" s="436" customFormat="1" hidden="1" x14ac:dyDescent="0.35">
      <c r="A748" s="421"/>
      <c r="B748" s="421"/>
      <c r="C748" s="421"/>
      <c r="D748" s="421"/>
      <c r="E748" s="421"/>
      <c r="F748" s="421"/>
      <c r="G748" s="421"/>
      <c r="H748" s="421"/>
      <c r="I748" s="421"/>
      <c r="J748" s="421"/>
      <c r="K748" s="421"/>
      <c r="L748" s="421"/>
    </row>
    <row r="749" spans="1:12" s="436" customFormat="1" hidden="1" x14ac:dyDescent="0.35">
      <c r="A749" s="421"/>
      <c r="B749" s="421"/>
      <c r="C749" s="421"/>
      <c r="D749" s="421"/>
      <c r="E749" s="421"/>
      <c r="F749" s="421"/>
      <c r="G749" s="421"/>
      <c r="H749" s="421"/>
      <c r="I749" s="421"/>
      <c r="J749" s="421"/>
      <c r="K749" s="421"/>
      <c r="L749" s="421"/>
    </row>
    <row r="750" spans="1:12" s="436" customFormat="1" hidden="1" x14ac:dyDescent="0.35">
      <c r="A750" s="421"/>
      <c r="B750" s="421"/>
      <c r="C750" s="421"/>
      <c r="D750" s="421"/>
      <c r="E750" s="421"/>
      <c r="F750" s="421"/>
      <c r="G750" s="421"/>
      <c r="H750" s="421"/>
      <c r="I750" s="421"/>
      <c r="J750" s="421"/>
      <c r="K750" s="421"/>
      <c r="L750" s="421"/>
    </row>
    <row r="751" spans="1:12" s="436" customFormat="1" hidden="1" x14ac:dyDescent="0.35">
      <c r="A751" s="421"/>
      <c r="B751" s="421"/>
      <c r="C751" s="421"/>
      <c r="D751" s="421"/>
      <c r="E751" s="421"/>
      <c r="F751" s="421"/>
      <c r="G751" s="421"/>
      <c r="H751" s="421"/>
      <c r="I751" s="421"/>
      <c r="J751" s="421"/>
      <c r="K751" s="421"/>
      <c r="L751" s="421"/>
    </row>
    <row r="752" spans="1:12" s="436" customFormat="1" hidden="1" x14ac:dyDescent="0.35">
      <c r="A752" s="421"/>
      <c r="B752" s="421"/>
      <c r="C752" s="421"/>
      <c r="D752" s="421"/>
      <c r="E752" s="421"/>
      <c r="F752" s="421"/>
      <c r="G752" s="421"/>
      <c r="H752" s="421"/>
      <c r="I752" s="421"/>
      <c r="J752" s="421"/>
      <c r="K752" s="421"/>
      <c r="L752" s="421"/>
    </row>
    <row r="753" spans="1:12" s="436" customFormat="1" hidden="1" x14ac:dyDescent="0.35">
      <c r="A753" s="421"/>
      <c r="B753" s="421"/>
      <c r="C753" s="421"/>
      <c r="D753" s="421"/>
      <c r="E753" s="421"/>
      <c r="F753" s="421"/>
      <c r="G753" s="421"/>
      <c r="H753" s="421"/>
      <c r="I753" s="421"/>
      <c r="J753" s="421"/>
      <c r="K753" s="421"/>
      <c r="L753" s="421"/>
    </row>
    <row r="754" spans="1:12" s="436" customFormat="1" hidden="1" x14ac:dyDescent="0.35">
      <c r="A754" s="421"/>
      <c r="B754" s="421"/>
      <c r="C754" s="421"/>
      <c r="D754" s="421"/>
      <c r="E754" s="421"/>
      <c r="F754" s="421"/>
      <c r="G754" s="421"/>
      <c r="H754" s="421"/>
      <c r="I754" s="421"/>
      <c r="J754" s="421"/>
      <c r="K754" s="421"/>
      <c r="L754" s="421"/>
    </row>
    <row r="755" spans="1:12" s="436" customFormat="1" hidden="1" x14ac:dyDescent="0.35">
      <c r="A755" s="421"/>
      <c r="B755" s="421"/>
      <c r="C755" s="421"/>
      <c r="D755" s="421"/>
      <c r="E755" s="421"/>
      <c r="F755" s="421"/>
      <c r="G755" s="421"/>
      <c r="H755" s="421"/>
      <c r="I755" s="421"/>
      <c r="J755" s="421"/>
      <c r="K755" s="421"/>
      <c r="L755" s="421"/>
    </row>
    <row r="756" spans="1:12" s="436" customFormat="1" hidden="1" x14ac:dyDescent="0.35">
      <c r="A756" s="421"/>
      <c r="B756" s="421"/>
      <c r="C756" s="421"/>
      <c r="D756" s="421"/>
      <c r="E756" s="421"/>
      <c r="F756" s="421"/>
      <c r="G756" s="421"/>
      <c r="H756" s="421"/>
      <c r="I756" s="421"/>
      <c r="J756" s="421"/>
      <c r="K756" s="421"/>
      <c r="L756" s="421"/>
    </row>
    <row r="757" spans="1:12" s="436" customFormat="1" hidden="1" x14ac:dyDescent="0.35">
      <c r="A757" s="421"/>
      <c r="B757" s="421"/>
      <c r="C757" s="421"/>
      <c r="D757" s="421"/>
      <c r="E757" s="421"/>
      <c r="F757" s="421"/>
      <c r="G757" s="421"/>
      <c r="H757" s="421"/>
      <c r="I757" s="421"/>
      <c r="J757" s="421"/>
      <c r="K757" s="421"/>
      <c r="L757" s="421"/>
    </row>
    <row r="758" spans="1:12" s="436" customFormat="1" hidden="1" x14ac:dyDescent="0.35">
      <c r="A758" s="421"/>
      <c r="B758" s="421"/>
      <c r="C758" s="421"/>
      <c r="D758" s="421"/>
      <c r="E758" s="421"/>
      <c r="F758" s="421"/>
      <c r="G758" s="421"/>
      <c r="H758" s="421"/>
      <c r="I758" s="421"/>
      <c r="J758" s="421"/>
      <c r="K758" s="421"/>
      <c r="L758" s="421"/>
    </row>
    <row r="759" spans="1:12" s="436" customFormat="1" hidden="1" x14ac:dyDescent="0.35">
      <c r="A759" s="421"/>
      <c r="B759" s="421"/>
      <c r="C759" s="421"/>
      <c r="D759" s="421"/>
      <c r="E759" s="421"/>
      <c r="F759" s="421"/>
      <c r="G759" s="421"/>
      <c r="H759" s="421"/>
      <c r="I759" s="421"/>
      <c r="J759" s="421"/>
      <c r="K759" s="421"/>
      <c r="L759" s="421"/>
    </row>
    <row r="760" spans="1:12" s="436" customFormat="1" hidden="1" x14ac:dyDescent="0.35">
      <c r="A760" s="421"/>
      <c r="B760" s="421"/>
      <c r="C760" s="421"/>
      <c r="D760" s="421"/>
      <c r="E760" s="421"/>
      <c r="F760" s="421"/>
      <c r="G760" s="421"/>
      <c r="H760" s="421"/>
      <c r="I760" s="421"/>
      <c r="J760" s="421"/>
      <c r="K760" s="421"/>
      <c r="L760" s="421"/>
    </row>
    <row r="761" spans="1:12" s="436" customFormat="1" hidden="1" x14ac:dyDescent="0.35">
      <c r="A761" s="421"/>
      <c r="B761" s="421"/>
      <c r="C761" s="421"/>
      <c r="D761" s="421"/>
      <c r="E761" s="421"/>
      <c r="F761" s="421"/>
      <c r="G761" s="421"/>
      <c r="H761" s="421"/>
      <c r="I761" s="421"/>
      <c r="J761" s="421"/>
      <c r="K761" s="421"/>
      <c r="L761" s="421"/>
    </row>
    <row r="762" spans="1:12" s="436" customFormat="1" hidden="1" x14ac:dyDescent="0.35">
      <c r="A762" s="421"/>
      <c r="B762" s="421"/>
      <c r="C762" s="421"/>
      <c r="D762" s="421"/>
      <c r="E762" s="421"/>
      <c r="F762" s="421"/>
      <c r="G762" s="421"/>
      <c r="H762" s="421"/>
      <c r="I762" s="421"/>
      <c r="J762" s="421"/>
      <c r="K762" s="421"/>
      <c r="L762" s="421"/>
    </row>
    <row r="763" spans="1:12" s="436" customFormat="1" hidden="1" x14ac:dyDescent="0.35">
      <c r="A763" s="421"/>
      <c r="B763" s="421"/>
      <c r="C763" s="421"/>
      <c r="D763" s="421"/>
      <c r="E763" s="421"/>
      <c r="F763" s="421"/>
      <c r="G763" s="421"/>
      <c r="H763" s="421"/>
      <c r="I763" s="421"/>
      <c r="J763" s="421"/>
      <c r="K763" s="421"/>
      <c r="L763" s="421"/>
    </row>
    <row r="764" spans="1:12" s="436" customFormat="1" hidden="1" x14ac:dyDescent="0.35">
      <c r="A764" s="421"/>
      <c r="B764" s="421"/>
      <c r="C764" s="421"/>
      <c r="D764" s="421"/>
      <c r="E764" s="421"/>
      <c r="F764" s="421"/>
      <c r="G764" s="421"/>
      <c r="H764" s="421"/>
      <c r="I764" s="421"/>
      <c r="J764" s="421"/>
      <c r="K764" s="421"/>
      <c r="L764" s="421"/>
    </row>
    <row r="765" spans="1:12" s="436" customFormat="1" hidden="1" x14ac:dyDescent="0.35">
      <c r="A765" s="421"/>
      <c r="B765" s="421"/>
      <c r="C765" s="421"/>
      <c r="D765" s="421"/>
      <c r="E765" s="421"/>
      <c r="F765" s="421"/>
      <c r="G765" s="421"/>
      <c r="H765" s="421"/>
      <c r="I765" s="421"/>
      <c r="J765" s="421"/>
      <c r="K765" s="421"/>
      <c r="L765" s="421"/>
    </row>
    <row r="766" spans="1:12" s="436" customFormat="1" hidden="1" x14ac:dyDescent="0.35">
      <c r="A766" s="421"/>
      <c r="B766" s="421"/>
      <c r="C766" s="421"/>
      <c r="D766" s="421"/>
      <c r="E766" s="421"/>
      <c r="F766" s="421"/>
      <c r="G766" s="421"/>
      <c r="H766" s="421"/>
      <c r="I766" s="421"/>
      <c r="J766" s="421"/>
      <c r="K766" s="421"/>
      <c r="L766" s="421"/>
    </row>
    <row r="767" spans="1:12" s="436" customFormat="1" hidden="1" x14ac:dyDescent="0.35">
      <c r="A767" s="421"/>
      <c r="B767" s="421"/>
      <c r="C767" s="421"/>
      <c r="D767" s="421"/>
      <c r="E767" s="421"/>
      <c r="F767" s="421"/>
      <c r="G767" s="421"/>
      <c r="H767" s="421"/>
      <c r="I767" s="421"/>
      <c r="J767" s="421"/>
      <c r="K767" s="421"/>
      <c r="L767" s="421"/>
    </row>
    <row r="768" spans="1:12" s="436" customFormat="1" hidden="1" x14ac:dyDescent="0.35">
      <c r="A768" s="421"/>
      <c r="B768" s="421"/>
      <c r="C768" s="421"/>
      <c r="D768" s="421"/>
      <c r="E768" s="421"/>
      <c r="F768" s="421"/>
      <c r="G768" s="421"/>
      <c r="H768" s="421"/>
      <c r="I768" s="421"/>
      <c r="J768" s="421"/>
      <c r="K768" s="421"/>
      <c r="L768" s="421"/>
    </row>
    <row r="769" spans="1:12" s="436" customFormat="1" hidden="1" x14ac:dyDescent="0.35">
      <c r="A769" s="421"/>
      <c r="B769" s="421"/>
      <c r="C769" s="421"/>
      <c r="D769" s="421"/>
      <c r="E769" s="421"/>
      <c r="F769" s="421"/>
      <c r="G769" s="421"/>
      <c r="H769" s="421"/>
      <c r="I769" s="421"/>
      <c r="J769" s="421"/>
      <c r="K769" s="421"/>
      <c r="L769" s="421"/>
    </row>
    <row r="770" spans="1:12" s="436" customFormat="1" hidden="1" x14ac:dyDescent="0.35">
      <c r="A770" s="421"/>
      <c r="B770" s="421"/>
      <c r="C770" s="421"/>
      <c r="D770" s="421"/>
      <c r="E770" s="421"/>
      <c r="F770" s="421"/>
      <c r="G770" s="421"/>
      <c r="H770" s="421"/>
      <c r="I770" s="421"/>
      <c r="J770" s="421"/>
      <c r="K770" s="421"/>
      <c r="L770" s="421"/>
    </row>
    <row r="771" spans="1:12" s="436" customFormat="1" hidden="1" x14ac:dyDescent="0.35">
      <c r="A771" s="421"/>
      <c r="B771" s="421"/>
      <c r="C771" s="421"/>
      <c r="D771" s="421"/>
      <c r="E771" s="421"/>
      <c r="F771" s="421"/>
      <c r="G771" s="421"/>
      <c r="H771" s="421"/>
      <c r="I771" s="421"/>
      <c r="J771" s="421"/>
      <c r="K771" s="421"/>
      <c r="L771" s="421"/>
    </row>
    <row r="772" spans="1:12" s="436" customFormat="1" hidden="1" x14ac:dyDescent="0.35">
      <c r="A772" s="421"/>
      <c r="B772" s="421"/>
      <c r="C772" s="421"/>
      <c r="D772" s="421"/>
      <c r="E772" s="421"/>
      <c r="F772" s="421"/>
      <c r="G772" s="421"/>
      <c r="H772" s="421"/>
      <c r="I772" s="421"/>
      <c r="J772" s="421"/>
      <c r="K772" s="421"/>
      <c r="L772" s="421"/>
    </row>
    <row r="773" spans="1:12" s="436" customFormat="1" hidden="1" x14ac:dyDescent="0.35">
      <c r="A773" s="421"/>
      <c r="B773" s="421"/>
      <c r="C773" s="421"/>
      <c r="D773" s="421"/>
      <c r="E773" s="421"/>
      <c r="F773" s="421"/>
      <c r="G773" s="421"/>
      <c r="H773" s="421"/>
      <c r="I773" s="421"/>
      <c r="J773" s="421"/>
      <c r="K773" s="421"/>
      <c r="L773" s="421"/>
    </row>
    <row r="774" spans="1:12" s="436" customFormat="1" hidden="1" x14ac:dyDescent="0.35">
      <c r="A774" s="421"/>
      <c r="B774" s="421"/>
      <c r="C774" s="421"/>
      <c r="D774" s="421"/>
      <c r="E774" s="421"/>
      <c r="F774" s="421"/>
      <c r="G774" s="421"/>
      <c r="H774" s="421"/>
      <c r="I774" s="421"/>
      <c r="J774" s="421"/>
      <c r="K774" s="421"/>
      <c r="L774" s="421"/>
    </row>
    <row r="775" spans="1:12" s="436" customFormat="1" hidden="1" x14ac:dyDescent="0.35">
      <c r="A775" s="421"/>
      <c r="B775" s="421"/>
      <c r="C775" s="421"/>
      <c r="D775" s="421"/>
      <c r="E775" s="421"/>
      <c r="F775" s="421"/>
      <c r="G775" s="421"/>
      <c r="H775" s="421"/>
      <c r="I775" s="421"/>
      <c r="J775" s="421"/>
      <c r="K775" s="421"/>
      <c r="L775" s="421"/>
    </row>
    <row r="776" spans="1:12" s="436" customFormat="1" hidden="1" x14ac:dyDescent="0.35">
      <c r="A776" s="421"/>
      <c r="B776" s="421"/>
      <c r="C776" s="421"/>
      <c r="D776" s="421"/>
      <c r="E776" s="421"/>
      <c r="F776" s="421"/>
      <c r="G776" s="421"/>
      <c r="H776" s="421"/>
      <c r="I776" s="421"/>
      <c r="J776" s="421"/>
      <c r="K776" s="421"/>
      <c r="L776" s="421"/>
    </row>
    <row r="777" spans="1:12" s="436" customFormat="1" hidden="1" x14ac:dyDescent="0.35">
      <c r="A777" s="421"/>
      <c r="B777" s="421"/>
      <c r="C777" s="421"/>
      <c r="D777" s="421"/>
      <c r="E777" s="421"/>
      <c r="F777" s="421"/>
      <c r="G777" s="421"/>
      <c r="H777" s="421"/>
      <c r="I777" s="421"/>
      <c r="J777" s="421"/>
      <c r="K777" s="421"/>
      <c r="L777" s="421"/>
    </row>
    <row r="778" spans="1:12" s="436" customFormat="1" hidden="1" x14ac:dyDescent="0.35">
      <c r="A778" s="421"/>
      <c r="B778" s="421"/>
      <c r="C778" s="421"/>
      <c r="D778" s="421"/>
      <c r="E778" s="421"/>
      <c r="F778" s="421"/>
      <c r="G778" s="421"/>
      <c r="H778" s="421"/>
      <c r="I778" s="421"/>
      <c r="J778" s="421"/>
      <c r="K778" s="421"/>
      <c r="L778" s="421"/>
    </row>
    <row r="779" spans="1:12" s="436" customFormat="1" hidden="1" x14ac:dyDescent="0.35">
      <c r="A779" s="421"/>
      <c r="B779" s="421"/>
      <c r="C779" s="421"/>
      <c r="D779" s="421"/>
      <c r="E779" s="421"/>
      <c r="F779" s="421"/>
      <c r="G779" s="421"/>
      <c r="H779" s="421"/>
      <c r="I779" s="421"/>
      <c r="J779" s="421"/>
      <c r="K779" s="421"/>
      <c r="L779" s="421"/>
    </row>
    <row r="780" spans="1:12" s="436" customFormat="1" hidden="1" x14ac:dyDescent="0.35">
      <c r="A780" s="421"/>
      <c r="B780" s="421"/>
      <c r="C780" s="421"/>
      <c r="D780" s="421"/>
      <c r="E780" s="421"/>
      <c r="F780" s="421"/>
      <c r="G780" s="421"/>
      <c r="H780" s="421"/>
      <c r="I780" s="421"/>
      <c r="J780" s="421"/>
      <c r="K780" s="421"/>
      <c r="L780" s="421"/>
    </row>
    <row r="781" spans="1:12" s="436" customFormat="1" hidden="1" x14ac:dyDescent="0.35">
      <c r="A781" s="421"/>
      <c r="B781" s="421"/>
      <c r="C781" s="421"/>
      <c r="D781" s="421"/>
      <c r="E781" s="421"/>
      <c r="F781" s="421"/>
      <c r="G781" s="421"/>
      <c r="H781" s="421"/>
      <c r="I781" s="421"/>
      <c r="J781" s="421"/>
      <c r="K781" s="421"/>
      <c r="L781" s="421"/>
    </row>
    <row r="782" spans="1:12" s="436" customFormat="1" hidden="1" x14ac:dyDescent="0.35">
      <c r="A782" s="421"/>
      <c r="B782" s="421"/>
      <c r="C782" s="421"/>
      <c r="D782" s="421"/>
      <c r="E782" s="421"/>
      <c r="F782" s="421"/>
      <c r="G782" s="421"/>
      <c r="H782" s="421"/>
      <c r="I782" s="421"/>
      <c r="J782" s="421"/>
      <c r="K782" s="421"/>
      <c r="L782" s="421"/>
    </row>
    <row r="783" spans="1:12" s="436" customFormat="1" hidden="1" x14ac:dyDescent="0.35">
      <c r="A783" s="421"/>
      <c r="B783" s="421"/>
      <c r="C783" s="421"/>
      <c r="D783" s="421"/>
      <c r="E783" s="421"/>
      <c r="F783" s="421"/>
      <c r="G783" s="421"/>
      <c r="H783" s="421"/>
      <c r="I783" s="421"/>
      <c r="J783" s="421"/>
      <c r="K783" s="421"/>
      <c r="L783" s="421"/>
    </row>
    <row r="784" spans="1:12" s="436" customFormat="1" hidden="1" x14ac:dyDescent="0.35">
      <c r="A784" s="421"/>
      <c r="B784" s="421"/>
      <c r="C784" s="421"/>
      <c r="D784" s="421"/>
      <c r="E784" s="421"/>
      <c r="F784" s="421"/>
      <c r="G784" s="421"/>
      <c r="H784" s="421"/>
      <c r="I784" s="421"/>
      <c r="J784" s="421"/>
      <c r="K784" s="421"/>
      <c r="L784" s="421"/>
    </row>
    <row r="785" spans="1:12" s="436" customFormat="1" hidden="1" x14ac:dyDescent="0.35">
      <c r="A785" s="421"/>
      <c r="B785" s="421"/>
      <c r="C785" s="421"/>
      <c r="D785" s="421"/>
      <c r="E785" s="421"/>
      <c r="F785" s="421"/>
      <c r="G785" s="421"/>
      <c r="H785" s="421"/>
      <c r="I785" s="421"/>
      <c r="J785" s="421"/>
      <c r="K785" s="421"/>
      <c r="L785" s="421"/>
    </row>
    <row r="786" spans="1:12" s="436" customFormat="1" hidden="1" x14ac:dyDescent="0.35">
      <c r="A786" s="421"/>
      <c r="B786" s="421"/>
      <c r="C786" s="421"/>
      <c r="D786" s="421"/>
      <c r="E786" s="421"/>
      <c r="F786" s="421"/>
      <c r="G786" s="421"/>
      <c r="H786" s="421"/>
      <c r="I786" s="421"/>
      <c r="J786" s="421"/>
      <c r="K786" s="421"/>
      <c r="L786" s="421"/>
    </row>
    <row r="787" spans="1:12" s="436" customFormat="1" hidden="1" x14ac:dyDescent="0.35">
      <c r="A787" s="421"/>
      <c r="B787" s="421"/>
      <c r="C787" s="421"/>
      <c r="D787" s="421"/>
      <c r="E787" s="421"/>
      <c r="F787" s="421"/>
      <c r="G787" s="421"/>
      <c r="H787" s="421"/>
      <c r="I787" s="421"/>
      <c r="J787" s="421"/>
      <c r="K787" s="421"/>
      <c r="L787" s="421"/>
    </row>
    <row r="788" spans="1:12" s="436" customFormat="1" hidden="1" x14ac:dyDescent="0.35">
      <c r="A788" s="421"/>
      <c r="B788" s="421"/>
      <c r="C788" s="421"/>
      <c r="D788" s="421"/>
      <c r="E788" s="421"/>
      <c r="F788" s="421"/>
      <c r="G788" s="421"/>
      <c r="H788" s="421"/>
      <c r="I788" s="421"/>
      <c r="J788" s="421"/>
      <c r="K788" s="421"/>
      <c r="L788" s="421"/>
    </row>
    <row r="789" spans="1:12" s="436" customFormat="1" hidden="1" x14ac:dyDescent="0.35">
      <c r="A789" s="421"/>
      <c r="B789" s="421"/>
      <c r="C789" s="421"/>
      <c r="D789" s="421"/>
      <c r="E789" s="421"/>
      <c r="F789" s="421"/>
      <c r="G789" s="421"/>
      <c r="H789" s="421"/>
      <c r="I789" s="421"/>
      <c r="J789" s="421"/>
      <c r="K789" s="421"/>
      <c r="L789" s="421"/>
    </row>
    <row r="790" spans="1:12" s="436" customFormat="1" hidden="1" x14ac:dyDescent="0.35">
      <c r="A790" s="421"/>
      <c r="B790" s="421"/>
      <c r="C790" s="421"/>
      <c r="D790" s="421"/>
      <c r="E790" s="421"/>
      <c r="F790" s="421"/>
      <c r="G790" s="421"/>
      <c r="H790" s="421"/>
      <c r="I790" s="421"/>
      <c r="J790" s="421"/>
      <c r="K790" s="421"/>
      <c r="L790" s="421"/>
    </row>
    <row r="791" spans="1:12" s="436" customFormat="1" hidden="1" x14ac:dyDescent="0.35">
      <c r="A791" s="421"/>
      <c r="B791" s="421"/>
      <c r="C791" s="421"/>
      <c r="D791" s="421"/>
      <c r="E791" s="421"/>
      <c r="F791" s="421"/>
      <c r="G791" s="421"/>
      <c r="H791" s="421"/>
      <c r="I791" s="421"/>
      <c r="J791" s="421"/>
      <c r="K791" s="421"/>
      <c r="L791" s="421"/>
    </row>
    <row r="792" spans="1:12" s="436" customFormat="1" hidden="1" x14ac:dyDescent="0.35">
      <c r="A792" s="421"/>
      <c r="B792" s="421"/>
      <c r="C792" s="421"/>
      <c r="D792" s="421"/>
      <c r="E792" s="421"/>
      <c r="F792" s="421"/>
      <c r="G792" s="421"/>
      <c r="H792" s="421"/>
      <c r="I792" s="421"/>
      <c r="J792" s="421"/>
      <c r="K792" s="421"/>
      <c r="L792" s="421"/>
    </row>
    <row r="793" spans="1:12" s="436" customFormat="1" hidden="1" x14ac:dyDescent="0.35">
      <c r="A793" s="421"/>
      <c r="B793" s="421"/>
      <c r="C793" s="421"/>
      <c r="D793" s="421"/>
      <c r="E793" s="421"/>
      <c r="F793" s="421"/>
      <c r="G793" s="421"/>
      <c r="H793" s="421"/>
      <c r="I793" s="421"/>
      <c r="J793" s="421"/>
      <c r="K793" s="421"/>
      <c r="L793" s="421"/>
    </row>
    <row r="794" spans="1:12" s="436" customFormat="1" hidden="1" x14ac:dyDescent="0.35">
      <c r="A794" s="421"/>
      <c r="B794" s="421"/>
      <c r="C794" s="421"/>
      <c r="D794" s="421"/>
      <c r="E794" s="421"/>
      <c r="F794" s="421"/>
      <c r="G794" s="421"/>
      <c r="H794" s="421"/>
      <c r="I794" s="421"/>
      <c r="J794" s="421"/>
      <c r="K794" s="421"/>
      <c r="L794" s="421"/>
    </row>
    <row r="795" spans="1:12" s="436" customFormat="1" hidden="1" x14ac:dyDescent="0.35">
      <c r="A795" s="421"/>
      <c r="B795" s="421"/>
      <c r="C795" s="421"/>
      <c r="D795" s="421"/>
      <c r="E795" s="421"/>
      <c r="F795" s="421"/>
      <c r="G795" s="421"/>
      <c r="H795" s="421"/>
      <c r="I795" s="421"/>
      <c r="J795" s="421"/>
      <c r="K795" s="421"/>
      <c r="L795" s="421"/>
    </row>
    <row r="796" spans="1:12" s="436" customFormat="1" hidden="1" x14ac:dyDescent="0.35">
      <c r="A796" s="421"/>
      <c r="B796" s="421"/>
      <c r="C796" s="421"/>
      <c r="D796" s="421"/>
      <c r="E796" s="421"/>
      <c r="F796" s="421"/>
      <c r="G796" s="421"/>
      <c r="H796" s="421"/>
      <c r="I796" s="421"/>
      <c r="J796" s="421"/>
      <c r="K796" s="421"/>
      <c r="L796" s="421"/>
    </row>
    <row r="797" spans="1:12" s="436" customFormat="1" hidden="1" x14ac:dyDescent="0.35">
      <c r="A797" s="421"/>
      <c r="B797" s="421"/>
      <c r="C797" s="421"/>
      <c r="D797" s="421"/>
      <c r="E797" s="421"/>
      <c r="F797" s="421"/>
      <c r="G797" s="421"/>
      <c r="H797" s="421"/>
      <c r="I797" s="421"/>
      <c r="J797" s="421"/>
      <c r="K797" s="421"/>
      <c r="L797" s="421"/>
    </row>
    <row r="798" spans="1:12" s="436" customFormat="1" hidden="1" x14ac:dyDescent="0.35">
      <c r="A798" s="421"/>
      <c r="B798" s="421"/>
      <c r="C798" s="421"/>
      <c r="D798" s="421"/>
      <c r="E798" s="421"/>
      <c r="F798" s="421"/>
      <c r="G798" s="421"/>
      <c r="H798" s="421"/>
      <c r="I798" s="421"/>
      <c r="J798" s="421"/>
      <c r="K798" s="421"/>
      <c r="L798" s="421"/>
    </row>
    <row r="799" spans="1:12" s="436" customFormat="1" hidden="1" x14ac:dyDescent="0.35">
      <c r="A799" s="421"/>
      <c r="B799" s="421"/>
      <c r="C799" s="421"/>
      <c r="D799" s="421"/>
      <c r="E799" s="421"/>
      <c r="F799" s="421"/>
      <c r="G799" s="421"/>
      <c r="H799" s="421"/>
      <c r="I799" s="421"/>
      <c r="J799" s="421"/>
      <c r="K799" s="421"/>
      <c r="L799" s="421"/>
    </row>
    <row r="800" spans="1:12" s="436" customFormat="1" hidden="1" x14ac:dyDescent="0.35">
      <c r="A800" s="421"/>
      <c r="B800" s="421"/>
      <c r="C800" s="421"/>
      <c r="D800" s="421"/>
      <c r="E800" s="421"/>
      <c r="F800" s="421"/>
      <c r="G800" s="421"/>
      <c r="H800" s="421"/>
      <c r="I800" s="421"/>
      <c r="J800" s="421"/>
      <c r="K800" s="421"/>
      <c r="L800" s="421"/>
    </row>
    <row r="801" spans="1:12" s="436" customFormat="1" hidden="1" x14ac:dyDescent="0.35">
      <c r="A801" s="421"/>
      <c r="B801" s="421"/>
      <c r="C801" s="421"/>
      <c r="D801" s="421"/>
      <c r="E801" s="421"/>
      <c r="F801" s="421"/>
      <c r="G801" s="421"/>
      <c r="H801" s="421"/>
      <c r="I801" s="421"/>
      <c r="J801" s="421"/>
      <c r="K801" s="421"/>
      <c r="L801" s="421"/>
    </row>
    <row r="802" spans="1:12" s="436" customFormat="1" hidden="1" x14ac:dyDescent="0.35">
      <c r="A802" s="421"/>
      <c r="B802" s="421"/>
      <c r="C802" s="421"/>
      <c r="D802" s="421"/>
      <c r="E802" s="421"/>
      <c r="F802" s="421"/>
      <c r="G802" s="421"/>
      <c r="H802" s="421"/>
      <c r="I802" s="421"/>
      <c r="J802" s="421"/>
      <c r="K802" s="421"/>
      <c r="L802" s="421"/>
    </row>
    <row r="803" spans="1:12" s="436" customFormat="1" hidden="1" x14ac:dyDescent="0.35">
      <c r="A803" s="421"/>
      <c r="B803" s="421"/>
      <c r="C803" s="421"/>
      <c r="D803" s="421"/>
      <c r="E803" s="421"/>
      <c r="F803" s="421"/>
      <c r="G803" s="421"/>
      <c r="H803" s="421"/>
      <c r="I803" s="421"/>
      <c r="J803" s="421"/>
      <c r="K803" s="421"/>
      <c r="L803" s="421"/>
    </row>
    <row r="804" spans="1:12" s="436" customFormat="1" hidden="1" x14ac:dyDescent="0.35">
      <c r="A804" s="421"/>
      <c r="B804" s="421"/>
      <c r="C804" s="421"/>
      <c r="D804" s="421"/>
      <c r="E804" s="421"/>
      <c r="F804" s="421"/>
      <c r="G804" s="421"/>
      <c r="H804" s="421"/>
      <c r="I804" s="421"/>
      <c r="J804" s="421"/>
      <c r="K804" s="421"/>
      <c r="L804" s="421"/>
    </row>
    <row r="805" spans="1:12" s="436" customFormat="1" hidden="1" x14ac:dyDescent="0.35">
      <c r="A805" s="421"/>
      <c r="B805" s="421"/>
      <c r="C805" s="421"/>
      <c r="D805" s="421"/>
      <c r="E805" s="421"/>
      <c r="F805" s="421"/>
      <c r="G805" s="421"/>
      <c r="H805" s="421"/>
      <c r="I805" s="421"/>
      <c r="J805" s="421"/>
      <c r="K805" s="421"/>
      <c r="L805" s="421"/>
    </row>
    <row r="806" spans="1:12" s="436" customFormat="1" hidden="1" x14ac:dyDescent="0.35">
      <c r="A806" s="421"/>
      <c r="B806" s="421"/>
      <c r="C806" s="421"/>
      <c r="D806" s="421"/>
      <c r="E806" s="421"/>
      <c r="F806" s="421"/>
      <c r="G806" s="421"/>
      <c r="H806" s="421"/>
      <c r="I806" s="421"/>
      <c r="J806" s="421"/>
      <c r="K806" s="421"/>
      <c r="L806" s="421"/>
    </row>
    <row r="807" spans="1:12" s="436" customFormat="1" hidden="1" x14ac:dyDescent="0.35">
      <c r="A807" s="421"/>
      <c r="B807" s="421"/>
      <c r="C807" s="421"/>
      <c r="D807" s="421"/>
      <c r="E807" s="421"/>
      <c r="F807" s="421"/>
      <c r="G807" s="421"/>
      <c r="H807" s="421"/>
      <c r="I807" s="421"/>
      <c r="J807" s="421"/>
      <c r="K807" s="421"/>
      <c r="L807" s="421"/>
    </row>
    <row r="808" spans="1:12" s="436" customFormat="1" hidden="1" x14ac:dyDescent="0.35">
      <c r="A808" s="421"/>
      <c r="B808" s="421"/>
      <c r="C808" s="421"/>
      <c r="D808" s="421"/>
      <c r="E808" s="421"/>
      <c r="F808" s="421"/>
      <c r="G808" s="421"/>
      <c r="H808" s="421"/>
      <c r="I808" s="421"/>
      <c r="J808" s="421"/>
      <c r="K808" s="421"/>
      <c r="L808" s="421"/>
    </row>
    <row r="809" spans="1:12" s="436" customFormat="1" hidden="1" x14ac:dyDescent="0.35">
      <c r="A809" s="421"/>
      <c r="B809" s="421"/>
      <c r="C809" s="421"/>
      <c r="D809" s="421"/>
      <c r="E809" s="421"/>
      <c r="F809" s="421"/>
      <c r="G809" s="421"/>
      <c r="H809" s="421"/>
      <c r="I809" s="421"/>
      <c r="J809" s="421"/>
      <c r="K809" s="421"/>
      <c r="L809" s="421"/>
    </row>
    <row r="810" spans="1:12" s="436" customFormat="1" hidden="1" x14ac:dyDescent="0.35">
      <c r="A810" s="421"/>
      <c r="B810" s="421"/>
      <c r="C810" s="421"/>
      <c r="D810" s="421"/>
      <c r="E810" s="421"/>
      <c r="F810" s="421"/>
      <c r="G810" s="421"/>
      <c r="H810" s="421"/>
      <c r="I810" s="421"/>
      <c r="J810" s="421"/>
      <c r="K810" s="421"/>
      <c r="L810" s="421"/>
    </row>
    <row r="811" spans="1:12" s="436" customFormat="1" hidden="1" x14ac:dyDescent="0.35">
      <c r="A811" s="421"/>
      <c r="B811" s="421"/>
      <c r="C811" s="421"/>
      <c r="D811" s="421"/>
      <c r="E811" s="421"/>
      <c r="F811" s="421"/>
      <c r="G811" s="421"/>
      <c r="H811" s="421"/>
      <c r="I811" s="421"/>
      <c r="J811" s="421"/>
      <c r="K811" s="421"/>
      <c r="L811" s="421"/>
    </row>
    <row r="812" spans="1:12" s="436" customFormat="1" hidden="1" x14ac:dyDescent="0.35">
      <c r="A812" s="421"/>
      <c r="B812" s="421"/>
      <c r="C812" s="421"/>
      <c r="D812" s="421"/>
      <c r="E812" s="421"/>
      <c r="F812" s="421"/>
      <c r="G812" s="421"/>
      <c r="H812" s="421"/>
      <c r="I812" s="421"/>
      <c r="J812" s="421"/>
      <c r="K812" s="421"/>
      <c r="L812" s="421"/>
    </row>
    <row r="813" spans="1:12" s="436" customFormat="1" hidden="1" x14ac:dyDescent="0.35">
      <c r="A813" s="421"/>
      <c r="B813" s="421"/>
      <c r="C813" s="421"/>
      <c r="D813" s="421"/>
      <c r="E813" s="421"/>
      <c r="F813" s="421"/>
      <c r="G813" s="421"/>
      <c r="H813" s="421"/>
      <c r="I813" s="421"/>
      <c r="J813" s="421"/>
      <c r="K813" s="421"/>
      <c r="L813" s="421"/>
    </row>
    <row r="814" spans="1:12" s="436" customFormat="1" hidden="1" x14ac:dyDescent="0.35">
      <c r="A814" s="421"/>
      <c r="B814" s="421"/>
      <c r="C814" s="421"/>
      <c r="D814" s="421"/>
      <c r="E814" s="421"/>
      <c r="F814" s="421"/>
      <c r="G814" s="421"/>
      <c r="H814" s="421"/>
      <c r="I814" s="421"/>
      <c r="J814" s="421"/>
      <c r="K814" s="421"/>
      <c r="L814" s="421"/>
    </row>
    <row r="815" spans="1:12" s="436" customFormat="1" hidden="1" x14ac:dyDescent="0.35">
      <c r="A815" s="421"/>
      <c r="B815" s="421"/>
      <c r="C815" s="421"/>
      <c r="D815" s="421"/>
      <c r="E815" s="421"/>
      <c r="F815" s="421"/>
      <c r="G815" s="421"/>
      <c r="H815" s="421"/>
      <c r="I815" s="421"/>
      <c r="J815" s="421"/>
      <c r="K815" s="421"/>
      <c r="L815" s="421"/>
    </row>
    <row r="816" spans="1:12" s="436" customFormat="1" hidden="1" x14ac:dyDescent="0.35">
      <c r="A816" s="421"/>
      <c r="B816" s="421"/>
      <c r="C816" s="421"/>
      <c r="D816" s="421"/>
      <c r="E816" s="421"/>
      <c r="F816" s="421"/>
      <c r="G816" s="421"/>
      <c r="H816" s="421"/>
      <c r="I816" s="421"/>
      <c r="J816" s="421"/>
      <c r="K816" s="421"/>
      <c r="L816" s="421"/>
    </row>
    <row r="817" spans="1:12" s="436" customFormat="1" hidden="1" x14ac:dyDescent="0.35">
      <c r="A817" s="421"/>
      <c r="B817" s="421"/>
      <c r="C817" s="421"/>
      <c r="D817" s="421"/>
      <c r="E817" s="421"/>
      <c r="F817" s="421"/>
      <c r="G817" s="421"/>
      <c r="H817" s="421"/>
      <c r="I817" s="421"/>
      <c r="J817" s="421"/>
      <c r="K817" s="421"/>
      <c r="L817" s="421"/>
    </row>
    <row r="818" spans="1:12" s="436" customFormat="1" hidden="1" x14ac:dyDescent="0.35">
      <c r="A818" s="421"/>
      <c r="B818" s="421"/>
      <c r="C818" s="421"/>
      <c r="D818" s="421"/>
      <c r="E818" s="421"/>
      <c r="F818" s="421"/>
      <c r="G818" s="421"/>
      <c r="H818" s="421"/>
      <c r="I818" s="421"/>
      <c r="J818" s="421"/>
      <c r="K818" s="421"/>
      <c r="L818" s="421"/>
    </row>
    <row r="819" spans="1:12" s="436" customFormat="1" hidden="1" x14ac:dyDescent="0.35">
      <c r="A819" s="421"/>
      <c r="B819" s="421"/>
      <c r="C819" s="421"/>
      <c r="D819" s="421"/>
      <c r="E819" s="421"/>
      <c r="F819" s="421"/>
      <c r="G819" s="421"/>
      <c r="H819" s="421"/>
      <c r="I819" s="421"/>
      <c r="J819" s="421"/>
      <c r="K819" s="421"/>
      <c r="L819" s="421"/>
    </row>
    <row r="820" spans="1:12" s="436" customFormat="1" hidden="1" x14ac:dyDescent="0.35">
      <c r="A820" s="421"/>
      <c r="B820" s="421"/>
      <c r="C820" s="421"/>
      <c r="D820" s="421"/>
      <c r="E820" s="421"/>
      <c r="F820" s="421"/>
      <c r="G820" s="421"/>
      <c r="H820" s="421"/>
      <c r="I820" s="421"/>
      <c r="J820" s="421"/>
      <c r="K820" s="421"/>
      <c r="L820" s="421"/>
    </row>
    <row r="821" spans="1:12" s="436" customFormat="1" hidden="1" x14ac:dyDescent="0.35">
      <c r="A821" s="421"/>
      <c r="B821" s="421"/>
      <c r="C821" s="421"/>
      <c r="D821" s="421"/>
      <c r="E821" s="421"/>
      <c r="F821" s="421"/>
      <c r="G821" s="421"/>
      <c r="H821" s="421"/>
      <c r="I821" s="421"/>
      <c r="J821" s="421"/>
      <c r="K821" s="421"/>
      <c r="L821" s="421"/>
    </row>
    <row r="822" spans="1:12" s="436" customFormat="1" hidden="1" x14ac:dyDescent="0.35">
      <c r="A822" s="421"/>
      <c r="B822" s="421"/>
      <c r="C822" s="421"/>
      <c r="D822" s="421"/>
      <c r="E822" s="421"/>
      <c r="F822" s="421"/>
      <c r="G822" s="421"/>
      <c r="H822" s="421"/>
      <c r="I822" s="421"/>
      <c r="J822" s="421"/>
      <c r="K822" s="421"/>
      <c r="L822" s="421"/>
    </row>
    <row r="823" spans="1:12" s="436" customFormat="1" hidden="1" x14ac:dyDescent="0.35">
      <c r="A823" s="421"/>
      <c r="B823" s="421"/>
      <c r="C823" s="421"/>
      <c r="D823" s="421"/>
      <c r="E823" s="421"/>
      <c r="F823" s="421"/>
      <c r="G823" s="421"/>
      <c r="H823" s="421"/>
      <c r="I823" s="421"/>
      <c r="J823" s="421"/>
      <c r="K823" s="421"/>
      <c r="L823" s="421"/>
    </row>
    <row r="824" spans="1:12" s="436" customFormat="1" hidden="1" x14ac:dyDescent="0.35">
      <c r="A824" s="421"/>
      <c r="B824" s="421"/>
      <c r="C824" s="421"/>
      <c r="D824" s="421"/>
      <c r="E824" s="421"/>
      <c r="F824" s="421"/>
      <c r="G824" s="421"/>
      <c r="H824" s="421"/>
      <c r="I824" s="421"/>
      <c r="J824" s="421"/>
      <c r="K824" s="421"/>
      <c r="L824" s="421"/>
    </row>
    <row r="825" spans="1:12" s="436" customFormat="1" hidden="1" x14ac:dyDescent="0.35">
      <c r="A825" s="421"/>
      <c r="B825" s="421"/>
      <c r="C825" s="421"/>
      <c r="D825" s="421"/>
      <c r="E825" s="421"/>
      <c r="F825" s="421"/>
      <c r="G825" s="421"/>
      <c r="H825" s="421"/>
      <c r="I825" s="421"/>
      <c r="J825" s="421"/>
      <c r="K825" s="421"/>
      <c r="L825" s="421"/>
    </row>
    <row r="826" spans="1:12" s="436" customFormat="1" hidden="1" x14ac:dyDescent="0.35">
      <c r="A826" s="421"/>
      <c r="B826" s="421"/>
      <c r="C826" s="421"/>
      <c r="D826" s="421"/>
      <c r="E826" s="421"/>
      <c r="F826" s="421"/>
      <c r="G826" s="421"/>
      <c r="H826" s="421"/>
      <c r="I826" s="421"/>
      <c r="J826" s="421"/>
      <c r="K826" s="421"/>
      <c r="L826" s="421"/>
    </row>
    <row r="827" spans="1:12" s="436" customFormat="1" hidden="1" x14ac:dyDescent="0.35">
      <c r="A827" s="421"/>
      <c r="B827" s="421"/>
      <c r="C827" s="421"/>
      <c r="D827" s="421"/>
      <c r="E827" s="421"/>
      <c r="F827" s="421"/>
      <c r="G827" s="421"/>
      <c r="H827" s="421"/>
      <c r="I827" s="421"/>
      <c r="J827" s="421"/>
      <c r="K827" s="421"/>
      <c r="L827" s="421"/>
    </row>
    <row r="828" spans="1:12" s="436" customFormat="1" hidden="1" x14ac:dyDescent="0.35">
      <c r="A828" s="421"/>
      <c r="B828" s="421"/>
      <c r="C828" s="421"/>
      <c r="D828" s="421"/>
      <c r="E828" s="421"/>
      <c r="F828" s="421"/>
      <c r="G828" s="421"/>
      <c r="H828" s="421"/>
      <c r="I828" s="421"/>
      <c r="J828" s="421"/>
      <c r="K828" s="421"/>
      <c r="L828" s="421"/>
    </row>
    <row r="829" spans="1:12" s="436" customFormat="1" hidden="1" x14ac:dyDescent="0.35">
      <c r="A829" s="421"/>
      <c r="B829" s="421"/>
      <c r="C829" s="421"/>
      <c r="D829" s="421"/>
      <c r="E829" s="421"/>
      <c r="F829" s="421"/>
      <c r="G829" s="421"/>
      <c r="H829" s="421"/>
      <c r="I829" s="421"/>
      <c r="J829" s="421"/>
      <c r="K829" s="421"/>
      <c r="L829" s="421"/>
    </row>
    <row r="830" spans="1:12" s="436" customFormat="1" hidden="1" x14ac:dyDescent="0.35">
      <c r="A830" s="421"/>
      <c r="B830" s="421"/>
      <c r="C830" s="421"/>
      <c r="D830" s="421"/>
      <c r="E830" s="421"/>
      <c r="F830" s="421"/>
      <c r="G830" s="421"/>
      <c r="H830" s="421"/>
      <c r="I830" s="421"/>
      <c r="J830" s="421"/>
      <c r="K830" s="421"/>
      <c r="L830" s="421"/>
    </row>
    <row r="831" spans="1:12" s="436" customFormat="1" hidden="1" x14ac:dyDescent="0.35">
      <c r="A831" s="421"/>
      <c r="B831" s="421"/>
      <c r="C831" s="421"/>
      <c r="D831" s="421"/>
      <c r="E831" s="421"/>
      <c r="F831" s="421"/>
      <c r="G831" s="421"/>
      <c r="H831" s="421"/>
      <c r="I831" s="421"/>
      <c r="J831" s="421"/>
      <c r="K831" s="421"/>
      <c r="L831" s="421"/>
    </row>
    <row r="832" spans="1:12" s="436" customFormat="1" hidden="1" x14ac:dyDescent="0.35">
      <c r="A832" s="421"/>
      <c r="B832" s="421"/>
      <c r="C832" s="421"/>
      <c r="D832" s="421"/>
      <c r="E832" s="421"/>
      <c r="F832" s="421"/>
      <c r="G832" s="421"/>
      <c r="H832" s="421"/>
      <c r="I832" s="421"/>
      <c r="J832" s="421"/>
      <c r="K832" s="421"/>
      <c r="L832" s="421"/>
    </row>
    <row r="833" spans="1:12" s="436" customFormat="1" hidden="1" x14ac:dyDescent="0.35">
      <c r="A833" s="421"/>
      <c r="B833" s="421"/>
      <c r="C833" s="421"/>
      <c r="D833" s="421"/>
      <c r="E833" s="421"/>
      <c r="F833" s="421"/>
      <c r="G833" s="421"/>
      <c r="H833" s="421"/>
      <c r="I833" s="421"/>
      <c r="J833" s="421"/>
      <c r="K833" s="421"/>
      <c r="L833" s="421"/>
    </row>
    <row r="834" spans="1:12" s="436" customFormat="1" hidden="1" x14ac:dyDescent="0.35">
      <c r="A834" s="421"/>
      <c r="B834" s="421"/>
      <c r="C834" s="421"/>
      <c r="D834" s="421"/>
      <c r="E834" s="421"/>
      <c r="F834" s="421"/>
      <c r="G834" s="421"/>
      <c r="H834" s="421"/>
      <c r="I834" s="421"/>
      <c r="J834" s="421"/>
      <c r="K834" s="421"/>
      <c r="L834" s="421"/>
    </row>
    <row r="835" spans="1:12" s="436" customFormat="1" hidden="1" x14ac:dyDescent="0.35">
      <c r="A835" s="421"/>
      <c r="B835" s="421"/>
      <c r="C835" s="421"/>
      <c r="D835" s="421"/>
      <c r="E835" s="421"/>
      <c r="F835" s="421"/>
      <c r="G835" s="421"/>
      <c r="H835" s="421"/>
      <c r="I835" s="421"/>
      <c r="J835" s="421"/>
      <c r="K835" s="421"/>
      <c r="L835" s="421"/>
    </row>
    <row r="836" spans="1:12" s="436" customFormat="1" hidden="1" x14ac:dyDescent="0.35">
      <c r="A836" s="421"/>
      <c r="B836" s="421"/>
      <c r="C836" s="421"/>
      <c r="D836" s="421"/>
      <c r="E836" s="421"/>
      <c r="F836" s="421"/>
      <c r="G836" s="421"/>
      <c r="H836" s="421"/>
      <c r="I836" s="421"/>
      <c r="J836" s="421"/>
      <c r="K836" s="421"/>
      <c r="L836" s="421"/>
    </row>
    <row r="837" spans="1:12" s="436" customFormat="1" hidden="1" x14ac:dyDescent="0.35">
      <c r="A837" s="421"/>
      <c r="B837" s="421"/>
      <c r="C837" s="421"/>
      <c r="D837" s="421"/>
      <c r="E837" s="421"/>
      <c r="F837" s="421"/>
      <c r="G837" s="421"/>
      <c r="H837" s="421"/>
      <c r="I837" s="421"/>
      <c r="J837" s="421"/>
      <c r="K837" s="421"/>
      <c r="L837" s="421"/>
    </row>
    <row r="838" spans="1:12" s="436" customFormat="1" hidden="1" x14ac:dyDescent="0.35">
      <c r="A838" s="421"/>
      <c r="B838" s="421"/>
      <c r="C838" s="421"/>
      <c r="D838" s="421"/>
      <c r="E838" s="421"/>
      <c r="F838" s="421"/>
      <c r="G838" s="421"/>
      <c r="H838" s="421"/>
      <c r="I838" s="421"/>
      <c r="J838" s="421"/>
      <c r="K838" s="421"/>
      <c r="L838" s="421"/>
    </row>
    <row r="839" spans="1:12" s="436" customFormat="1" hidden="1" x14ac:dyDescent="0.35">
      <c r="A839" s="421"/>
      <c r="B839" s="421"/>
      <c r="C839" s="421"/>
      <c r="D839" s="421"/>
      <c r="E839" s="421"/>
      <c r="F839" s="421"/>
      <c r="G839" s="421"/>
      <c r="H839" s="421"/>
      <c r="I839" s="421"/>
      <c r="J839" s="421"/>
      <c r="K839" s="421"/>
      <c r="L839" s="421"/>
    </row>
    <row r="840" spans="1:12" s="436" customFormat="1" hidden="1" x14ac:dyDescent="0.35">
      <c r="A840" s="421"/>
      <c r="B840" s="421"/>
      <c r="C840" s="421"/>
      <c r="D840" s="421"/>
      <c r="E840" s="421"/>
      <c r="F840" s="421"/>
      <c r="G840" s="421"/>
      <c r="H840" s="421"/>
      <c r="I840" s="421"/>
      <c r="J840" s="421"/>
      <c r="K840" s="421"/>
      <c r="L840" s="421"/>
    </row>
    <row r="841" spans="1:12" s="436" customFormat="1" hidden="1" x14ac:dyDescent="0.35">
      <c r="A841" s="421"/>
      <c r="B841" s="421"/>
      <c r="C841" s="421"/>
      <c r="D841" s="421"/>
      <c r="E841" s="421"/>
      <c r="F841" s="421"/>
      <c r="G841" s="421"/>
      <c r="H841" s="421"/>
      <c r="I841" s="421"/>
      <c r="J841" s="421"/>
      <c r="K841" s="421"/>
      <c r="L841" s="421"/>
    </row>
    <row r="842" spans="1:12" s="436" customFormat="1" hidden="1" x14ac:dyDescent="0.35">
      <c r="A842" s="421"/>
      <c r="B842" s="421"/>
      <c r="C842" s="421"/>
      <c r="D842" s="421"/>
      <c r="E842" s="421"/>
      <c r="F842" s="421"/>
      <c r="G842" s="421"/>
      <c r="H842" s="421"/>
      <c r="I842" s="421"/>
      <c r="J842" s="421"/>
      <c r="K842" s="421"/>
      <c r="L842" s="421"/>
    </row>
    <row r="843" spans="1:12" s="436" customFormat="1" hidden="1" x14ac:dyDescent="0.35">
      <c r="A843" s="421"/>
      <c r="B843" s="421"/>
      <c r="C843" s="421"/>
      <c r="D843" s="421"/>
      <c r="E843" s="421"/>
      <c r="F843" s="421"/>
      <c r="G843" s="421"/>
      <c r="H843" s="421"/>
      <c r="I843" s="421"/>
      <c r="J843" s="421"/>
      <c r="K843" s="421"/>
      <c r="L843" s="421"/>
    </row>
    <row r="844" spans="1:12" s="436" customFormat="1" hidden="1" x14ac:dyDescent="0.35">
      <c r="A844" s="421"/>
      <c r="B844" s="421"/>
      <c r="C844" s="421"/>
      <c r="D844" s="421"/>
      <c r="E844" s="421"/>
      <c r="F844" s="421"/>
      <c r="G844" s="421"/>
      <c r="H844" s="421"/>
      <c r="I844" s="421"/>
      <c r="J844" s="421"/>
      <c r="K844" s="421"/>
      <c r="L844" s="421"/>
    </row>
    <row r="845" spans="1:12" s="436" customFormat="1" hidden="1" x14ac:dyDescent="0.35">
      <c r="A845" s="421"/>
      <c r="B845" s="421"/>
      <c r="C845" s="421"/>
      <c r="D845" s="421"/>
      <c r="E845" s="421"/>
      <c r="F845" s="421"/>
      <c r="G845" s="421"/>
      <c r="H845" s="421"/>
      <c r="I845" s="421"/>
      <c r="J845" s="421"/>
      <c r="K845" s="421"/>
      <c r="L845" s="421"/>
    </row>
    <row r="846" spans="1:12" s="436" customFormat="1" hidden="1" x14ac:dyDescent="0.35">
      <c r="A846" s="421"/>
      <c r="B846" s="421"/>
      <c r="C846" s="421"/>
      <c r="D846" s="421"/>
      <c r="E846" s="421"/>
      <c r="F846" s="421"/>
      <c r="G846" s="421"/>
      <c r="H846" s="421"/>
      <c r="I846" s="421"/>
      <c r="J846" s="421"/>
      <c r="K846" s="421"/>
      <c r="L846" s="421"/>
    </row>
    <row r="847" spans="1:12" s="436" customFormat="1" hidden="1" x14ac:dyDescent="0.35">
      <c r="A847" s="421"/>
      <c r="B847" s="421"/>
      <c r="C847" s="421"/>
      <c r="D847" s="421"/>
      <c r="E847" s="421"/>
      <c r="F847" s="421"/>
      <c r="G847" s="421"/>
      <c r="H847" s="421"/>
      <c r="I847" s="421"/>
      <c r="J847" s="421"/>
      <c r="K847" s="421"/>
      <c r="L847" s="421"/>
    </row>
    <row r="848" spans="1:12" s="436" customFormat="1" hidden="1" x14ac:dyDescent="0.35">
      <c r="A848" s="421"/>
      <c r="B848" s="421"/>
      <c r="C848" s="421"/>
      <c r="D848" s="421"/>
      <c r="E848" s="421"/>
      <c r="F848" s="421"/>
      <c r="G848" s="421"/>
      <c r="H848" s="421"/>
      <c r="I848" s="421"/>
      <c r="J848" s="421"/>
      <c r="K848" s="421"/>
      <c r="L848" s="421"/>
    </row>
    <row r="849" spans="1:12" s="436" customFormat="1" hidden="1" x14ac:dyDescent="0.35">
      <c r="A849" s="421"/>
      <c r="B849" s="421"/>
      <c r="C849" s="421"/>
      <c r="D849" s="421"/>
      <c r="E849" s="421"/>
      <c r="F849" s="421"/>
      <c r="G849" s="421"/>
      <c r="H849" s="421"/>
      <c r="I849" s="421"/>
      <c r="J849" s="421"/>
      <c r="K849" s="421"/>
      <c r="L849" s="421"/>
    </row>
    <row r="850" spans="1:12" s="436" customFormat="1" hidden="1" x14ac:dyDescent="0.35">
      <c r="A850" s="421"/>
      <c r="B850" s="421"/>
      <c r="C850" s="421"/>
      <c r="D850" s="421"/>
      <c r="E850" s="421"/>
      <c r="F850" s="421"/>
      <c r="G850" s="421"/>
      <c r="H850" s="421"/>
      <c r="I850" s="421"/>
      <c r="J850" s="421"/>
      <c r="K850" s="421"/>
      <c r="L850" s="421"/>
    </row>
    <row r="851" spans="1:12" s="436" customFormat="1" hidden="1" x14ac:dyDescent="0.35">
      <c r="A851" s="421"/>
      <c r="B851" s="421"/>
      <c r="C851" s="421"/>
      <c r="D851" s="421"/>
      <c r="E851" s="421"/>
      <c r="F851" s="421"/>
      <c r="G851" s="421"/>
      <c r="H851" s="421"/>
      <c r="I851" s="421"/>
      <c r="J851" s="421"/>
      <c r="K851" s="421"/>
      <c r="L851" s="421"/>
    </row>
    <row r="852" spans="1:12" s="436" customFormat="1" hidden="1" x14ac:dyDescent="0.35">
      <c r="A852" s="421"/>
      <c r="B852" s="421"/>
      <c r="C852" s="421"/>
      <c r="D852" s="421"/>
      <c r="E852" s="421"/>
      <c r="F852" s="421"/>
      <c r="G852" s="421"/>
      <c r="H852" s="421"/>
      <c r="I852" s="421"/>
      <c r="J852" s="421"/>
      <c r="K852" s="421"/>
      <c r="L852" s="421"/>
    </row>
    <row r="853" spans="1:12" s="436" customFormat="1" hidden="1" x14ac:dyDescent="0.35">
      <c r="A853" s="421"/>
      <c r="B853" s="421"/>
      <c r="C853" s="421"/>
      <c r="D853" s="421"/>
      <c r="E853" s="421"/>
      <c r="F853" s="421"/>
      <c r="G853" s="421"/>
      <c r="H853" s="421"/>
      <c r="I853" s="421"/>
      <c r="J853" s="421"/>
      <c r="K853" s="421"/>
      <c r="L853" s="421"/>
    </row>
    <row r="854" spans="1:12" s="436" customFormat="1" hidden="1" x14ac:dyDescent="0.35">
      <c r="A854" s="421"/>
      <c r="B854" s="421"/>
      <c r="C854" s="421"/>
      <c r="D854" s="421"/>
      <c r="E854" s="421"/>
      <c r="F854" s="421"/>
      <c r="G854" s="421"/>
      <c r="H854" s="421"/>
      <c r="I854" s="421"/>
      <c r="J854" s="421"/>
      <c r="K854" s="421"/>
      <c r="L854" s="421"/>
    </row>
    <row r="855" spans="1:12" s="436" customFormat="1" hidden="1" x14ac:dyDescent="0.35">
      <c r="A855" s="421"/>
      <c r="B855" s="421"/>
      <c r="C855" s="421"/>
      <c r="D855" s="421"/>
      <c r="E855" s="421"/>
      <c r="F855" s="421"/>
      <c r="G855" s="421"/>
      <c r="H855" s="421"/>
      <c r="I855" s="421"/>
      <c r="J855" s="421"/>
      <c r="K855" s="421"/>
      <c r="L855" s="421"/>
    </row>
    <row r="856" spans="1:12" s="436" customFormat="1" hidden="1" x14ac:dyDescent="0.35">
      <c r="A856" s="421"/>
      <c r="B856" s="421"/>
      <c r="C856" s="421"/>
      <c r="D856" s="421"/>
      <c r="E856" s="421"/>
      <c r="F856" s="421"/>
      <c r="G856" s="421"/>
      <c r="H856" s="421"/>
      <c r="I856" s="421"/>
      <c r="J856" s="421"/>
      <c r="K856" s="421"/>
      <c r="L856" s="421"/>
    </row>
    <row r="857" spans="1:12" s="436" customFormat="1" hidden="1" x14ac:dyDescent="0.35">
      <c r="A857" s="421"/>
      <c r="B857" s="421"/>
      <c r="C857" s="421"/>
      <c r="D857" s="421"/>
      <c r="E857" s="421"/>
      <c r="F857" s="421"/>
      <c r="G857" s="421"/>
      <c r="H857" s="421"/>
      <c r="I857" s="421"/>
      <c r="J857" s="421"/>
      <c r="K857" s="421"/>
      <c r="L857" s="421"/>
    </row>
    <row r="858" spans="1:12" s="436" customFormat="1" hidden="1" x14ac:dyDescent="0.35">
      <c r="A858" s="421"/>
      <c r="B858" s="421"/>
      <c r="C858" s="421"/>
      <c r="D858" s="421"/>
      <c r="E858" s="421"/>
      <c r="F858" s="421"/>
      <c r="G858" s="421"/>
      <c r="H858" s="421"/>
      <c r="I858" s="421"/>
      <c r="J858" s="421"/>
      <c r="K858" s="421"/>
      <c r="L858" s="421"/>
    </row>
    <row r="859" spans="1:12" s="436" customFormat="1" hidden="1" x14ac:dyDescent="0.35">
      <c r="A859" s="421"/>
      <c r="B859" s="421"/>
      <c r="C859" s="421"/>
      <c r="D859" s="421"/>
      <c r="E859" s="421"/>
      <c r="F859" s="421"/>
      <c r="G859" s="421"/>
      <c r="H859" s="421"/>
      <c r="I859" s="421"/>
      <c r="J859" s="421"/>
      <c r="K859" s="421"/>
      <c r="L859" s="421"/>
    </row>
    <row r="860" spans="1:12" s="436" customFormat="1" hidden="1" x14ac:dyDescent="0.35">
      <c r="A860" s="421"/>
      <c r="B860" s="421"/>
      <c r="C860" s="421"/>
      <c r="D860" s="421"/>
      <c r="E860" s="421"/>
      <c r="F860" s="421"/>
      <c r="G860" s="421"/>
      <c r="H860" s="421"/>
      <c r="I860" s="421"/>
      <c r="J860" s="421"/>
      <c r="K860" s="421"/>
      <c r="L860" s="421"/>
    </row>
    <row r="861" spans="1:12" s="436" customFormat="1" hidden="1" x14ac:dyDescent="0.35">
      <c r="A861" s="421"/>
      <c r="B861" s="421"/>
      <c r="C861" s="421"/>
      <c r="D861" s="421"/>
      <c r="E861" s="421"/>
      <c r="F861" s="421"/>
      <c r="G861" s="421"/>
      <c r="H861" s="421"/>
      <c r="I861" s="421"/>
      <c r="J861" s="421"/>
      <c r="K861" s="421"/>
      <c r="L861" s="421"/>
    </row>
    <row r="862" spans="1:12" s="436" customFormat="1" hidden="1" x14ac:dyDescent="0.35">
      <c r="A862" s="421"/>
      <c r="B862" s="421"/>
      <c r="C862" s="421"/>
      <c r="D862" s="421"/>
      <c r="E862" s="421"/>
      <c r="F862" s="421"/>
      <c r="G862" s="421"/>
      <c r="H862" s="421"/>
      <c r="I862" s="421"/>
      <c r="J862" s="421"/>
      <c r="K862" s="421"/>
      <c r="L862" s="421"/>
    </row>
    <row r="863" spans="1:12" s="436" customFormat="1" hidden="1" x14ac:dyDescent="0.35">
      <c r="A863" s="421"/>
      <c r="B863" s="421"/>
      <c r="C863" s="421"/>
      <c r="D863" s="421"/>
      <c r="E863" s="421"/>
      <c r="F863" s="421"/>
      <c r="G863" s="421"/>
      <c r="H863" s="421"/>
      <c r="I863" s="421"/>
      <c r="J863" s="421"/>
      <c r="K863" s="421"/>
      <c r="L863" s="421"/>
    </row>
    <row r="864" spans="1:12" s="436" customFormat="1" hidden="1" x14ac:dyDescent="0.35">
      <c r="A864" s="421"/>
      <c r="B864" s="421"/>
      <c r="C864" s="421"/>
      <c r="D864" s="421"/>
      <c r="E864" s="421"/>
      <c r="F864" s="421"/>
      <c r="G864" s="421"/>
      <c r="H864" s="421"/>
      <c r="I864" s="421"/>
      <c r="J864" s="421"/>
      <c r="K864" s="421"/>
      <c r="L864" s="421"/>
    </row>
    <row r="865" spans="1:12" s="436" customFormat="1" hidden="1" x14ac:dyDescent="0.35">
      <c r="A865" s="421"/>
      <c r="B865" s="421"/>
      <c r="C865" s="421"/>
      <c r="D865" s="421"/>
      <c r="E865" s="421"/>
      <c r="F865" s="421"/>
      <c r="G865" s="421"/>
      <c r="H865" s="421"/>
      <c r="I865" s="421"/>
      <c r="J865" s="421"/>
      <c r="K865" s="421"/>
      <c r="L865" s="421"/>
    </row>
    <row r="866" spans="1:12" s="436" customFormat="1" hidden="1" x14ac:dyDescent="0.35">
      <c r="A866" s="421"/>
      <c r="B866" s="421"/>
      <c r="C866" s="421"/>
      <c r="D866" s="421"/>
      <c r="E866" s="421"/>
      <c r="F866" s="421"/>
      <c r="G866" s="421"/>
      <c r="H866" s="421"/>
      <c r="I866" s="421"/>
      <c r="J866" s="421"/>
      <c r="K866" s="421"/>
      <c r="L866" s="421"/>
    </row>
    <row r="867" spans="1:12" s="436" customFormat="1" hidden="1" x14ac:dyDescent="0.35">
      <c r="A867" s="421"/>
      <c r="B867" s="421"/>
      <c r="C867" s="421"/>
      <c r="D867" s="421"/>
      <c r="E867" s="421"/>
      <c r="F867" s="421"/>
      <c r="G867" s="421"/>
      <c r="H867" s="421"/>
      <c r="I867" s="421"/>
      <c r="J867" s="421"/>
      <c r="K867" s="421"/>
      <c r="L867" s="421"/>
    </row>
    <row r="868" spans="1:12" s="436" customFormat="1" hidden="1" x14ac:dyDescent="0.35">
      <c r="A868" s="421"/>
      <c r="B868" s="421"/>
      <c r="C868" s="421"/>
      <c r="D868" s="421"/>
      <c r="E868" s="421"/>
      <c r="F868" s="421"/>
      <c r="G868" s="421"/>
      <c r="H868" s="421"/>
      <c r="I868" s="421"/>
      <c r="J868" s="421"/>
      <c r="K868" s="421"/>
      <c r="L868" s="421"/>
    </row>
    <row r="869" spans="1:12" s="436" customFormat="1" hidden="1" x14ac:dyDescent="0.35">
      <c r="A869" s="421"/>
      <c r="B869" s="421"/>
      <c r="C869" s="421"/>
      <c r="D869" s="421"/>
      <c r="E869" s="421"/>
      <c r="F869" s="421"/>
      <c r="G869" s="421"/>
      <c r="H869" s="421"/>
      <c r="I869" s="421"/>
      <c r="J869" s="421"/>
      <c r="K869" s="421"/>
      <c r="L869" s="421"/>
    </row>
    <row r="870" spans="1:12" s="436" customFormat="1" hidden="1" x14ac:dyDescent="0.35">
      <c r="A870" s="421"/>
      <c r="B870" s="421"/>
      <c r="C870" s="421"/>
      <c r="D870" s="421"/>
      <c r="E870" s="421"/>
      <c r="F870" s="421"/>
      <c r="G870" s="421"/>
      <c r="H870" s="421"/>
      <c r="I870" s="421"/>
      <c r="J870" s="421"/>
      <c r="K870" s="421"/>
      <c r="L870" s="421"/>
    </row>
    <row r="871" spans="1:12" s="436" customFormat="1" hidden="1" x14ac:dyDescent="0.35">
      <c r="A871" s="421"/>
      <c r="B871" s="421"/>
      <c r="C871" s="421"/>
      <c r="D871" s="421"/>
      <c r="E871" s="421"/>
      <c r="F871" s="421"/>
      <c r="G871" s="421"/>
      <c r="H871" s="421"/>
      <c r="I871" s="421"/>
      <c r="J871" s="421"/>
      <c r="K871" s="421"/>
      <c r="L871" s="421"/>
    </row>
    <row r="872" spans="1:12" s="436" customFormat="1" hidden="1" x14ac:dyDescent="0.35">
      <c r="A872" s="421"/>
      <c r="B872" s="421"/>
      <c r="C872" s="421"/>
      <c r="D872" s="421"/>
      <c r="E872" s="421"/>
      <c r="F872" s="421"/>
      <c r="G872" s="421"/>
      <c r="H872" s="421"/>
      <c r="I872" s="421"/>
      <c r="J872" s="421"/>
      <c r="K872" s="421"/>
      <c r="L872" s="421"/>
    </row>
    <row r="873" spans="1:12" s="436" customFormat="1" hidden="1" x14ac:dyDescent="0.35">
      <c r="A873" s="421"/>
      <c r="B873" s="421"/>
      <c r="C873" s="421"/>
      <c r="D873" s="421"/>
      <c r="E873" s="421"/>
      <c r="F873" s="421"/>
      <c r="G873" s="421"/>
      <c r="H873" s="421"/>
      <c r="I873" s="421"/>
      <c r="J873" s="421"/>
      <c r="K873" s="421"/>
      <c r="L873" s="421"/>
    </row>
    <row r="874" spans="1:12" s="436" customFormat="1" hidden="1" x14ac:dyDescent="0.35">
      <c r="A874" s="421"/>
      <c r="B874" s="421"/>
      <c r="C874" s="421"/>
      <c r="D874" s="421"/>
      <c r="E874" s="421"/>
      <c r="F874" s="421"/>
      <c r="G874" s="421"/>
      <c r="H874" s="421"/>
      <c r="I874" s="421"/>
      <c r="J874" s="421"/>
      <c r="K874" s="421"/>
      <c r="L874" s="421"/>
    </row>
    <row r="875" spans="1:12" s="436" customFormat="1" x14ac:dyDescent="0.35">
      <c r="A875" s="421"/>
      <c r="B875" s="435"/>
      <c r="D875" s="435"/>
      <c r="E875" s="421"/>
      <c r="F875" s="421"/>
      <c r="G875" s="421" t="s">
        <v>68</v>
      </c>
      <c r="H875" s="421"/>
      <c r="I875" s="421"/>
      <c r="J875" s="421"/>
      <c r="K875" s="435"/>
      <c r="L875" s="421"/>
    </row>
    <row r="876" spans="1:12" s="436" customFormat="1" x14ac:dyDescent="0.35">
      <c r="A876" s="421"/>
      <c r="B876" s="435"/>
      <c r="D876" s="435"/>
      <c r="E876" s="421"/>
      <c r="F876" s="421"/>
      <c r="G876" s="421"/>
      <c r="H876" s="421"/>
      <c r="I876" s="421"/>
      <c r="J876" s="421"/>
      <c r="K876" s="435"/>
      <c r="L876" s="421"/>
    </row>
    <row r="877" spans="1:12" s="436" customFormat="1" x14ac:dyDescent="0.35">
      <c r="A877" s="421"/>
      <c r="B877" s="435"/>
      <c r="D877" s="435"/>
      <c r="E877" s="421"/>
      <c r="F877" s="421"/>
      <c r="G877" s="421"/>
      <c r="H877" s="421"/>
      <c r="I877" s="421"/>
      <c r="J877" s="421"/>
      <c r="K877" s="435"/>
      <c r="L877" s="421"/>
    </row>
    <row r="878" spans="1:12" s="436" customFormat="1" x14ac:dyDescent="0.35">
      <c r="A878" s="421"/>
      <c r="B878" s="435"/>
      <c r="D878" s="435"/>
      <c r="E878" s="421"/>
      <c r="F878" s="421"/>
      <c r="G878" s="421"/>
      <c r="H878" s="421"/>
      <c r="I878" s="421"/>
      <c r="J878" s="421"/>
      <c r="K878" s="435"/>
      <c r="L878" s="421"/>
    </row>
    <row r="879" spans="1:12" s="436" customFormat="1" x14ac:dyDescent="0.35">
      <c r="A879" s="421"/>
      <c r="B879" s="435"/>
      <c r="D879" s="435"/>
      <c r="E879" s="421"/>
      <c r="F879" s="421"/>
      <c r="G879" s="421"/>
      <c r="H879" s="421"/>
      <c r="I879" s="421"/>
      <c r="J879" s="421"/>
      <c r="K879" s="435"/>
      <c r="L879" s="421"/>
    </row>
    <row r="880" spans="1:12" s="436" customFormat="1" x14ac:dyDescent="0.35">
      <c r="A880" s="421"/>
      <c r="B880" s="435"/>
      <c r="D880" s="435"/>
      <c r="E880" s="421"/>
      <c r="F880" s="421"/>
      <c r="G880" s="421"/>
      <c r="H880" s="421"/>
      <c r="I880" s="421"/>
      <c r="J880" s="421"/>
      <c r="K880" s="435"/>
      <c r="L880" s="421"/>
    </row>
    <row r="881" spans="1:12" s="436" customFormat="1" x14ac:dyDescent="0.35">
      <c r="A881" s="421"/>
      <c r="B881" s="435"/>
      <c r="D881" s="435"/>
      <c r="E881" s="421"/>
      <c r="F881" s="421"/>
      <c r="G881" s="421"/>
      <c r="H881" s="421"/>
      <c r="I881" s="421"/>
      <c r="J881" s="421"/>
      <c r="K881" s="435"/>
      <c r="L881" s="421"/>
    </row>
    <row r="882" spans="1:12" s="436" customFormat="1" x14ac:dyDescent="0.35">
      <c r="A882" s="421"/>
      <c r="B882" s="435"/>
      <c r="D882" s="435"/>
      <c r="E882" s="421"/>
      <c r="F882" s="421"/>
      <c r="G882" s="421"/>
      <c r="H882" s="421"/>
      <c r="I882" s="421"/>
      <c r="J882" s="421"/>
      <c r="K882" s="435"/>
      <c r="L882" s="421"/>
    </row>
    <row r="883" spans="1:12" s="436" customFormat="1" x14ac:dyDescent="0.35">
      <c r="A883" s="421"/>
      <c r="B883" s="435"/>
      <c r="D883" s="435"/>
      <c r="E883" s="421"/>
      <c r="F883" s="421"/>
      <c r="G883" s="421"/>
      <c r="H883" s="421"/>
      <c r="I883" s="421"/>
      <c r="J883" s="421"/>
      <c r="K883" s="435"/>
      <c r="L883" s="421"/>
    </row>
    <row r="884" spans="1:12" s="436" customFormat="1" x14ac:dyDescent="0.35">
      <c r="A884" s="421"/>
      <c r="B884" s="435"/>
      <c r="D884" s="435"/>
      <c r="E884" s="421"/>
      <c r="F884" s="421"/>
      <c r="G884" s="421"/>
      <c r="H884" s="421"/>
      <c r="I884" s="421"/>
      <c r="J884" s="421"/>
      <c r="K884" s="435"/>
      <c r="L884" s="421"/>
    </row>
    <row r="885" spans="1:12" s="436" customFormat="1" x14ac:dyDescent="0.35">
      <c r="A885" s="421"/>
      <c r="B885" s="435"/>
      <c r="D885" s="435"/>
      <c r="E885" s="421"/>
      <c r="F885" s="421"/>
      <c r="G885" s="421"/>
      <c r="H885" s="421"/>
      <c r="I885" s="421"/>
      <c r="J885" s="421"/>
      <c r="K885" s="435"/>
      <c r="L885" s="421"/>
    </row>
    <row r="886" spans="1:12" s="436" customFormat="1" x14ac:dyDescent="0.35">
      <c r="A886" s="421"/>
      <c r="B886" s="435"/>
      <c r="D886" s="435"/>
      <c r="E886" s="421"/>
      <c r="F886" s="421"/>
      <c r="G886" s="421"/>
      <c r="H886" s="421"/>
      <c r="I886" s="421"/>
      <c r="J886" s="421"/>
      <c r="K886" s="435"/>
      <c r="L886" s="421"/>
    </row>
    <row r="887" spans="1:12" s="436" customFormat="1" x14ac:dyDescent="0.35">
      <c r="A887" s="421"/>
      <c r="B887" s="435"/>
      <c r="D887" s="435"/>
      <c r="E887" s="421"/>
      <c r="F887" s="421"/>
      <c r="G887" s="421"/>
      <c r="H887" s="421"/>
      <c r="I887" s="421"/>
      <c r="J887" s="421"/>
      <c r="K887" s="435"/>
      <c r="L887" s="421"/>
    </row>
    <row r="888" spans="1:12" s="436" customFormat="1" x14ac:dyDescent="0.35">
      <c r="A888" s="421"/>
      <c r="B888" s="435"/>
      <c r="D888" s="435"/>
      <c r="E888" s="421"/>
      <c r="F888" s="421"/>
      <c r="G888" s="421"/>
      <c r="H888" s="421"/>
      <c r="I888" s="421"/>
      <c r="J888" s="421"/>
      <c r="K888" s="435"/>
      <c r="L888" s="421"/>
    </row>
    <row r="889" spans="1:12" s="436" customFormat="1" x14ac:dyDescent="0.35">
      <c r="A889" s="421"/>
      <c r="B889" s="435"/>
      <c r="D889" s="435"/>
      <c r="E889" s="421"/>
      <c r="F889" s="421"/>
      <c r="G889" s="421"/>
      <c r="H889" s="421"/>
      <c r="I889" s="421"/>
      <c r="J889" s="421"/>
      <c r="K889" s="435"/>
      <c r="L889" s="421"/>
    </row>
    <row r="890" spans="1:12" s="436" customFormat="1" x14ac:dyDescent="0.35">
      <c r="A890" s="421"/>
      <c r="B890" s="435"/>
      <c r="D890" s="435"/>
      <c r="E890" s="421"/>
      <c r="F890" s="421"/>
      <c r="G890" s="421"/>
      <c r="H890" s="421"/>
      <c r="I890" s="421"/>
      <c r="J890" s="421"/>
      <c r="K890" s="435"/>
      <c r="L890" s="421"/>
    </row>
    <row r="891" spans="1:12" s="436" customFormat="1" x14ac:dyDescent="0.35">
      <c r="A891" s="421"/>
      <c r="B891" s="435"/>
      <c r="D891" s="435"/>
      <c r="E891" s="421"/>
      <c r="F891" s="421"/>
      <c r="G891" s="421"/>
      <c r="H891" s="421"/>
      <c r="I891" s="421"/>
      <c r="J891" s="421"/>
      <c r="K891" s="435"/>
      <c r="L891" s="421"/>
    </row>
    <row r="892" spans="1:12" s="436" customFormat="1" x14ac:dyDescent="0.35">
      <c r="A892" s="421"/>
      <c r="B892" s="435"/>
      <c r="D892" s="435"/>
      <c r="E892" s="421"/>
      <c r="F892" s="421"/>
      <c r="G892" s="421"/>
      <c r="H892" s="421"/>
      <c r="I892" s="421"/>
      <c r="J892" s="421"/>
      <c r="K892" s="435"/>
      <c r="L892" s="421"/>
    </row>
    <row r="893" spans="1:12" s="436" customFormat="1" x14ac:dyDescent="0.35">
      <c r="A893" s="421"/>
      <c r="B893" s="435"/>
      <c r="D893" s="435"/>
      <c r="E893" s="421"/>
      <c r="F893" s="421"/>
      <c r="G893" s="421"/>
      <c r="H893" s="421"/>
      <c r="I893" s="421"/>
      <c r="J893" s="421"/>
      <c r="K893" s="435"/>
      <c r="L893" s="421"/>
    </row>
  </sheetData>
  <sheetProtection formatCells="0" formatColumns="0" formatRows="0" insertColumns="0" insertRows="0" insertHyperlinks="0" deleteColumns="0" deleteRows="0" sort="0" autoFilter="0" pivotTables="0"/>
  <mergeCells count="5">
    <mergeCell ref="A1:K1"/>
    <mergeCell ref="A2:J2"/>
    <mergeCell ref="A3:K3"/>
    <mergeCell ref="A5:K5"/>
    <mergeCell ref="A19:I19"/>
  </mergeCells>
  <conditionalFormatting sqref="B9:B13">
    <cfRule type="duplicateValues" dxfId="317" priority="1080"/>
    <cfRule type="duplicateValues" dxfId="316" priority="1081"/>
    <cfRule type="duplicateValues" dxfId="315" priority="1082"/>
    <cfRule type="duplicateValues" dxfId="314" priority="1083"/>
  </conditionalFormatting>
  <conditionalFormatting sqref="B21">
    <cfRule type="duplicateValues" dxfId="313" priority="13"/>
    <cfRule type="duplicateValues" dxfId="312" priority="14"/>
    <cfRule type="duplicateValues" dxfId="311" priority="15"/>
    <cfRule type="duplicateValues" dxfId="310" priority="16"/>
    <cfRule type="duplicateValues" dxfId="309" priority="17"/>
  </conditionalFormatting>
  <conditionalFormatting sqref="B22">
    <cfRule type="duplicateValues" dxfId="308" priority="8"/>
    <cfRule type="duplicateValues" dxfId="307" priority="9"/>
    <cfRule type="duplicateValues" dxfId="306" priority="10"/>
    <cfRule type="duplicateValues" dxfId="305" priority="11"/>
    <cfRule type="duplicateValues" dxfId="304" priority="12"/>
  </conditionalFormatting>
  <conditionalFormatting sqref="B23:B31 B20">
    <cfRule type="duplicateValues" dxfId="303" priority="1025"/>
  </conditionalFormatting>
  <conditionalFormatting sqref="B39:B1048576 B18 B1 B3:B4 B6 B36">
    <cfRule type="duplicateValues" dxfId="302" priority="29"/>
    <cfRule type="duplicateValues" dxfId="301" priority="30"/>
    <cfRule type="duplicateValues" dxfId="300" priority="31"/>
  </conditionalFormatting>
  <conditionalFormatting sqref="B39:B1048576 B18 B36">
    <cfRule type="duplicateValues" dxfId="299" priority="32"/>
    <cfRule type="duplicateValues" dxfId="298" priority="33"/>
    <cfRule type="duplicateValues" dxfId="297" priority="34"/>
  </conditionalFormatting>
  <conditionalFormatting sqref="C14:C18 C7:D13">
    <cfRule type="containsText" dxfId="296" priority="3" operator="containsText" text="D">
      <formula>NOT(ISERROR(SEARCH("D",C7)))</formula>
    </cfRule>
    <cfRule type="containsText" dxfId="295" priority="4" operator="containsText" text="C">
      <formula>NOT(ISERROR(SEARCH("C",C7)))</formula>
    </cfRule>
    <cfRule type="containsText" dxfId="294" priority="5" operator="containsText" text="B">
      <formula>NOT(ISERROR(SEARCH("B",C7)))</formula>
    </cfRule>
    <cfRule type="containsText" dxfId="293" priority="6" operator="containsText" text="B">
      <formula>NOT(ISERROR(SEARCH("B",C7)))</formula>
    </cfRule>
    <cfRule type="containsText" dxfId="292" priority="7" operator="containsText" text="A">
      <formula>NOT(ISERROR(SEARCH("A",C7)))</formula>
    </cfRule>
  </conditionalFormatting>
  <conditionalFormatting sqref="L10:L12 K7:K15">
    <cfRule type="cellIs" dxfId="291" priority="23" operator="equal">
      <formula>0</formula>
    </cfRule>
  </conditionalFormatting>
  <conditionalFormatting sqref="B16:B17">
    <cfRule type="duplicateValues" dxfId="290" priority="1088"/>
    <cfRule type="duplicateValues" dxfId="289" priority="1089"/>
    <cfRule type="duplicateValues" dxfId="288" priority="1090"/>
  </conditionalFormatting>
  <conditionalFormatting sqref="B7:B8">
    <cfRule type="duplicateValues" dxfId="287" priority="1125"/>
    <cfRule type="duplicateValues" dxfId="286" priority="1126"/>
    <cfRule type="duplicateValues" dxfId="285" priority="1127"/>
    <cfRule type="duplicateValues" dxfId="284" priority="1128"/>
  </conditionalFormatting>
  <printOptions horizontalCentered="1"/>
  <pageMargins left="0.25" right="0" top="0.15" bottom="0" header="0" footer="0"/>
  <pageSetup paperSize="9" scale="7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4116-C2F1-4A91-A0B3-A00F91936D9C}">
  <sheetPr>
    <pageSetUpPr fitToPage="1"/>
  </sheetPr>
  <dimension ref="A1:BL441"/>
  <sheetViews>
    <sheetView showGridLines="0" topLeftCell="A381" zoomScale="34" zoomScaleNormal="34" zoomScaleSheetLayoutView="32" workbookViewId="0">
      <selection activeCell="AW389" sqref="AW389"/>
    </sheetView>
  </sheetViews>
  <sheetFormatPr defaultColWidth="8.7265625" defaultRowHeight="16.5" x14ac:dyDescent="0.35"/>
  <cols>
    <col min="1" max="1" width="1.1796875" style="73" customWidth="1"/>
    <col min="2" max="5" width="8.7265625" style="73"/>
    <col min="6" max="6" width="13.1796875" style="73" customWidth="1"/>
    <col min="7" max="11" width="8.7265625" style="73"/>
    <col min="12" max="12" width="11.1796875" style="73" customWidth="1"/>
    <col min="13" max="15" width="8.7265625" style="73"/>
    <col min="16" max="16" width="10.7265625" style="73" customWidth="1"/>
    <col min="17" max="20" width="8.7265625" style="73"/>
    <col min="21" max="21" width="10.1796875" style="73" customWidth="1"/>
    <col min="22" max="22" width="8.7265625" style="73"/>
    <col min="23" max="23" width="10" style="73" customWidth="1"/>
    <col min="24" max="29" width="8.7265625" style="73"/>
    <col min="30" max="30" width="10.26953125" style="73" customWidth="1"/>
    <col min="31" max="35" width="8.7265625" style="73"/>
    <col min="36" max="36" width="11.90625" style="73" bestFit="1" customWidth="1"/>
    <col min="37" max="37" width="10.54296875" style="73" customWidth="1"/>
    <col min="38" max="47" width="8.7265625" style="73"/>
    <col min="48" max="48" width="11.1796875" style="73" customWidth="1"/>
    <col min="49" max="49" width="12.90625" style="73" customWidth="1"/>
    <col min="50" max="50" width="13.453125" style="73" customWidth="1"/>
    <col min="51" max="51" width="10.1796875" style="73" customWidth="1"/>
    <col min="52" max="52" width="9.453125" style="73" bestFit="1" customWidth="1"/>
    <col min="53" max="53" width="11.26953125" style="73" customWidth="1"/>
    <col min="54" max="54" width="12.7265625" style="73" customWidth="1"/>
    <col min="55" max="16384" width="8.7265625" style="73"/>
  </cols>
  <sheetData>
    <row r="1" spans="1:64" ht="17.5" thickTop="1" thickBot="1" x14ac:dyDescent="0.4">
      <c r="A1" s="72"/>
      <c r="B1" s="1092" t="s">
        <v>69</v>
      </c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  <c r="U1" s="1092"/>
      <c r="V1" s="1092"/>
      <c r="W1" s="1092"/>
      <c r="X1" s="1092"/>
      <c r="Y1" s="1092"/>
      <c r="Z1" s="1092"/>
      <c r="AA1" s="1092"/>
      <c r="AB1" s="1092"/>
      <c r="AC1" s="1092"/>
      <c r="AD1" s="1092"/>
      <c r="AE1" s="1092"/>
      <c r="AF1" s="1092"/>
      <c r="AG1" s="1092"/>
      <c r="AH1" s="1092"/>
      <c r="AI1" s="1092"/>
      <c r="AJ1" s="1092"/>
      <c r="AK1" s="1092"/>
      <c r="AL1" s="1092"/>
      <c r="AM1" s="1092"/>
      <c r="AN1" s="1092"/>
      <c r="AO1" s="1092"/>
      <c r="AP1" s="1092"/>
      <c r="AQ1" s="1092"/>
      <c r="AR1" s="1092"/>
      <c r="AS1" s="1092"/>
      <c r="AT1" s="1092"/>
      <c r="AU1" s="1092"/>
      <c r="AV1" s="1092"/>
      <c r="AW1" s="1092"/>
      <c r="AX1" s="1092"/>
      <c r="AY1" s="1092"/>
      <c r="AZ1" s="1092"/>
      <c r="BA1" s="109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</row>
    <row r="2" spans="1:64" ht="49.5" customHeight="1" thickTop="1" x14ac:dyDescent="0.35">
      <c r="A2" s="72"/>
      <c r="B2" s="1092"/>
      <c r="C2" s="1092"/>
      <c r="D2" s="1092"/>
      <c r="E2" s="1092"/>
      <c r="F2" s="1092"/>
      <c r="G2" s="1092"/>
      <c r="H2" s="1092"/>
      <c r="I2" s="1092"/>
      <c r="J2" s="1092"/>
      <c r="K2" s="1092"/>
      <c r="L2" s="1092"/>
      <c r="M2" s="1092"/>
      <c r="N2" s="1092"/>
      <c r="O2" s="1092"/>
      <c r="P2" s="1092"/>
      <c r="Q2" s="1092"/>
      <c r="R2" s="1092"/>
      <c r="S2" s="1092"/>
      <c r="T2" s="1092"/>
      <c r="U2" s="1092"/>
      <c r="V2" s="1092"/>
      <c r="W2" s="1092"/>
      <c r="X2" s="1092"/>
      <c r="Y2" s="1092"/>
      <c r="Z2" s="1092"/>
      <c r="AA2" s="1092"/>
      <c r="AB2" s="1092"/>
      <c r="AC2" s="1092"/>
      <c r="AD2" s="1092"/>
      <c r="AE2" s="1092"/>
      <c r="AF2" s="1092"/>
      <c r="AG2" s="1092"/>
      <c r="AH2" s="1092"/>
      <c r="AI2" s="1092"/>
      <c r="AJ2" s="1092"/>
      <c r="AK2" s="1092"/>
      <c r="AL2" s="1092"/>
      <c r="AM2" s="1092"/>
      <c r="AN2" s="1092"/>
      <c r="AO2" s="1092"/>
      <c r="AP2" s="1092"/>
      <c r="AQ2" s="1092"/>
      <c r="AR2" s="1092"/>
      <c r="AS2" s="1092"/>
      <c r="AT2" s="1092"/>
      <c r="AU2" s="1092"/>
      <c r="AV2" s="1092"/>
      <c r="AW2" s="1092"/>
      <c r="AX2" s="1092"/>
      <c r="AY2" s="1092"/>
      <c r="AZ2" s="1092"/>
      <c r="BA2" s="109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64" x14ac:dyDescent="0.35">
      <c r="A3" s="72"/>
      <c r="B3" s="74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5"/>
      <c r="AW3" s="75"/>
      <c r="AX3" s="75"/>
      <c r="AY3" s="75"/>
      <c r="AZ3" s="75"/>
      <c r="BA3" s="77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64" x14ac:dyDescent="0.35">
      <c r="A4" s="72" t="s">
        <v>70</v>
      </c>
      <c r="B4" s="74"/>
      <c r="C4" s="75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5"/>
      <c r="AW4" s="75"/>
      <c r="AX4" s="75"/>
      <c r="AY4" s="75"/>
      <c r="AZ4" s="75"/>
      <c r="BA4" s="77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</row>
    <row r="5" spans="1:64" s="86" customFormat="1" ht="24.75" customHeight="1" x14ac:dyDescent="0.5">
      <c r="A5" s="79"/>
      <c r="B5" s="80" t="s">
        <v>71</v>
      </c>
      <c r="C5" s="81"/>
      <c r="D5" s="82"/>
      <c r="E5" s="82"/>
      <c r="F5" s="82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4"/>
      <c r="AW5" s="84"/>
      <c r="AX5" s="84"/>
      <c r="AY5" s="84"/>
      <c r="AZ5" s="84"/>
      <c r="BA5" s="85"/>
      <c r="BB5" s="531"/>
      <c r="BC5" s="79"/>
      <c r="BD5" s="79"/>
      <c r="BE5" s="79"/>
      <c r="BF5" s="79"/>
      <c r="BG5" s="79"/>
      <c r="BH5" s="79"/>
      <c r="BI5" s="79"/>
      <c r="BJ5" s="79"/>
      <c r="BK5" s="79"/>
      <c r="BL5" s="79"/>
    </row>
    <row r="6" spans="1:64" s="86" customFormat="1" ht="24.75" customHeight="1" x14ac:dyDescent="0.5">
      <c r="A6" s="79"/>
      <c r="B6" s="87" t="s">
        <v>72</v>
      </c>
      <c r="C6" s="88"/>
      <c r="D6" s="82"/>
      <c r="E6" s="82"/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4"/>
      <c r="AW6" s="84"/>
      <c r="AX6" s="84"/>
      <c r="AY6" s="84"/>
      <c r="AZ6" s="84"/>
      <c r="BA6" s="85"/>
      <c r="BB6" s="531"/>
      <c r="BC6" s="79"/>
      <c r="BD6" s="79"/>
      <c r="BE6" s="79"/>
      <c r="BF6" s="79"/>
      <c r="BG6" s="79"/>
      <c r="BH6" s="79"/>
      <c r="BI6" s="79"/>
      <c r="BJ6" s="79"/>
      <c r="BK6" s="79"/>
      <c r="BL6" s="79"/>
    </row>
    <row r="7" spans="1:64" s="86" customFormat="1" ht="24.75" customHeight="1" x14ac:dyDescent="0.5">
      <c r="A7" s="79"/>
      <c r="B7" s="89" t="s">
        <v>73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84"/>
      <c r="O7" s="90"/>
      <c r="P7" s="90"/>
      <c r="Q7" s="90"/>
      <c r="R7" s="90"/>
      <c r="S7" s="90"/>
      <c r="T7" s="90"/>
      <c r="U7" s="90"/>
      <c r="V7" s="91"/>
      <c r="W7" s="91"/>
      <c r="X7" s="90"/>
      <c r="Y7" s="91"/>
      <c r="Z7" s="91"/>
      <c r="AA7" s="91"/>
      <c r="AB7" s="83"/>
      <c r="AC7" s="83"/>
      <c r="AD7" s="92"/>
      <c r="AE7" s="84"/>
      <c r="AF7" s="90"/>
      <c r="AG7" s="92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90"/>
      <c r="AW7" s="84"/>
      <c r="AX7" s="84"/>
      <c r="AY7" s="84"/>
      <c r="AZ7" s="92"/>
      <c r="BA7" s="85"/>
      <c r="BB7" s="531"/>
      <c r="BC7" s="79"/>
      <c r="BD7" s="79"/>
      <c r="BE7" s="79"/>
      <c r="BF7" s="79"/>
      <c r="BG7" s="79"/>
      <c r="BH7" s="79"/>
      <c r="BI7" s="79"/>
      <c r="BJ7" s="79"/>
      <c r="BK7" s="79"/>
      <c r="BL7" s="79"/>
    </row>
    <row r="8" spans="1:64" ht="17" thickBot="1" x14ac:dyDescent="0.4">
      <c r="A8" s="72"/>
      <c r="B8" s="93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75"/>
      <c r="AW8" s="75"/>
      <c r="AX8" s="75"/>
      <c r="AY8" s="75"/>
      <c r="AZ8" s="75"/>
      <c r="BA8" s="77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</row>
    <row r="9" spans="1:64" s="96" customFormat="1" ht="17.5" thickTop="1" thickBot="1" x14ac:dyDescent="0.4">
      <c r="A9" s="95"/>
      <c r="B9" s="1093" t="s">
        <v>74</v>
      </c>
      <c r="C9" s="1093"/>
      <c r="D9" s="1093"/>
      <c r="E9" s="1093"/>
      <c r="F9" s="1093"/>
      <c r="G9" s="1093"/>
      <c r="H9" s="1093"/>
      <c r="I9" s="1093"/>
      <c r="J9" s="1093"/>
      <c r="K9" s="1093"/>
      <c r="L9" s="1093"/>
      <c r="M9" s="1093"/>
      <c r="N9" s="1093"/>
      <c r="O9" s="1093"/>
      <c r="P9" s="1093"/>
      <c r="Q9" s="1093"/>
      <c r="R9" s="1093"/>
      <c r="S9" s="1093"/>
      <c r="T9" s="1093"/>
      <c r="U9" s="1093"/>
      <c r="V9" s="1093"/>
      <c r="W9" s="1093"/>
      <c r="X9" s="1093"/>
      <c r="Y9" s="1093"/>
      <c r="Z9" s="1093"/>
      <c r="AA9" s="1093"/>
      <c r="AB9" s="1093"/>
      <c r="AC9" s="1093"/>
      <c r="AD9" s="1093"/>
      <c r="AE9" s="1093"/>
      <c r="AF9" s="1093"/>
      <c r="AG9" s="1093"/>
      <c r="AH9" s="1093"/>
      <c r="AI9" s="1093"/>
      <c r="AJ9" s="1093"/>
      <c r="AK9" s="1093"/>
      <c r="AL9" s="1093"/>
      <c r="AM9" s="1093"/>
      <c r="AN9" s="1093"/>
      <c r="AO9" s="1093"/>
      <c r="AP9" s="1093"/>
      <c r="AQ9" s="1093"/>
      <c r="AR9" s="1093"/>
      <c r="AS9" s="1093"/>
      <c r="AT9" s="1093"/>
      <c r="AU9" s="1093"/>
      <c r="AV9" s="1094" t="s">
        <v>75</v>
      </c>
      <c r="AW9" s="1094"/>
      <c r="AX9" s="1094"/>
      <c r="AY9" s="1095">
        <f ca="1">+NOW()</f>
        <v>46170.427767824076</v>
      </c>
      <c r="AZ9" s="1095"/>
      <c r="BA9" s="1096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</row>
    <row r="10" spans="1:64" s="96" customFormat="1" ht="15.65" customHeight="1" thickTop="1" thickBot="1" x14ac:dyDescent="0.4">
      <c r="A10" s="95"/>
      <c r="B10" s="1093"/>
      <c r="C10" s="1093"/>
      <c r="D10" s="1093"/>
      <c r="E10" s="1093"/>
      <c r="F10" s="1093"/>
      <c r="G10" s="1093"/>
      <c r="H10" s="1093"/>
      <c r="I10" s="1093"/>
      <c r="J10" s="1093"/>
      <c r="K10" s="1093"/>
      <c r="L10" s="1093"/>
      <c r="M10" s="1093"/>
      <c r="N10" s="1093"/>
      <c r="O10" s="1093"/>
      <c r="P10" s="1093"/>
      <c r="Q10" s="1093"/>
      <c r="R10" s="1093"/>
      <c r="S10" s="1093"/>
      <c r="T10" s="1093"/>
      <c r="U10" s="1093"/>
      <c r="V10" s="1093"/>
      <c r="W10" s="1093"/>
      <c r="X10" s="1093"/>
      <c r="Y10" s="1093"/>
      <c r="Z10" s="1093"/>
      <c r="AA10" s="1093"/>
      <c r="AB10" s="1093"/>
      <c r="AC10" s="1093"/>
      <c r="AD10" s="1093"/>
      <c r="AE10" s="1093"/>
      <c r="AF10" s="1093"/>
      <c r="AG10" s="1093"/>
      <c r="AH10" s="1093"/>
      <c r="AI10" s="1093"/>
      <c r="AJ10" s="1093"/>
      <c r="AK10" s="1093"/>
      <c r="AL10" s="1093"/>
      <c r="AM10" s="1093"/>
      <c r="AN10" s="1093"/>
      <c r="AO10" s="1093"/>
      <c r="AP10" s="1093"/>
      <c r="AQ10" s="1093"/>
      <c r="AR10" s="1093"/>
      <c r="AS10" s="1093"/>
      <c r="AT10" s="1093"/>
      <c r="AU10" s="1093"/>
      <c r="AV10" s="1094"/>
      <c r="AW10" s="1094"/>
      <c r="AX10" s="1094"/>
      <c r="AY10" s="1095"/>
      <c r="AZ10" s="1095"/>
      <c r="BA10" s="1096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</row>
    <row r="11" spans="1:64" s="96" customFormat="1" ht="15.65" customHeight="1" thickTop="1" thickBot="1" x14ac:dyDescent="0.4">
      <c r="A11" s="95"/>
      <c r="B11" s="1097"/>
      <c r="C11" s="97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1101" t="s">
        <v>76</v>
      </c>
      <c r="AV11" s="1078" t="s">
        <v>77</v>
      </c>
      <c r="AW11" s="1104" t="s">
        <v>78</v>
      </c>
      <c r="AX11" s="1104"/>
      <c r="AY11" s="1104"/>
      <c r="AZ11" s="1104"/>
      <c r="BA11" s="1079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</row>
    <row r="12" spans="1:64" ht="15.65" customHeight="1" thickTop="1" thickBot="1" x14ac:dyDescent="0.4">
      <c r="A12" s="72"/>
      <c r="B12" s="1098"/>
      <c r="C12" s="75"/>
      <c r="D12" s="99"/>
      <c r="E12" s="99"/>
      <c r="F12" s="99"/>
      <c r="G12" s="99"/>
      <c r="H12" s="99"/>
      <c r="I12" s="100"/>
      <c r="J12" s="75"/>
      <c r="K12" s="75"/>
      <c r="L12" s="100"/>
      <c r="M12" s="75"/>
      <c r="N12" s="75"/>
      <c r="O12" s="101"/>
      <c r="P12" s="101"/>
      <c r="Q12" s="101"/>
      <c r="R12" s="101"/>
      <c r="S12" s="101"/>
      <c r="T12" s="101"/>
      <c r="U12" s="100"/>
      <c r="V12" s="75"/>
      <c r="W12" s="75"/>
      <c r="X12" s="100"/>
      <c r="Y12" s="75"/>
      <c r="Z12" s="75"/>
      <c r="AA12" s="102"/>
      <c r="AB12" s="75"/>
      <c r="AC12" s="75"/>
      <c r="AD12" s="100"/>
      <c r="AE12" s="75"/>
      <c r="AF12" s="75"/>
      <c r="AG12" s="99"/>
      <c r="AH12" s="103"/>
      <c r="AI12" s="99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0"/>
      <c r="AU12" s="1102"/>
      <c r="AV12" s="1078"/>
      <c r="AW12" s="1078" t="s">
        <v>79</v>
      </c>
      <c r="AX12" s="1078" t="s">
        <v>80</v>
      </c>
      <c r="AY12" s="1078" t="s">
        <v>81</v>
      </c>
      <c r="AZ12" s="1078" t="s">
        <v>82</v>
      </c>
      <c r="BA12" s="1079" t="s">
        <v>83</v>
      </c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</row>
    <row r="13" spans="1:64" ht="40" customHeight="1" thickTop="1" thickBot="1" x14ac:dyDescent="0.4">
      <c r="A13" s="72"/>
      <c r="B13" s="1099"/>
      <c r="C13" s="75"/>
      <c r="D13" s="75"/>
      <c r="E13" s="75"/>
      <c r="F13" s="100"/>
      <c r="G13" s="75"/>
      <c r="H13" s="75"/>
      <c r="I13" s="100"/>
      <c r="J13" s="1080" t="s">
        <v>2744</v>
      </c>
      <c r="K13" s="1081"/>
      <c r="L13" s="1081"/>
      <c r="M13" s="1081"/>
      <c r="N13" s="1081"/>
      <c r="O13" s="1081"/>
      <c r="P13" s="1081"/>
      <c r="Q13" s="1082"/>
      <c r="R13" s="1083" t="s">
        <v>2745</v>
      </c>
      <c r="S13" s="1084"/>
      <c r="T13" s="1084"/>
      <c r="U13" s="1084"/>
      <c r="V13" s="1084"/>
      <c r="W13" s="1084"/>
      <c r="X13" s="1084"/>
      <c r="Y13" s="1084"/>
      <c r="Z13" s="1084"/>
      <c r="AA13" s="1084"/>
      <c r="AB13" s="1084"/>
      <c r="AC13" s="1084"/>
      <c r="AD13" s="1084"/>
      <c r="AE13" s="1084"/>
      <c r="AF13" s="1084"/>
      <c r="AG13" s="1084"/>
      <c r="AH13" s="1084"/>
      <c r="AI13" s="1084"/>
      <c r="AJ13" s="1084"/>
      <c r="AK13" s="1084"/>
      <c r="AL13" s="1084"/>
      <c r="AM13" s="1085"/>
      <c r="AN13" s="1086" t="s">
        <v>2744</v>
      </c>
      <c r="AO13" s="1087"/>
      <c r="AP13" s="1087"/>
      <c r="AQ13" s="1087"/>
      <c r="AR13" s="1087"/>
      <c r="AS13" s="1088"/>
      <c r="AT13" s="100"/>
      <c r="AU13" s="1102"/>
      <c r="AV13" s="1078"/>
      <c r="AW13" s="1078"/>
      <c r="AX13" s="1078"/>
      <c r="AY13" s="1078"/>
      <c r="AZ13" s="1078"/>
      <c r="BA13" s="1079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</row>
    <row r="14" spans="1:64" ht="15" customHeight="1" thickTop="1" x14ac:dyDescent="0.35">
      <c r="A14" s="72"/>
      <c r="B14" s="1099"/>
      <c r="C14" s="75"/>
      <c r="D14" s="75"/>
      <c r="E14" s="75"/>
      <c r="F14" s="100"/>
      <c r="G14" s="75"/>
      <c r="H14" s="75"/>
      <c r="I14" s="100"/>
      <c r="J14" s="75"/>
      <c r="K14" s="75"/>
      <c r="L14" s="100"/>
      <c r="M14" s="75"/>
      <c r="N14" s="75"/>
      <c r="O14" s="100"/>
      <c r="P14" s="75"/>
      <c r="Q14" s="75"/>
      <c r="R14" s="100"/>
      <c r="S14" s="75"/>
      <c r="T14" s="75"/>
      <c r="U14" s="100"/>
      <c r="V14" s="75"/>
      <c r="W14" s="75"/>
      <c r="X14" s="100"/>
      <c r="Y14" s="75"/>
      <c r="Z14" s="75"/>
      <c r="AA14" s="75"/>
      <c r="AB14" s="75"/>
      <c r="AC14" s="75"/>
      <c r="AD14" s="100"/>
      <c r="AE14" s="75"/>
      <c r="AF14" s="75"/>
      <c r="AG14" s="100"/>
      <c r="AH14" s="75"/>
      <c r="AI14" s="75"/>
      <c r="AJ14" s="100"/>
      <c r="AK14" s="75"/>
      <c r="AL14" s="75"/>
      <c r="AM14" s="100"/>
      <c r="AN14" s="75"/>
      <c r="AO14" s="75"/>
      <c r="AP14" s="100"/>
      <c r="AQ14" s="75"/>
      <c r="AR14" s="75"/>
      <c r="AS14" s="100"/>
      <c r="AT14" s="100"/>
      <c r="AU14" s="1102"/>
      <c r="AV14" s="104"/>
      <c r="AW14" s="104"/>
      <c r="AX14" s="104"/>
      <c r="AY14" s="104"/>
      <c r="AZ14" s="105"/>
      <c r="BA14" s="106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</row>
    <row r="15" spans="1:64" ht="15" customHeight="1" thickBot="1" x14ac:dyDescent="0.4">
      <c r="A15" s="72"/>
      <c r="B15" s="1099"/>
      <c r="C15" s="75"/>
      <c r="D15" s="75"/>
      <c r="E15" s="75"/>
      <c r="F15" s="100"/>
      <c r="G15" s="75"/>
      <c r="H15" s="75"/>
      <c r="I15" s="100"/>
      <c r="J15" s="107"/>
      <c r="K15" s="108"/>
      <c r="L15" s="100"/>
      <c r="M15" s="107"/>
      <c r="N15" s="108"/>
      <c r="O15" s="100"/>
      <c r="P15" s="107"/>
      <c r="Q15" s="108"/>
      <c r="R15" s="100"/>
      <c r="S15" s="107"/>
      <c r="T15" s="108"/>
      <c r="U15" s="100"/>
      <c r="V15" s="107"/>
      <c r="W15" s="108"/>
      <c r="X15" s="100"/>
      <c r="Y15" s="107"/>
      <c r="Z15" s="108"/>
      <c r="AA15" s="75"/>
      <c r="AB15" s="107"/>
      <c r="AC15" s="108"/>
      <c r="AD15" s="100"/>
      <c r="AE15" s="107"/>
      <c r="AF15" s="108"/>
      <c r="AG15" s="100"/>
      <c r="AH15" s="107"/>
      <c r="AI15" s="108"/>
      <c r="AJ15" s="100"/>
      <c r="AK15" s="107"/>
      <c r="AL15" s="108"/>
      <c r="AM15" s="100"/>
      <c r="AN15" s="107"/>
      <c r="AO15" s="108"/>
      <c r="AP15" s="100"/>
      <c r="AQ15" s="107"/>
      <c r="AR15" s="108"/>
      <c r="AS15" s="100"/>
      <c r="AT15" s="100"/>
      <c r="AU15" s="1102"/>
      <c r="AV15" s="105"/>
      <c r="AW15" s="105"/>
      <c r="AX15" s="105"/>
      <c r="AY15" s="105"/>
      <c r="BA15" s="109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</row>
    <row r="16" spans="1:64" ht="15.65" customHeight="1" thickTop="1" thickBot="1" x14ac:dyDescent="0.4">
      <c r="A16" s="72"/>
      <c r="B16" s="1099"/>
      <c r="C16" s="110"/>
      <c r="D16" s="111"/>
      <c r="E16" s="111"/>
      <c r="F16" s="111"/>
      <c r="G16" s="75"/>
      <c r="H16" s="75"/>
      <c r="I16" s="100"/>
      <c r="J16" s="112" t="s">
        <v>85</v>
      </c>
      <c r="K16" s="112" t="s">
        <v>86</v>
      </c>
      <c r="L16" s="100"/>
      <c r="M16" s="112" t="s">
        <v>85</v>
      </c>
      <c r="N16" s="112" t="s">
        <v>86</v>
      </c>
      <c r="O16" s="100"/>
      <c r="P16" s="112" t="s">
        <v>85</v>
      </c>
      <c r="Q16" s="112" t="s">
        <v>86</v>
      </c>
      <c r="R16" s="100"/>
      <c r="S16" s="112" t="s">
        <v>85</v>
      </c>
      <c r="T16" s="112" t="s">
        <v>86</v>
      </c>
      <c r="U16" s="100"/>
      <c r="V16" s="112" t="s">
        <v>85</v>
      </c>
      <c r="W16" s="112" t="s">
        <v>86</v>
      </c>
      <c r="X16" s="100"/>
      <c r="Y16" s="112" t="s">
        <v>85</v>
      </c>
      <c r="Z16" s="112" t="s">
        <v>86</v>
      </c>
      <c r="AA16" s="100"/>
      <c r="AB16" s="112" t="s">
        <v>85</v>
      </c>
      <c r="AC16" s="112" t="s">
        <v>86</v>
      </c>
      <c r="AD16" s="100"/>
      <c r="AE16" s="112" t="s">
        <v>85</v>
      </c>
      <c r="AF16" s="112" t="s">
        <v>86</v>
      </c>
      <c r="AG16" s="100"/>
      <c r="AH16" s="112" t="s">
        <v>85</v>
      </c>
      <c r="AI16" s="112" t="s">
        <v>86</v>
      </c>
      <c r="AJ16" s="100"/>
      <c r="AK16" s="112" t="s">
        <v>85</v>
      </c>
      <c r="AL16" s="112" t="s">
        <v>86</v>
      </c>
      <c r="AM16" s="100"/>
      <c r="AN16" s="112" t="s">
        <v>85</v>
      </c>
      <c r="AO16" s="112" t="s">
        <v>86</v>
      </c>
      <c r="AP16" s="100"/>
      <c r="AQ16" s="112" t="s">
        <v>87</v>
      </c>
      <c r="AR16" s="112" t="s">
        <v>88</v>
      </c>
      <c r="AS16" s="100"/>
      <c r="AT16" s="100"/>
      <c r="AU16" s="1102"/>
      <c r="AV16" s="1015">
        <v>12</v>
      </c>
      <c r="AW16" s="1015">
        <f>COUNTIF(K15:AR15,"FC")</f>
        <v>0</v>
      </c>
      <c r="AX16" s="1015">
        <f>COUNTIF(J14:AR14,"EC")</f>
        <v>0</v>
      </c>
      <c r="AY16" s="1015">
        <f>COUNTIF(J18:AR18,"E")</f>
        <v>0</v>
      </c>
      <c r="AZ16" s="1015">
        <f>COUNTIF(J15:AR15,"TW")</f>
        <v>0</v>
      </c>
      <c r="BA16" s="1014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</row>
    <row r="17" spans="1:64" ht="15.65" customHeight="1" thickTop="1" thickBot="1" x14ac:dyDescent="0.4">
      <c r="A17" s="72"/>
      <c r="B17" s="1099"/>
      <c r="C17" s="111"/>
      <c r="D17" s="111"/>
      <c r="E17" s="111"/>
      <c r="F17" s="111"/>
      <c r="G17" s="75"/>
      <c r="H17" s="75"/>
      <c r="I17" s="113"/>
      <c r="J17" s="114" t="s">
        <v>89</v>
      </c>
      <c r="K17" s="115" t="s">
        <v>90</v>
      </c>
      <c r="L17" s="100"/>
      <c r="M17" s="116" t="s">
        <v>89</v>
      </c>
      <c r="N17" s="116" t="s">
        <v>90</v>
      </c>
      <c r="O17" s="100"/>
      <c r="P17" s="116" t="s">
        <v>89</v>
      </c>
      <c r="Q17" s="116" t="s">
        <v>90</v>
      </c>
      <c r="R17" s="100"/>
      <c r="S17" s="116" t="s">
        <v>89</v>
      </c>
      <c r="T17" s="116" t="s">
        <v>90</v>
      </c>
      <c r="U17" s="100"/>
      <c r="V17" s="116" t="s">
        <v>89</v>
      </c>
      <c r="W17" s="116" t="s">
        <v>90</v>
      </c>
      <c r="X17" s="100"/>
      <c r="Y17" s="116" t="s">
        <v>89</v>
      </c>
      <c r="Z17" s="116" t="s">
        <v>90</v>
      </c>
      <c r="AA17" s="100"/>
      <c r="AB17" s="116" t="s">
        <v>89</v>
      </c>
      <c r="AC17" s="116" t="s">
        <v>90</v>
      </c>
      <c r="AD17" s="100"/>
      <c r="AE17" s="116" t="s">
        <v>89</v>
      </c>
      <c r="AF17" s="116" t="s">
        <v>90</v>
      </c>
      <c r="AG17" s="100"/>
      <c r="AH17" s="116" t="s">
        <v>89</v>
      </c>
      <c r="AI17" s="116" t="s">
        <v>90</v>
      </c>
      <c r="AJ17" s="100"/>
      <c r="AK17" s="116" t="s">
        <v>89</v>
      </c>
      <c r="AL17" s="116" t="s">
        <v>90</v>
      </c>
      <c r="AM17" s="100"/>
      <c r="AN17" s="116" t="s">
        <v>89</v>
      </c>
      <c r="AO17" s="116" t="s">
        <v>90</v>
      </c>
      <c r="AP17" s="100"/>
      <c r="AQ17" s="116" t="s">
        <v>91</v>
      </c>
      <c r="AR17" s="116" t="s">
        <v>92</v>
      </c>
      <c r="AS17" s="100"/>
      <c r="AT17" s="100"/>
      <c r="AU17" s="1102"/>
      <c r="AV17" s="1015"/>
      <c r="AW17" s="1015"/>
      <c r="AX17" s="1015"/>
      <c r="AY17" s="1015"/>
      <c r="AZ17" s="1015"/>
      <c r="BA17" s="1014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</row>
    <row r="18" spans="1:64" ht="15.65" customHeight="1" thickTop="1" thickBot="1" x14ac:dyDescent="0.4">
      <c r="A18" s="72"/>
      <c r="B18" s="1099"/>
      <c r="C18" s="117"/>
      <c r="D18" s="117"/>
      <c r="E18" s="117"/>
      <c r="F18" s="117"/>
      <c r="G18" s="117"/>
      <c r="H18" s="117"/>
      <c r="I18" s="118"/>
      <c r="J18" s="114">
        <v>0</v>
      </c>
      <c r="K18" s="119" t="str">
        <f>VLOOKUP(J22,'[2]FDN Details'!$B5:Q483,16,0)</f>
        <v>-</v>
      </c>
      <c r="L18" s="120">
        <f>VLOOKUP(J22,'[2]FDN Details'!$B5:V483,15,0)</f>
        <v>337</v>
      </c>
      <c r="M18" s="114">
        <v>0</v>
      </c>
      <c r="N18" s="119" t="str">
        <f>VLOOKUP(M22,'[2]FDN Details'!$B5:T483,16,0)</f>
        <v>-</v>
      </c>
      <c r="O18" s="120">
        <f>VLOOKUP(M22,'[2]FDN Details'!$B5:Y483,15,0)</f>
        <v>404</v>
      </c>
      <c r="P18" s="114">
        <v>0</v>
      </c>
      <c r="Q18" s="119" t="str">
        <f>VLOOKUP(P22,'[2]FDN Details'!$B5:W483,16,0)</f>
        <v>-</v>
      </c>
      <c r="R18" s="120">
        <f>VLOOKUP(P22,'[2]FDN Details'!$B5:AB483,15,0)</f>
        <v>309</v>
      </c>
      <c r="S18" s="114">
        <v>0</v>
      </c>
      <c r="T18" s="119" t="str">
        <f>VLOOKUP(S22,'[2]FDN Details'!$B5:Z483,16,0)</f>
        <v>-</v>
      </c>
      <c r="U18" s="120">
        <f>VLOOKUP(S22,'[2]FDN Details'!$B5:AE483,15,0)</f>
        <v>317</v>
      </c>
      <c r="V18" s="114">
        <v>0</v>
      </c>
      <c r="W18" s="119" t="str">
        <f>VLOOKUP(V22,'[2]FDN Details'!$B5:AC483,16,0)</f>
        <v>-</v>
      </c>
      <c r="X18" s="120">
        <f>VLOOKUP(V22,'[2]FDN Details'!$B5:AH483,15,0)</f>
        <v>395</v>
      </c>
      <c r="Y18" s="114">
        <v>0</v>
      </c>
      <c r="Z18" s="119" t="str">
        <f>VLOOKUP(Y22,'[2]FDN Details'!$B5:AF483,16,0)</f>
        <v>-</v>
      </c>
      <c r="AA18" s="120">
        <f>VLOOKUP(Y22,'[2]FDN Details'!$B5:AK483,15,0)</f>
        <v>361</v>
      </c>
      <c r="AB18" s="114">
        <v>0</v>
      </c>
      <c r="AC18" s="119" t="str">
        <f>VLOOKUP(AB22,'[2]FDN Details'!$B5:AI483,16,0)</f>
        <v>-</v>
      </c>
      <c r="AD18" s="120">
        <f>VLOOKUP(AB22,'[2]FDN Details'!$B5:AN483,15,0)</f>
        <v>434</v>
      </c>
      <c r="AE18" s="114">
        <v>0</v>
      </c>
      <c r="AF18" s="119" t="str">
        <f>VLOOKUP(AE22,'[2]FDN Details'!$B5:AL483,16,0)</f>
        <v>-</v>
      </c>
      <c r="AG18" s="120">
        <f>VLOOKUP(AE22,'[2]FDN Details'!$B5:AQ483,15,0)</f>
        <v>347</v>
      </c>
      <c r="AH18" s="114">
        <v>0</v>
      </c>
      <c r="AI18" s="119" t="str">
        <f>VLOOKUP(AH22,'[2]FDN Details'!$B5:AO483,16,0)</f>
        <v>-</v>
      </c>
      <c r="AJ18" s="120">
        <f>VLOOKUP(AH22,'[2]FDN Details'!$B5:AT483,15,0)</f>
        <v>344</v>
      </c>
      <c r="AK18" s="114">
        <v>0</v>
      </c>
      <c r="AL18" s="119" t="str">
        <f>VLOOKUP(AK22,'[2]FDN Details'!$B5:AR483,16,0)</f>
        <v>-</v>
      </c>
      <c r="AM18" s="120">
        <f>VLOOKUP(AK22,'[2]FDN Details'!$B5:AW483,15,0)</f>
        <v>379</v>
      </c>
      <c r="AN18" s="114">
        <v>0</v>
      </c>
      <c r="AO18" s="119" t="str">
        <f>VLOOKUP(AN22,'[2]FDN Details'!$B5:AU483,16,0)</f>
        <v>-</v>
      </c>
      <c r="AP18" s="120">
        <f>VLOOKUP(AN22,'[2]FDN Details'!$B5:AZ483,15,0)</f>
        <v>336</v>
      </c>
      <c r="AQ18" s="114">
        <v>0</v>
      </c>
      <c r="AR18" s="119" t="str">
        <f>VLOOKUP(AQ22,'[2]FDN Details'!$B5:AX483,16,0)</f>
        <v>-</v>
      </c>
      <c r="AS18" s="120">
        <f>VLOOKUP(AQ22,'[2]FDN Details'!$B5:BC483,15,0)</f>
        <v>439.86</v>
      </c>
      <c r="AT18" s="118"/>
      <c r="AU18" s="1102"/>
      <c r="AV18" s="1015"/>
      <c r="AW18" s="1015"/>
      <c r="AX18" s="1015"/>
      <c r="AY18" s="1015"/>
      <c r="AZ18" s="1015"/>
      <c r="BA18" s="1014"/>
      <c r="BB18" s="78">
        <f>SUM(F18:AS18)</f>
        <v>4402.8599999999997</v>
      </c>
      <c r="BC18" s="78"/>
      <c r="BD18" s="78"/>
      <c r="BE18" s="78"/>
      <c r="BF18" s="78"/>
      <c r="BG18" s="78"/>
      <c r="BH18" s="78"/>
      <c r="BI18" s="78"/>
      <c r="BJ18" s="78"/>
      <c r="BK18" s="78"/>
      <c r="BL18" s="78"/>
    </row>
    <row r="19" spans="1:64" ht="16.5" customHeight="1" thickTop="1" x14ac:dyDescent="0.35">
      <c r="A19" s="72"/>
      <c r="B19" s="1099"/>
      <c r="C19" s="117"/>
      <c r="D19" s="117"/>
      <c r="E19" s="117"/>
      <c r="F19" s="117"/>
      <c r="G19" s="117"/>
      <c r="H19" s="117"/>
      <c r="I19" s="117"/>
      <c r="J19" s="1006" t="str">
        <f>VLOOKUP(J22,'[2]FDN Details'!$B5:$Q483,2)</f>
        <v>0/0</v>
      </c>
      <c r="K19" s="1006"/>
      <c r="L19" s="75"/>
      <c r="M19" s="1006" t="str">
        <f>VLOOKUP(M22,'[2]FDN Details'!$B5:T483,2)</f>
        <v>0/1</v>
      </c>
      <c r="N19" s="1006"/>
      <c r="O19" s="100"/>
      <c r="P19" s="1006" t="str">
        <f>VLOOKUP(P22,'[2]FDN Details'!$B5:W483,2)</f>
        <v>0/2</v>
      </c>
      <c r="Q19" s="1006"/>
      <c r="R19" s="100"/>
      <c r="S19" s="1006" t="str">
        <f>VLOOKUP(S22,'[2]FDN Details'!$B5:Z483,2)</f>
        <v>1/0</v>
      </c>
      <c r="T19" s="1006"/>
      <c r="U19" s="100"/>
      <c r="V19" s="1006" t="str">
        <f>VLOOKUP(V22,'[2]FDN Details'!$B5:AC483,2)</f>
        <v>2/0</v>
      </c>
      <c r="W19" s="1006"/>
      <c r="X19" s="100"/>
      <c r="Y19" s="1006" t="str">
        <f>VLOOKUP(Y22,'[2]FDN Details'!$B5:AF483,2)</f>
        <v>2/1</v>
      </c>
      <c r="Z19" s="1006"/>
      <c r="AA19" s="75"/>
      <c r="AB19" s="1006" t="str">
        <f>VLOOKUP(AB22,'[2]FDN Details'!$B5:AI483,2)</f>
        <v>3/0</v>
      </c>
      <c r="AC19" s="1006"/>
      <c r="AD19" s="100"/>
      <c r="AE19" s="1006" t="str">
        <f>VLOOKUP(AE22,'[2]FDN Details'!$B5:AL483,2)</f>
        <v>3/1</v>
      </c>
      <c r="AF19" s="1006"/>
      <c r="AG19" s="100"/>
      <c r="AH19" s="1006" t="str">
        <f>VLOOKUP(AH22,'[2]FDN Details'!$B5:AO483,2)</f>
        <v>3/2</v>
      </c>
      <c r="AI19" s="1006"/>
      <c r="AJ19" s="121"/>
      <c r="AK19" s="1006" t="str">
        <f>VLOOKUP(AK22,'[2]FDN Details'!$B5:AR483,2)</f>
        <v>3/3</v>
      </c>
      <c r="AL19" s="1006"/>
      <c r="AM19" s="100"/>
      <c r="AN19" s="1006" t="str">
        <f>VLOOKUP(AN22,'[2]FDN Details'!$B5:AU483,2)</f>
        <v>4/0</v>
      </c>
      <c r="AO19" s="1006"/>
      <c r="AP19" s="100"/>
      <c r="AQ19" s="1006" t="str">
        <f>VLOOKUP(AQ22,'[2]FDN Details'!$B5:AX483,2)</f>
        <v>5/0</v>
      </c>
      <c r="AR19" s="1006"/>
      <c r="AS19" s="100"/>
      <c r="AT19" s="100"/>
      <c r="AU19" s="1102"/>
      <c r="AV19" s="1037"/>
      <c r="AW19" s="1037"/>
      <c r="AX19" s="1037"/>
      <c r="AY19" s="1037"/>
      <c r="AZ19" s="1037"/>
      <c r="BA19" s="1034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</row>
    <row r="20" spans="1:64" x14ac:dyDescent="0.35">
      <c r="A20" s="72"/>
      <c r="B20" s="1099"/>
      <c r="C20" s="75"/>
      <c r="D20" s="75"/>
      <c r="E20" s="75"/>
      <c r="F20" s="100"/>
      <c r="G20" s="75"/>
      <c r="H20" s="75"/>
      <c r="I20" s="100"/>
      <c r="J20" s="1006" t="str">
        <f>VLOOKUP(J22,'[2]FDN Details'!$B5:Q484,3)</f>
        <v>D60+9</v>
      </c>
      <c r="K20" s="1006"/>
      <c r="L20" s="100"/>
      <c r="M20" s="1006" t="str">
        <f>VLOOKUP(M22,'[2]FDN Details'!$B5:T484,3)</f>
        <v>A+9</v>
      </c>
      <c r="N20" s="1006"/>
      <c r="O20" s="100"/>
      <c r="P20" s="1006" t="str">
        <f>VLOOKUP(P22,'[2]FDN Details'!$B5:W484,3)</f>
        <v>A+9</v>
      </c>
      <c r="Q20" s="1006"/>
      <c r="R20" s="122"/>
      <c r="S20" s="1006" t="str">
        <f>VLOOKUP(S22,'[2]FDN Details'!$B5:Z484,3)</f>
        <v>D60(-)3</v>
      </c>
      <c r="T20" s="1006"/>
      <c r="U20" s="122"/>
      <c r="V20" s="1006" t="str">
        <f>VLOOKUP(V22,'[2]FDN Details'!$B5:AC484,3)</f>
        <v>D45+3</v>
      </c>
      <c r="W20" s="1006"/>
      <c r="X20" s="122"/>
      <c r="Y20" s="1006" t="str">
        <f>VLOOKUP(Y22,'[2]FDN Details'!$B5:AF484,3)</f>
        <v>A+0</v>
      </c>
      <c r="Z20" s="1006"/>
      <c r="AA20" s="123"/>
      <c r="AB20" s="1006" t="str">
        <f>VLOOKUP(AB22,'[2]FDN Details'!$B5:AI484,3)</f>
        <v>C2+0</v>
      </c>
      <c r="AC20" s="1006"/>
      <c r="AD20" s="122"/>
      <c r="AE20" s="1006" t="str">
        <f>VLOOKUP(AE22,'[2]FDN Details'!$B5:AL484,3)</f>
        <v>A+1.5</v>
      </c>
      <c r="AF20" s="1006"/>
      <c r="AG20" s="122"/>
      <c r="AH20" s="1006" t="str">
        <f>VLOOKUP(AH22,'[2]FDN Details'!$B5:AO484,3)</f>
        <v>A(-)3</v>
      </c>
      <c r="AI20" s="1006"/>
      <c r="AJ20" s="122"/>
      <c r="AK20" s="1006" t="str">
        <f>VLOOKUP(AK22,'[2]FDN Details'!$B5:AR484,3)</f>
        <v>A(-)3</v>
      </c>
      <c r="AL20" s="1006"/>
      <c r="AM20" s="122"/>
      <c r="AN20" s="1006" t="str">
        <f>VLOOKUP(AN22,'[2]FDN Details'!$B5:AU484,3)</f>
        <v>D60+0</v>
      </c>
      <c r="AO20" s="1006"/>
      <c r="AP20" s="122"/>
      <c r="AQ20" s="1006" t="str">
        <f>VLOOKUP(AQ22,'[2]FDN Details'!$B5:AX484,3)</f>
        <v>B2+9</v>
      </c>
      <c r="AR20" s="1006"/>
      <c r="AS20" s="122"/>
      <c r="AT20" s="100"/>
      <c r="AU20" s="1102"/>
      <c r="AV20" s="1038"/>
      <c r="AW20" s="1038"/>
      <c r="AX20" s="1038"/>
      <c r="AY20" s="1038"/>
      <c r="AZ20" s="1038"/>
      <c r="BA20" s="1034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</row>
    <row r="21" spans="1:64" ht="22" customHeight="1" x14ac:dyDescent="0.35">
      <c r="A21" s="72"/>
      <c r="B21" s="1099"/>
      <c r="C21" s="75"/>
      <c r="D21" s="75"/>
      <c r="E21" s="75"/>
      <c r="F21" s="100"/>
      <c r="G21" s="75"/>
      <c r="H21" s="75"/>
      <c r="I21" s="100"/>
      <c r="J21" s="124"/>
      <c r="K21" s="124"/>
      <c r="L21" s="118"/>
      <c r="M21" s="124"/>
      <c r="N21" s="124"/>
      <c r="O21" s="118"/>
      <c r="P21" s="124"/>
      <c r="Q21" s="124"/>
      <c r="R21" s="118"/>
      <c r="S21" s="124"/>
      <c r="T21" s="124"/>
      <c r="U21" s="118"/>
      <c r="V21" s="124"/>
      <c r="W21" s="124"/>
      <c r="X21" s="118"/>
      <c r="Y21" s="124"/>
      <c r="Z21" s="124"/>
      <c r="AA21" s="118"/>
      <c r="AB21" s="124"/>
      <c r="AC21" s="124"/>
      <c r="AD21" s="118"/>
      <c r="AE21" s="124"/>
      <c r="AF21" s="124"/>
      <c r="AG21" s="118"/>
      <c r="AH21" s="124"/>
      <c r="AI21" s="124"/>
      <c r="AJ21" s="118"/>
      <c r="AK21" s="124"/>
      <c r="AL21" s="124"/>
      <c r="AM21" s="118"/>
      <c r="AN21" s="124"/>
      <c r="AO21" s="124"/>
      <c r="AP21" s="118"/>
      <c r="AQ21" s="989"/>
      <c r="AR21" s="989"/>
      <c r="AS21" s="118"/>
      <c r="AT21" s="100"/>
      <c r="AU21" s="1102"/>
      <c r="AV21" s="1038"/>
      <c r="AW21" s="1038"/>
      <c r="AX21" s="1038"/>
      <c r="AY21" s="1038"/>
      <c r="AZ21" s="1038"/>
      <c r="BA21" s="1034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</row>
    <row r="22" spans="1:64" ht="14.5" customHeight="1" thickBot="1" x14ac:dyDescent="0.4">
      <c r="A22" s="72"/>
      <c r="B22" s="1099"/>
      <c r="C22" s="75"/>
      <c r="D22" s="75"/>
      <c r="E22" s="75"/>
      <c r="F22" s="100"/>
      <c r="G22" s="75"/>
      <c r="H22" s="75"/>
      <c r="I22" s="100"/>
      <c r="J22" s="125">
        <v>1</v>
      </c>
      <c r="K22" s="125"/>
      <c r="L22" s="126"/>
      <c r="M22" s="125">
        <f>J22+1</f>
        <v>2</v>
      </c>
      <c r="N22" s="125"/>
      <c r="O22" s="125"/>
      <c r="P22" s="125">
        <f>M22+1</f>
        <v>3</v>
      </c>
      <c r="Q22" s="125"/>
      <c r="R22" s="126"/>
      <c r="S22" s="125">
        <f>P22+1</f>
        <v>4</v>
      </c>
      <c r="T22" s="125"/>
      <c r="U22" s="126"/>
      <c r="V22" s="125">
        <f>S22+1</f>
        <v>5</v>
      </c>
      <c r="W22" s="125"/>
      <c r="X22" s="126"/>
      <c r="Y22" s="125">
        <f>V22+1</f>
        <v>6</v>
      </c>
      <c r="Z22" s="125"/>
      <c r="AA22" s="126"/>
      <c r="AB22" s="125">
        <f>Y22+1</f>
        <v>7</v>
      </c>
      <c r="AC22" s="125"/>
      <c r="AD22" s="126"/>
      <c r="AE22" s="125">
        <f>AB22+1</f>
        <v>8</v>
      </c>
      <c r="AF22" s="125"/>
      <c r="AG22" s="126"/>
      <c r="AH22" s="125">
        <f>AE22+1</f>
        <v>9</v>
      </c>
      <c r="AI22" s="125"/>
      <c r="AJ22" s="126"/>
      <c r="AK22" s="125">
        <f>AH22+1</f>
        <v>10</v>
      </c>
      <c r="AL22" s="125"/>
      <c r="AM22" s="126"/>
      <c r="AN22" s="125">
        <f>AK22+1</f>
        <v>11</v>
      </c>
      <c r="AO22" s="125"/>
      <c r="AP22" s="126"/>
      <c r="AQ22" s="125">
        <f>AN22+1</f>
        <v>12</v>
      </c>
      <c r="AR22" s="125"/>
      <c r="AS22" s="118"/>
      <c r="AT22" s="100"/>
      <c r="AU22" s="1102"/>
      <c r="AV22" s="1038"/>
      <c r="AW22" s="1038"/>
      <c r="AX22" s="1038"/>
      <c r="AY22" s="1038"/>
      <c r="AZ22" s="1038"/>
      <c r="BA22" s="1034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</row>
    <row r="23" spans="1:64" ht="14.5" customHeight="1" thickBot="1" x14ac:dyDescent="0.4">
      <c r="A23" s="72"/>
      <c r="B23" s="1099"/>
      <c r="C23" s="1089" t="s">
        <v>2744</v>
      </c>
      <c r="D23" s="1090"/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1"/>
      <c r="R23" s="694" t="s">
        <v>84</v>
      </c>
      <c r="S23" s="1089" t="s">
        <v>2746</v>
      </c>
      <c r="T23" s="1090"/>
      <c r="U23" s="1090"/>
      <c r="V23" s="1090"/>
      <c r="W23" s="1090"/>
      <c r="X23" s="1090"/>
      <c r="Y23" s="1090"/>
      <c r="Z23" s="1090"/>
      <c r="AA23" s="1090"/>
      <c r="AB23" s="1090"/>
      <c r="AC23" s="1090"/>
      <c r="AD23" s="1090"/>
      <c r="AE23" s="1090"/>
      <c r="AF23" s="1090"/>
      <c r="AG23" s="1090"/>
      <c r="AH23" s="1090"/>
      <c r="AI23" s="1090"/>
      <c r="AJ23" s="1090"/>
      <c r="AK23" s="1090"/>
      <c r="AL23" s="1090"/>
      <c r="AM23" s="1090"/>
      <c r="AN23" s="1090"/>
      <c r="AO23" s="1090"/>
      <c r="AP23" s="1090"/>
      <c r="AQ23" s="1090"/>
      <c r="AR23" s="1090"/>
      <c r="AS23" s="1091"/>
      <c r="AT23" s="100"/>
      <c r="AU23" s="1102"/>
      <c r="AV23" s="1038"/>
      <c r="AW23" s="1038"/>
      <c r="AX23" s="1038"/>
      <c r="AY23" s="1038"/>
      <c r="AZ23" s="1038"/>
      <c r="BA23" s="1034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</row>
    <row r="24" spans="1:64" ht="14.5" customHeight="1" x14ac:dyDescent="0.35">
      <c r="A24" s="72"/>
      <c r="B24" s="1099"/>
      <c r="C24" s="75"/>
      <c r="D24" s="75"/>
      <c r="E24" s="75"/>
      <c r="F24" s="100"/>
      <c r="G24" s="75"/>
      <c r="H24" s="75"/>
      <c r="I24" s="100"/>
      <c r="J24" s="75"/>
      <c r="K24" s="75"/>
      <c r="L24" s="100"/>
      <c r="M24" s="75"/>
      <c r="N24" s="75"/>
      <c r="O24" s="100"/>
      <c r="P24" s="75"/>
      <c r="Q24" s="75"/>
      <c r="R24" s="100"/>
      <c r="S24" s="75"/>
      <c r="T24" s="75"/>
      <c r="U24" s="100"/>
      <c r="V24" s="75"/>
      <c r="W24" s="75"/>
      <c r="X24" s="100"/>
      <c r="Y24" s="75"/>
      <c r="Z24" s="75"/>
      <c r="AA24" s="100"/>
      <c r="AB24" s="75"/>
      <c r="AC24" s="75"/>
      <c r="AD24" s="100"/>
      <c r="AE24" s="75"/>
      <c r="AF24" s="75"/>
      <c r="AG24" s="100"/>
      <c r="AH24" s="75"/>
      <c r="AI24" s="75"/>
      <c r="AJ24" s="100"/>
      <c r="AK24" s="75"/>
      <c r="AL24" s="75"/>
      <c r="AM24" s="100"/>
      <c r="AN24" s="75"/>
      <c r="AO24" s="75"/>
      <c r="AP24" s="100"/>
      <c r="AQ24" s="75"/>
      <c r="AR24" s="127"/>
      <c r="AS24" s="100"/>
      <c r="AT24" s="100"/>
      <c r="AU24" s="1102"/>
      <c r="AV24" s="1038"/>
      <c r="AW24" s="1038"/>
      <c r="AX24" s="1038"/>
      <c r="AY24" s="1038"/>
      <c r="AZ24" s="1038"/>
      <c r="BA24" s="1034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</row>
    <row r="25" spans="1:64" ht="14.5" customHeight="1" x14ac:dyDescent="0.35">
      <c r="A25" s="72"/>
      <c r="B25" s="1098"/>
      <c r="C25" s="75"/>
      <c r="D25" s="75"/>
      <c r="E25" s="75"/>
      <c r="F25" s="100"/>
      <c r="G25" s="75"/>
      <c r="H25" s="75"/>
      <c r="I25" s="100"/>
      <c r="J25" s="75"/>
      <c r="K25" s="75"/>
      <c r="L25" s="100"/>
      <c r="M25" s="75"/>
      <c r="N25" s="75"/>
      <c r="O25" s="100"/>
      <c r="P25" s="75"/>
      <c r="Q25" s="75"/>
      <c r="R25" s="100"/>
      <c r="S25" s="75"/>
      <c r="T25" s="75"/>
      <c r="U25" s="100"/>
      <c r="V25" s="75"/>
      <c r="W25" s="75"/>
      <c r="X25" s="100"/>
      <c r="Y25" s="75"/>
      <c r="Z25" s="75"/>
      <c r="AA25" s="100"/>
      <c r="AB25" s="75"/>
      <c r="AC25" s="75"/>
      <c r="AD25" s="100"/>
      <c r="AE25" s="75"/>
      <c r="AF25" s="75"/>
      <c r="AG25" s="100"/>
      <c r="AH25" s="75"/>
      <c r="AI25" s="75"/>
      <c r="AJ25" s="100"/>
      <c r="AK25" s="75"/>
      <c r="AL25" s="75"/>
      <c r="AM25" s="100"/>
      <c r="AN25" s="75"/>
      <c r="AO25" s="75"/>
      <c r="AP25" s="100"/>
      <c r="AQ25" s="75"/>
      <c r="AR25" s="75"/>
      <c r="AS25" s="100"/>
      <c r="AT25" s="100"/>
      <c r="AU25" s="1102"/>
      <c r="AV25" s="1038"/>
      <c r="AW25" s="1038"/>
      <c r="AX25" s="1038"/>
      <c r="AY25" s="1038"/>
      <c r="AZ25" s="1038"/>
      <c r="BA25" s="1034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64" ht="15" customHeight="1" thickBot="1" x14ac:dyDescent="0.4">
      <c r="A26" s="72"/>
      <c r="B26" s="1098"/>
      <c r="C26" s="75"/>
      <c r="D26" s="107"/>
      <c r="E26" s="108"/>
      <c r="F26" s="100"/>
      <c r="G26" s="1016"/>
      <c r="H26" s="1016"/>
      <c r="I26" s="100"/>
      <c r="J26" s="107"/>
      <c r="K26" s="128"/>
      <c r="L26" s="100"/>
      <c r="M26" s="107"/>
      <c r="N26" s="108"/>
      <c r="O26" s="100"/>
      <c r="P26" s="107"/>
      <c r="Q26" s="108"/>
      <c r="R26" s="100"/>
      <c r="S26" s="1016"/>
      <c r="T26" s="1016"/>
      <c r="U26" s="100"/>
      <c r="V26" s="1016"/>
      <c r="W26" s="1016"/>
      <c r="X26" s="100"/>
      <c r="Y26" s="1016"/>
      <c r="Z26" s="1016"/>
      <c r="AA26" s="100"/>
      <c r="AB26" s="1016"/>
      <c r="AC26" s="1016"/>
      <c r="AD26" s="100"/>
      <c r="AE26" s="107"/>
      <c r="AF26" s="108"/>
      <c r="AG26" s="100"/>
      <c r="AH26" s="107"/>
      <c r="AI26" s="108"/>
      <c r="AJ26" s="100"/>
      <c r="AK26" s="1016"/>
      <c r="AL26" s="1016"/>
      <c r="AM26" s="100"/>
      <c r="AN26" s="107"/>
      <c r="AO26" s="108"/>
      <c r="AP26" s="100"/>
      <c r="AQ26" s="1016"/>
      <c r="AR26" s="1016"/>
      <c r="AS26" s="100"/>
      <c r="AT26" s="100"/>
      <c r="AU26" s="1102"/>
      <c r="AV26" s="1039"/>
      <c r="AW26" s="1039"/>
      <c r="AX26" s="1039"/>
      <c r="AY26" s="1039"/>
      <c r="AZ26" s="1039"/>
      <c r="BA26" s="1035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</row>
    <row r="27" spans="1:64" ht="15.65" customHeight="1" thickTop="1" thickBot="1" x14ac:dyDescent="0.4">
      <c r="A27" s="72"/>
      <c r="B27" s="1098"/>
      <c r="C27" s="100"/>
      <c r="D27" s="112" t="s">
        <v>85</v>
      </c>
      <c r="E27" s="112" t="s">
        <v>86</v>
      </c>
      <c r="F27" s="100"/>
      <c r="G27" s="112" t="s">
        <v>85</v>
      </c>
      <c r="H27" s="112" t="s">
        <v>86</v>
      </c>
      <c r="I27" s="100"/>
      <c r="J27" s="112" t="s">
        <v>85</v>
      </c>
      <c r="K27" s="112" t="s">
        <v>86</v>
      </c>
      <c r="L27" s="100"/>
      <c r="M27" s="112" t="s">
        <v>85</v>
      </c>
      <c r="N27" s="112" t="s">
        <v>86</v>
      </c>
      <c r="O27" s="100"/>
      <c r="P27" s="112" t="s">
        <v>85</v>
      </c>
      <c r="Q27" s="112" t="s">
        <v>86</v>
      </c>
      <c r="R27" s="100"/>
      <c r="S27" s="112" t="s">
        <v>85</v>
      </c>
      <c r="T27" s="112" t="s">
        <v>86</v>
      </c>
      <c r="U27" s="100"/>
      <c r="V27" s="112" t="s">
        <v>85</v>
      </c>
      <c r="W27" s="112" t="s">
        <v>86</v>
      </c>
      <c r="X27" s="100"/>
      <c r="Y27" s="112" t="s">
        <v>85</v>
      </c>
      <c r="Z27" s="112" t="s">
        <v>86</v>
      </c>
      <c r="AA27" s="100"/>
      <c r="AB27" s="112" t="s">
        <v>85</v>
      </c>
      <c r="AC27" s="112" t="s">
        <v>86</v>
      </c>
      <c r="AD27" s="100"/>
      <c r="AE27" s="112" t="s">
        <v>85</v>
      </c>
      <c r="AF27" s="112" t="s">
        <v>86</v>
      </c>
      <c r="AG27" s="100"/>
      <c r="AH27" s="112" t="s">
        <v>85</v>
      </c>
      <c r="AI27" s="112" t="s">
        <v>86</v>
      </c>
      <c r="AJ27" s="100"/>
      <c r="AK27" s="112" t="s">
        <v>85</v>
      </c>
      <c r="AL27" s="112" t="s">
        <v>86</v>
      </c>
      <c r="AM27" s="100"/>
      <c r="AN27" s="112" t="s">
        <v>85</v>
      </c>
      <c r="AO27" s="112" t="s">
        <v>86</v>
      </c>
      <c r="AP27" s="100"/>
      <c r="AQ27" s="112" t="s">
        <v>85</v>
      </c>
      <c r="AR27" s="112" t="s">
        <v>86</v>
      </c>
      <c r="AS27" s="100"/>
      <c r="AT27" s="100"/>
      <c r="AU27" s="1102"/>
      <c r="AV27" s="1015">
        <f>COUNTA(D30:AR30)</f>
        <v>14</v>
      </c>
      <c r="AW27" s="1015">
        <f>COUNTIF(K26:AR26,"FC")</f>
        <v>0</v>
      </c>
      <c r="AX27" s="1015">
        <f>COUNTIF(J25:AR25,"EC")</f>
        <v>0</v>
      </c>
      <c r="AY27" s="1015">
        <f>COUNTIF(J29:AR29,"E")</f>
        <v>0</v>
      </c>
      <c r="AZ27" s="1015">
        <f>COUNTIF(J26:AR26,"TW")</f>
        <v>0</v>
      </c>
      <c r="BA27" s="1014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64" ht="15.65" customHeight="1" thickTop="1" thickBot="1" x14ac:dyDescent="0.4">
      <c r="A28" s="72"/>
      <c r="B28" s="1098"/>
      <c r="C28" s="100"/>
      <c r="D28" s="116" t="s">
        <v>89</v>
      </c>
      <c r="E28" s="116" t="s">
        <v>90</v>
      </c>
      <c r="F28" s="100"/>
      <c r="G28" s="116" t="s">
        <v>89</v>
      </c>
      <c r="H28" s="116" t="s">
        <v>90</v>
      </c>
      <c r="I28" s="100"/>
      <c r="J28" s="116" t="s">
        <v>89</v>
      </c>
      <c r="K28" s="116" t="s">
        <v>90</v>
      </c>
      <c r="L28" s="100"/>
      <c r="M28" s="116" t="s">
        <v>89</v>
      </c>
      <c r="N28" s="116" t="s">
        <v>90</v>
      </c>
      <c r="O28" s="100"/>
      <c r="P28" s="116" t="s">
        <v>89</v>
      </c>
      <c r="Q28" s="116" t="s">
        <v>90</v>
      </c>
      <c r="R28" s="100"/>
      <c r="S28" s="116" t="s">
        <v>89</v>
      </c>
      <c r="T28" s="116" t="s">
        <v>90</v>
      </c>
      <c r="U28" s="100"/>
      <c r="V28" s="116" t="s">
        <v>89</v>
      </c>
      <c r="W28" s="116" t="s">
        <v>90</v>
      </c>
      <c r="X28" s="100"/>
      <c r="Y28" s="116" t="s">
        <v>89</v>
      </c>
      <c r="Z28" s="116" t="s">
        <v>90</v>
      </c>
      <c r="AA28" s="100"/>
      <c r="AB28" s="116" t="s">
        <v>89</v>
      </c>
      <c r="AC28" s="116" t="s">
        <v>90</v>
      </c>
      <c r="AD28" s="100"/>
      <c r="AE28" s="116" t="s">
        <v>89</v>
      </c>
      <c r="AF28" s="116" t="s">
        <v>90</v>
      </c>
      <c r="AG28" s="100"/>
      <c r="AH28" s="116" t="s">
        <v>89</v>
      </c>
      <c r="AI28" s="116" t="s">
        <v>90</v>
      </c>
      <c r="AJ28" s="100"/>
      <c r="AK28" s="116" t="s">
        <v>89</v>
      </c>
      <c r="AL28" s="116" t="s">
        <v>90</v>
      </c>
      <c r="AM28" s="100"/>
      <c r="AN28" s="116" t="s">
        <v>89</v>
      </c>
      <c r="AO28" s="116" t="s">
        <v>90</v>
      </c>
      <c r="AP28" s="100"/>
      <c r="AQ28" s="116" t="s">
        <v>89</v>
      </c>
      <c r="AR28" s="116" t="s">
        <v>90</v>
      </c>
      <c r="AS28" s="100"/>
      <c r="AT28" s="100"/>
      <c r="AU28" s="1102"/>
      <c r="AV28" s="1015"/>
      <c r="AW28" s="1015"/>
      <c r="AX28" s="1015"/>
      <c r="AY28" s="1015"/>
      <c r="AZ28" s="1015"/>
      <c r="BA28" s="1014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64" ht="15.65" customHeight="1" thickTop="1" thickBot="1" x14ac:dyDescent="0.4">
      <c r="A29" s="72"/>
      <c r="B29" s="1098"/>
      <c r="C29" s="75"/>
      <c r="D29" s="114">
        <v>0</v>
      </c>
      <c r="E29" s="119" t="str">
        <f>VLOOKUP(D33,'[2]FDN Details'!$B5:Q483,16,0)</f>
        <v>-</v>
      </c>
      <c r="F29" s="120">
        <f>VLOOKUP(D33,'[2]FDN Details'!$B5:P483,15,0)</f>
        <v>437</v>
      </c>
      <c r="G29" s="114">
        <v>0</v>
      </c>
      <c r="H29" s="119" t="str">
        <f>VLOOKUP(G33,'[2]FDN Details'!$B5:T483,16,0)</f>
        <v>-</v>
      </c>
      <c r="I29" s="120">
        <f>VLOOKUP(G33,'[2]FDN Details'!$B5:S483,15,0)</f>
        <v>335.73399999999998</v>
      </c>
      <c r="J29" s="114">
        <v>0</v>
      </c>
      <c r="K29" s="119" t="str">
        <f>VLOOKUP(J33,'[2]FDN Details'!$B5:W483,16,0)</f>
        <v>-</v>
      </c>
      <c r="L29" s="120"/>
      <c r="M29" s="114">
        <v>0</v>
      </c>
      <c r="N29" s="119" t="str">
        <f>VLOOKUP(M33,'[2]FDN Details'!$B16:T494,16,0)</f>
        <v>-</v>
      </c>
      <c r="O29" s="120">
        <f>VLOOKUP(M33,'[2]FDN Details'!$B$5:T494,15,0)</f>
        <v>341.75299999999999</v>
      </c>
      <c r="P29" s="114">
        <v>0</v>
      </c>
      <c r="Q29" s="119" t="str">
        <f>VLOOKUP(P33,'[2]FDN Details'!$B16:W494,16,0)</f>
        <v>-</v>
      </c>
      <c r="R29" s="120">
        <f>VLOOKUP(P33,'[2]FDN Details'!$B$5:W494,15,0)</f>
        <v>407.786</v>
      </c>
      <c r="S29" s="114">
        <v>0</v>
      </c>
      <c r="T29" s="119" t="str">
        <f>VLOOKUP(S33,'[2]FDN Details'!$B16:Z494,16,0)</f>
        <v>-</v>
      </c>
      <c r="U29" s="120">
        <f>VLOOKUP(S33,'[2]FDN Details'!$B$5:Z494,15,0)</f>
        <v>412</v>
      </c>
      <c r="V29" s="114">
        <v>0</v>
      </c>
      <c r="W29" s="119" t="str">
        <f>VLOOKUP(V33,'[2]FDN Details'!$B16:AC494,16,0)</f>
        <v>-</v>
      </c>
      <c r="X29" s="120">
        <f>VLOOKUP(V33,'[2]FDN Details'!$B$5:AC494,15,0)</f>
        <v>426.82</v>
      </c>
      <c r="Y29" s="114">
        <v>0</v>
      </c>
      <c r="Z29" s="119" t="str">
        <f>VLOOKUP(Y33,'[2]FDN Details'!$B16:AF494,16,0)</f>
        <v>-</v>
      </c>
      <c r="AA29" s="120">
        <f>VLOOKUP(Y33,'[2]FDN Details'!$B$5:AF494,15,0)</f>
        <v>337</v>
      </c>
      <c r="AB29" s="114">
        <v>0</v>
      </c>
      <c r="AC29" s="119" t="str">
        <f>VLOOKUP(AB33,'[2]FDN Details'!$B16:AI494,16,0)</f>
        <v>-</v>
      </c>
      <c r="AD29" s="120">
        <f>VLOOKUP(AB33,'[2]FDN Details'!$B$5:AI494,15,0)</f>
        <v>454</v>
      </c>
      <c r="AE29" s="114">
        <v>0</v>
      </c>
      <c r="AF29" s="119" t="str">
        <f>VLOOKUP(AE33,'[2]FDN Details'!$B16:AL494,16,0)</f>
        <v>-</v>
      </c>
      <c r="AG29" s="120">
        <f>VLOOKUP(AE33,'[2]FDN Details'!$B$5:AL494,15,0)</f>
        <v>344.90600000000001</v>
      </c>
      <c r="AH29" s="114">
        <v>0</v>
      </c>
      <c r="AI29" s="119" t="str">
        <f>VLOOKUP(AH33,'[2]FDN Details'!$B16:AO494,16,0)</f>
        <v>-</v>
      </c>
      <c r="AJ29" s="120">
        <f>VLOOKUP(AH33,'[2]FDN Details'!$B$5:AO494,15,0)</f>
        <v>399</v>
      </c>
      <c r="AK29" s="114">
        <v>0</v>
      </c>
      <c r="AL29" s="119" t="str">
        <f>VLOOKUP(AK33,'[2]FDN Details'!$B16:AR494,16,0)</f>
        <v>-</v>
      </c>
      <c r="AM29" s="120">
        <f>VLOOKUP(AK33,'[2]FDN Details'!$B$5:AR494,15,0)</f>
        <v>379.98399999999998</v>
      </c>
      <c r="AN29" s="114">
        <v>0</v>
      </c>
      <c r="AO29" s="119" t="str">
        <f>VLOOKUP(AN33,'[2]FDN Details'!$B16:AU494,16,0)</f>
        <v>-</v>
      </c>
      <c r="AP29" s="120">
        <f>VLOOKUP(AN33,'[2]FDN Details'!$B$5:AU494,15,0)</f>
        <v>464</v>
      </c>
      <c r="AQ29" s="114">
        <v>0</v>
      </c>
      <c r="AR29" s="119" t="str">
        <f>VLOOKUP(AQ33,'[2]FDN Details'!$B16:AX494,16,0)</f>
        <v>-</v>
      </c>
      <c r="AS29" s="120">
        <f>VLOOKUP(AQ33,'[2]FDN Details'!$B$5:AX494,15,0)</f>
        <v>364</v>
      </c>
      <c r="AT29" s="129"/>
      <c r="AU29" s="1102"/>
      <c r="AV29" s="1015"/>
      <c r="AW29" s="1015"/>
      <c r="AX29" s="1015"/>
      <c r="AY29" s="1015"/>
      <c r="AZ29" s="1015"/>
      <c r="BA29" s="1014"/>
      <c r="BB29" s="78">
        <f>SUM(F29:AS29)</f>
        <v>5103.9830000000002</v>
      </c>
      <c r="BC29" s="78"/>
      <c r="BD29" s="78"/>
      <c r="BE29" s="78"/>
      <c r="BF29" s="78"/>
      <c r="BG29" s="78"/>
      <c r="BH29" s="78"/>
      <c r="BI29" s="78"/>
      <c r="BJ29" s="78"/>
      <c r="BK29" s="78"/>
      <c r="BL29" s="78"/>
    </row>
    <row r="30" spans="1:64" ht="16.5" customHeight="1" thickTop="1" x14ac:dyDescent="0.35">
      <c r="A30" s="72"/>
      <c r="B30" s="1098"/>
      <c r="C30" s="75"/>
      <c r="D30" s="1006" t="str">
        <f>VLOOKUP(D33,'[2]FDN Details'!$B16:K494,2)</f>
        <v>6/0</v>
      </c>
      <c r="E30" s="1006"/>
      <c r="F30" s="100"/>
      <c r="G30" s="1006" t="str">
        <f>VLOOKUP(G33,'[2]FDN Details'!$B16:N494,2)</f>
        <v>6/1</v>
      </c>
      <c r="H30" s="1006"/>
      <c r="I30" s="75"/>
      <c r="J30" s="1006" t="str">
        <f>VLOOKUP(J33,'[2]FDN Details'!$B16:Q494,2)</f>
        <v>7/0</v>
      </c>
      <c r="K30" s="1006"/>
      <c r="L30" s="75"/>
      <c r="M30" s="1006" t="str">
        <f>VLOOKUP(M33,'[2]FDN Details'!$B16:T494,2)</f>
        <v>8/0</v>
      </c>
      <c r="N30" s="1006"/>
      <c r="O30" s="75"/>
      <c r="P30" s="1006" t="str">
        <f>VLOOKUP(P33,'[2]FDN Details'!$B16:W494,2)</f>
        <v>9/0</v>
      </c>
      <c r="Q30" s="1006"/>
      <c r="R30" s="100"/>
      <c r="S30" s="1006" t="str">
        <f>VLOOKUP(S33,'[2]FDN Details'!$B16:Z494,2)</f>
        <v>10/0</v>
      </c>
      <c r="T30" s="1006"/>
      <c r="U30" s="100"/>
      <c r="V30" s="1006" t="str">
        <f>VLOOKUP(V33,'[2]FDN Details'!$B16:AC494,2)</f>
        <v>10/1</v>
      </c>
      <c r="W30" s="1006"/>
      <c r="X30" s="100"/>
      <c r="Y30" s="1006" t="str">
        <f>VLOOKUP(Y33,'[2]FDN Details'!$B16:AF494,2)</f>
        <v>11/0</v>
      </c>
      <c r="Z30" s="1006"/>
      <c r="AA30" s="100"/>
      <c r="AB30" s="1006" t="str">
        <f>VLOOKUP(AB33,'[2]FDN Details'!$B16:AI494,2)</f>
        <v>11/1</v>
      </c>
      <c r="AC30" s="1006"/>
      <c r="AD30" s="100"/>
      <c r="AE30" s="1006" t="str">
        <f>VLOOKUP(AE33,'[2]FDN Details'!$B16:AL494,2)</f>
        <v>11/2</v>
      </c>
      <c r="AF30" s="1006"/>
      <c r="AG30" s="100"/>
      <c r="AH30" s="1006" t="str">
        <f>VLOOKUP(AH33,'[2]FDN Details'!$B16:AO494,2)</f>
        <v>12/0</v>
      </c>
      <c r="AI30" s="1006"/>
      <c r="AJ30" s="100"/>
      <c r="AK30" s="1006" t="str">
        <f>VLOOKUP(AK33,'[2]FDN Details'!$B16:AR494,2)</f>
        <v>12/1</v>
      </c>
      <c r="AL30" s="1006"/>
      <c r="AM30" s="100"/>
      <c r="AN30" s="1006" t="str">
        <f>VLOOKUP(AN33,'[2]FDN Details'!$B16:AU494,2)</f>
        <v>13/0</v>
      </c>
      <c r="AO30" s="1006"/>
      <c r="AP30" s="100"/>
      <c r="AQ30" s="1006" t="str">
        <f>VLOOKUP(AQ33,'[2]FDN Details'!$B16:AX494,2)</f>
        <v>13/1</v>
      </c>
      <c r="AR30" s="1006"/>
      <c r="AS30" s="100"/>
      <c r="AT30" s="100"/>
      <c r="AU30" s="1102"/>
      <c r="AV30" s="1037"/>
      <c r="AW30" s="1037"/>
      <c r="AX30" s="1037"/>
      <c r="AY30" s="1037"/>
      <c r="AZ30" s="1037"/>
      <c r="BA30" s="1033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</row>
    <row r="31" spans="1:64" ht="16.5" customHeight="1" x14ac:dyDescent="0.35">
      <c r="A31" s="72"/>
      <c r="B31" s="1098"/>
      <c r="C31" s="75"/>
      <c r="D31" s="1006" t="str">
        <f>VLOOKUP(D33,'[2]FDN Details'!$B16:K495,3)</f>
        <v>D45+3</v>
      </c>
      <c r="E31" s="1006"/>
      <c r="F31" s="100"/>
      <c r="G31" s="1006" t="str">
        <f>VLOOKUP(G33,'[2]FDN Details'!$B16:N495,3)</f>
        <v>A+6</v>
      </c>
      <c r="H31" s="1006"/>
      <c r="I31" s="75"/>
      <c r="J31" s="1006" t="str">
        <f>VLOOKUP(J33,'[2]FDN Details'!$B16:Q495,3)</f>
        <v>B2(-)3</v>
      </c>
      <c r="K31" s="1006"/>
      <c r="L31" s="75"/>
      <c r="M31" s="1006" t="str">
        <f>VLOOKUP(M33,'[2]FDN Details'!$B16:T495,3)</f>
        <v>C1+9</v>
      </c>
      <c r="N31" s="1006"/>
      <c r="O31" s="75"/>
      <c r="P31" s="1006" t="str">
        <f>VLOOKUP(P33,'[2]FDN Details'!$B16:W495,3)</f>
        <v>D45+9</v>
      </c>
      <c r="Q31" s="1006"/>
      <c r="R31" s="100"/>
      <c r="S31" s="1006" t="str">
        <f>VLOOKUP(S33,'[2]FDN Details'!$B16:Z495,3)</f>
        <v>C1+3</v>
      </c>
      <c r="T31" s="1006"/>
      <c r="U31" s="100"/>
      <c r="V31" s="1006" t="str">
        <f>VLOOKUP(V33,'[2]FDN Details'!$B16:AC495,3)</f>
        <v>A+6</v>
      </c>
      <c r="W31" s="1006"/>
      <c r="X31" s="100"/>
      <c r="Y31" s="1006" t="str">
        <f>VLOOKUP(Y33,'[2]FDN Details'!$B16:AF495,3)</f>
        <v>C1+3</v>
      </c>
      <c r="Z31" s="1006"/>
      <c r="AA31" s="100"/>
      <c r="AB31" s="1006" t="str">
        <f>VLOOKUP(AB33,'[2]FDN Details'!$B16:AI495,3)</f>
        <v>A+6</v>
      </c>
      <c r="AC31" s="1006"/>
      <c r="AD31" s="130"/>
      <c r="AE31" s="1006" t="str">
        <f>VLOOKUP(AE33,'[2]FDN Details'!$B16:AL495,3)</f>
        <v>A+6</v>
      </c>
      <c r="AF31" s="1006"/>
      <c r="AG31" s="100"/>
      <c r="AH31" s="1006" t="str">
        <f>VLOOKUP(AH33,'[2]FDN Details'!$B16:AO495,3)</f>
        <v>C1+9</v>
      </c>
      <c r="AI31" s="1006"/>
      <c r="AJ31" s="100"/>
      <c r="AK31" s="1006" t="str">
        <f>VLOOKUP(AK33,'[2]FDN Details'!$B16:AR495,3)</f>
        <v>A+6</v>
      </c>
      <c r="AL31" s="1006"/>
      <c r="AM31" s="100"/>
      <c r="AN31" s="1006" t="str">
        <f>VLOOKUP(AN33,'[2]FDN Details'!$B16:AU495,3)</f>
        <v>D45+0</v>
      </c>
      <c r="AO31" s="1006"/>
      <c r="AP31" s="100"/>
      <c r="AQ31" s="1006" t="str">
        <f>VLOOKUP(AQ33,'[2]FDN Details'!$B16:AX495,3)</f>
        <v>A+9</v>
      </c>
      <c r="AR31" s="1006"/>
      <c r="AS31" s="100"/>
      <c r="AT31" s="100"/>
      <c r="AU31" s="1102"/>
      <c r="AV31" s="1038"/>
      <c r="AW31" s="1038"/>
      <c r="AX31" s="1038"/>
      <c r="AY31" s="1038"/>
      <c r="AZ31" s="1038"/>
      <c r="BA31" s="1034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</row>
    <row r="32" spans="1:64" ht="16" customHeight="1" x14ac:dyDescent="0.35">
      <c r="A32" s="72"/>
      <c r="B32" s="1098"/>
      <c r="C32" s="75"/>
      <c r="D32" s="75"/>
      <c r="E32" s="75"/>
      <c r="F32" s="100"/>
      <c r="G32" s="75"/>
      <c r="H32" s="75"/>
      <c r="I32" s="100"/>
      <c r="J32" s="75"/>
      <c r="K32" s="75"/>
      <c r="L32" s="100"/>
      <c r="M32" s="75"/>
      <c r="N32" s="75"/>
      <c r="O32" s="100"/>
      <c r="P32" s="75"/>
      <c r="Q32" s="75"/>
      <c r="R32" s="100"/>
      <c r="S32" s="1008"/>
      <c r="T32" s="1008"/>
      <c r="U32" s="100"/>
      <c r="V32" s="1008"/>
      <c r="W32" s="1008"/>
      <c r="X32" s="100"/>
      <c r="Y32" s="1008"/>
      <c r="Z32" s="1008"/>
      <c r="AA32" s="100"/>
      <c r="AB32" s="75"/>
      <c r="AC32" s="75"/>
      <c r="AD32" s="100"/>
      <c r="AE32" s="75"/>
      <c r="AF32" s="75"/>
      <c r="AG32" s="100"/>
      <c r="AH32" s="75"/>
      <c r="AI32" s="75"/>
      <c r="AJ32" s="100"/>
      <c r="AK32" s="75"/>
      <c r="AL32" s="75"/>
      <c r="AM32" s="100"/>
      <c r="AN32" s="75"/>
      <c r="AO32" s="75"/>
      <c r="AP32" s="100"/>
      <c r="AQ32" s="75"/>
      <c r="AR32" s="75"/>
      <c r="AS32" s="100"/>
      <c r="AT32" s="100"/>
      <c r="AU32" s="1102"/>
      <c r="AV32" s="1038"/>
      <c r="AW32" s="1038"/>
      <c r="AX32" s="1038"/>
      <c r="AY32" s="1038"/>
      <c r="AZ32" s="1038"/>
      <c r="BA32" s="1034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</row>
    <row r="33" spans="1:64" ht="16" customHeight="1" x14ac:dyDescent="0.35">
      <c r="A33" s="72"/>
      <c r="B33" s="1098"/>
      <c r="C33" s="75"/>
      <c r="D33" s="125">
        <f>AQ22+1</f>
        <v>13</v>
      </c>
      <c r="E33" s="132"/>
      <c r="F33" s="126"/>
      <c r="G33" s="125">
        <f>D33+1</f>
        <v>14</v>
      </c>
      <c r="H33" s="132"/>
      <c r="I33" s="126"/>
      <c r="J33" s="125">
        <f>G33+1</f>
        <v>15</v>
      </c>
      <c r="K33" s="132"/>
      <c r="L33" s="126"/>
      <c r="M33" s="125">
        <f>J33+1</f>
        <v>16</v>
      </c>
      <c r="N33" s="132"/>
      <c r="O33" s="126"/>
      <c r="P33" s="125">
        <f>M33+1</f>
        <v>17</v>
      </c>
      <c r="Q33" s="132"/>
      <c r="R33" s="126"/>
      <c r="S33" s="125">
        <f>P33+1</f>
        <v>18</v>
      </c>
      <c r="T33" s="126"/>
      <c r="U33" s="126"/>
      <c r="V33" s="126">
        <f>S33+1</f>
        <v>19</v>
      </c>
      <c r="W33" s="126"/>
      <c r="X33" s="126"/>
      <c r="Y33" s="126">
        <f>V33+1</f>
        <v>20</v>
      </c>
      <c r="Z33" s="126"/>
      <c r="AA33" s="126"/>
      <c r="AB33" s="126">
        <f>Y33+1</f>
        <v>21</v>
      </c>
      <c r="AC33" s="132"/>
      <c r="AD33" s="126"/>
      <c r="AE33" s="126">
        <f>AB33+1</f>
        <v>22</v>
      </c>
      <c r="AF33" s="132"/>
      <c r="AG33" s="126"/>
      <c r="AH33" s="126">
        <f>AE33+1</f>
        <v>23</v>
      </c>
      <c r="AI33" s="132"/>
      <c r="AJ33" s="126"/>
      <c r="AK33" s="126">
        <f>AH33+1</f>
        <v>24</v>
      </c>
      <c r="AL33" s="132"/>
      <c r="AM33" s="126"/>
      <c r="AN33" s="126">
        <f>AK33+1</f>
        <v>25</v>
      </c>
      <c r="AO33" s="132"/>
      <c r="AP33" s="126"/>
      <c r="AQ33" s="126">
        <f>AN33+1</f>
        <v>26</v>
      </c>
      <c r="AR33" s="75"/>
      <c r="AS33" s="100"/>
      <c r="AT33" s="100"/>
      <c r="AU33" s="1102"/>
      <c r="AV33" s="1038"/>
      <c r="AW33" s="1038"/>
      <c r="AX33" s="1038"/>
      <c r="AY33" s="1038"/>
      <c r="AZ33" s="1038"/>
      <c r="BA33" s="1034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64" ht="16" customHeight="1" x14ac:dyDescent="0.35">
      <c r="A34" s="72"/>
      <c r="B34" s="1098"/>
      <c r="C34" s="1075" t="s">
        <v>2744</v>
      </c>
      <c r="D34" s="1076"/>
      <c r="E34" s="1076"/>
      <c r="F34" s="1076"/>
      <c r="G34" s="1076"/>
      <c r="H34" s="1076"/>
      <c r="I34" s="1076"/>
      <c r="J34" s="1076"/>
      <c r="K34" s="1076"/>
      <c r="L34" s="1076"/>
      <c r="M34" s="1076"/>
      <c r="N34" s="1076"/>
      <c r="O34" s="1076"/>
      <c r="P34" s="1076"/>
      <c r="Q34" s="1076"/>
      <c r="R34" s="1076"/>
      <c r="S34" s="1076"/>
      <c r="T34" s="1076"/>
      <c r="U34" s="1077" t="s">
        <v>2747</v>
      </c>
      <c r="V34" s="1077"/>
      <c r="W34" s="1077"/>
      <c r="X34" s="1077"/>
      <c r="Y34" s="1077"/>
      <c r="Z34" s="1077"/>
      <c r="AA34" s="1077"/>
      <c r="AB34" s="1077"/>
      <c r="AC34" s="1077"/>
      <c r="AD34" s="1077"/>
      <c r="AE34" s="1077"/>
      <c r="AF34" s="1077"/>
      <c r="AG34" s="1077"/>
      <c r="AH34" s="1077"/>
      <c r="AI34" s="1077"/>
      <c r="AJ34" s="1077"/>
      <c r="AK34" s="1077"/>
      <c r="AL34" s="1077"/>
      <c r="AM34" s="1077"/>
      <c r="AN34" s="1077"/>
      <c r="AO34" s="1077"/>
      <c r="AP34" s="695"/>
      <c r="AQ34" s="695"/>
      <c r="AR34" s="695"/>
      <c r="AS34" s="695"/>
      <c r="AT34" s="100"/>
      <c r="AU34" s="1102"/>
      <c r="AV34" s="1038"/>
      <c r="AW34" s="1038"/>
      <c r="AX34" s="1038"/>
      <c r="AY34" s="1038"/>
      <c r="AZ34" s="1038"/>
      <c r="BA34" s="1034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64" ht="14.5" customHeight="1" x14ac:dyDescent="0.35">
      <c r="A35" s="72"/>
      <c r="B35" s="1098"/>
      <c r="C35" s="75"/>
      <c r="D35" s="75"/>
      <c r="E35" s="75"/>
      <c r="F35" s="100"/>
      <c r="G35" s="75"/>
      <c r="H35" s="75"/>
      <c r="I35" s="100"/>
      <c r="J35" s="75"/>
      <c r="K35" s="75"/>
      <c r="L35" s="100"/>
      <c r="M35" s="75"/>
      <c r="N35" s="75"/>
      <c r="O35" s="100"/>
      <c r="P35" s="75"/>
      <c r="Q35" s="75"/>
      <c r="R35" s="100"/>
      <c r="S35" s="75"/>
      <c r="T35" s="75"/>
      <c r="U35" s="100"/>
      <c r="V35" s="75"/>
      <c r="W35" s="75"/>
      <c r="X35" s="100"/>
      <c r="Y35" s="75"/>
      <c r="Z35" s="75"/>
      <c r="AA35" s="100"/>
      <c r="AB35" s="75"/>
      <c r="AC35" s="75"/>
      <c r="AD35" s="100"/>
      <c r="AE35" s="75"/>
      <c r="AF35" s="75"/>
      <c r="AG35" s="100"/>
      <c r="AH35" s="75"/>
      <c r="AI35" s="75"/>
      <c r="AJ35" s="100"/>
      <c r="AK35" s="75"/>
      <c r="AL35" s="75"/>
      <c r="AM35" s="100"/>
      <c r="AN35" s="75"/>
      <c r="AO35" s="75"/>
      <c r="AP35" s="100"/>
      <c r="AQ35" s="75"/>
      <c r="AR35" s="127"/>
      <c r="AS35" s="100"/>
      <c r="AT35" s="100"/>
      <c r="AU35" s="1102"/>
      <c r="AV35" s="1038"/>
      <c r="AW35" s="1038"/>
      <c r="AX35" s="1038"/>
      <c r="AY35" s="1038"/>
      <c r="AZ35" s="1038"/>
      <c r="BA35" s="1034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</row>
    <row r="36" spans="1:64" ht="14.5" customHeight="1" x14ac:dyDescent="0.35">
      <c r="A36" s="72"/>
      <c r="B36" s="1098"/>
      <c r="C36" s="75"/>
      <c r="D36" s="75"/>
      <c r="E36" s="75"/>
      <c r="F36" s="100"/>
      <c r="G36" s="75"/>
      <c r="H36" s="75"/>
      <c r="I36" s="100"/>
      <c r="J36" s="75"/>
      <c r="K36" s="75"/>
      <c r="L36" s="100"/>
      <c r="M36" s="75"/>
      <c r="N36" s="75"/>
      <c r="O36" s="100"/>
      <c r="P36" s="75"/>
      <c r="Q36" s="75"/>
      <c r="R36" s="100"/>
      <c r="S36" s="75"/>
      <c r="T36" s="75"/>
      <c r="U36" s="100"/>
      <c r="V36" s="75"/>
      <c r="W36" s="75"/>
      <c r="X36" s="100"/>
      <c r="Y36" s="75"/>
      <c r="Z36" s="75"/>
      <c r="AA36" s="100"/>
      <c r="AB36" s="75"/>
      <c r="AC36" s="75"/>
      <c r="AD36" s="100"/>
      <c r="AE36" s="75"/>
      <c r="AF36" s="75"/>
      <c r="AG36" s="100"/>
      <c r="AH36" s="75"/>
      <c r="AI36" s="75"/>
      <c r="AJ36" s="100"/>
      <c r="AK36" s="75"/>
      <c r="AL36" s="75"/>
      <c r="AM36" s="100"/>
      <c r="AN36" s="75"/>
      <c r="AO36" s="75"/>
      <c r="AP36" s="100"/>
      <c r="AQ36" s="75"/>
      <c r="AR36" s="75"/>
      <c r="AS36" s="100"/>
      <c r="AT36" s="100"/>
      <c r="AU36" s="1102"/>
      <c r="AV36" s="1038"/>
      <c r="AW36" s="1038"/>
      <c r="AX36" s="1038"/>
      <c r="AY36" s="1038"/>
      <c r="AZ36" s="1038"/>
      <c r="BA36" s="1034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4" ht="15" customHeight="1" thickBot="1" x14ac:dyDescent="0.4">
      <c r="A37" s="72"/>
      <c r="B37" s="1098"/>
      <c r="C37" s="75"/>
      <c r="D37" s="134"/>
      <c r="E37" s="108"/>
      <c r="F37" s="100"/>
      <c r="G37" s="107"/>
      <c r="H37" s="108"/>
      <c r="I37" s="100"/>
      <c r="J37" s="1016"/>
      <c r="K37" s="1016"/>
      <c r="L37" s="100"/>
      <c r="M37" s="1016"/>
      <c r="N37" s="1016"/>
      <c r="O37" s="100"/>
      <c r="P37" s="1016"/>
      <c r="Q37" s="1016"/>
      <c r="R37" s="100"/>
      <c r="S37" s="1016"/>
      <c r="T37" s="1016"/>
      <c r="U37" s="100"/>
      <c r="V37" s="1016"/>
      <c r="W37" s="1016"/>
      <c r="X37" s="100"/>
      <c r="Y37" s="1016"/>
      <c r="Z37" s="1016"/>
      <c r="AA37" s="100"/>
      <c r="AB37" s="1016"/>
      <c r="AC37" s="1016"/>
      <c r="AD37" s="100"/>
      <c r="AE37" s="1016"/>
      <c r="AF37" s="1016"/>
      <c r="AG37" s="100"/>
      <c r="AH37" s="107"/>
      <c r="AI37" s="108"/>
      <c r="AJ37" s="100"/>
      <c r="AK37" s="107"/>
      <c r="AL37" s="108"/>
      <c r="AM37" s="100"/>
      <c r="AN37" s="1016"/>
      <c r="AO37" s="1016"/>
      <c r="AP37" s="100"/>
      <c r="AQ37" s="1016"/>
      <c r="AR37" s="1016"/>
      <c r="AS37" s="100"/>
      <c r="AT37" s="100"/>
      <c r="AU37" s="1102"/>
      <c r="AV37" s="1039"/>
      <c r="AW37" s="1039"/>
      <c r="AX37" s="1039"/>
      <c r="AY37" s="1039"/>
      <c r="AZ37" s="1039"/>
      <c r="BA37" s="1035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64" ht="15.65" customHeight="1" thickTop="1" thickBot="1" x14ac:dyDescent="0.4">
      <c r="A38" s="72"/>
      <c r="B38" s="1098"/>
      <c r="C38" s="100"/>
      <c r="D38" s="112" t="s">
        <v>85</v>
      </c>
      <c r="E38" s="112" t="s">
        <v>86</v>
      </c>
      <c r="F38" s="100"/>
      <c r="G38" s="112" t="s">
        <v>85</v>
      </c>
      <c r="H38" s="112" t="s">
        <v>86</v>
      </c>
      <c r="I38" s="100"/>
      <c r="J38" s="112" t="s">
        <v>85</v>
      </c>
      <c r="K38" s="112" t="s">
        <v>86</v>
      </c>
      <c r="L38" s="100"/>
      <c r="M38" s="112" t="s">
        <v>87</v>
      </c>
      <c r="N38" s="112" t="s">
        <v>88</v>
      </c>
      <c r="O38" s="100"/>
      <c r="P38" s="112" t="s">
        <v>85</v>
      </c>
      <c r="Q38" s="112" t="s">
        <v>86</v>
      </c>
      <c r="R38" s="100"/>
      <c r="S38" s="112" t="s">
        <v>85</v>
      </c>
      <c r="T38" s="112" t="s">
        <v>86</v>
      </c>
      <c r="U38" s="100"/>
      <c r="V38" s="112" t="s">
        <v>85</v>
      </c>
      <c r="W38" s="112" t="s">
        <v>86</v>
      </c>
      <c r="X38" s="100"/>
      <c r="Y38" s="112" t="s">
        <v>85</v>
      </c>
      <c r="Z38" s="112" t="s">
        <v>86</v>
      </c>
      <c r="AA38" s="100"/>
      <c r="AB38" s="112" t="s">
        <v>85</v>
      </c>
      <c r="AC38" s="112" t="s">
        <v>86</v>
      </c>
      <c r="AD38" s="100"/>
      <c r="AE38" s="112" t="s">
        <v>87</v>
      </c>
      <c r="AF38" s="112" t="s">
        <v>88</v>
      </c>
      <c r="AG38" s="100"/>
      <c r="AH38" s="112" t="s">
        <v>85</v>
      </c>
      <c r="AI38" s="112" t="s">
        <v>86</v>
      </c>
      <c r="AJ38" s="100"/>
      <c r="AK38" s="112" t="s">
        <v>85</v>
      </c>
      <c r="AL38" s="112" t="s">
        <v>86</v>
      </c>
      <c r="AM38" s="100"/>
      <c r="AN38" s="112" t="s">
        <v>85</v>
      </c>
      <c r="AO38" s="112" t="s">
        <v>86</v>
      </c>
      <c r="AP38" s="100"/>
      <c r="AQ38" s="112" t="s">
        <v>85</v>
      </c>
      <c r="AR38" s="112" t="s">
        <v>86</v>
      </c>
      <c r="AS38" s="100"/>
      <c r="AT38" s="100"/>
      <c r="AU38" s="1102"/>
      <c r="AV38" s="1015">
        <v>14</v>
      </c>
      <c r="AW38" s="1015">
        <f>COUNTIF(K37:AR37,"FC")</f>
        <v>0</v>
      </c>
      <c r="AX38" s="1015">
        <f>COUNTIF(J36:AR36,"EC")</f>
        <v>0</v>
      </c>
      <c r="AY38" s="1015">
        <f>COUNTIF(J40:AR40,"E")</f>
        <v>0</v>
      </c>
      <c r="AZ38" s="1015">
        <f>COUNTIF(J37:AR37,"TW")</f>
        <v>0</v>
      </c>
      <c r="BA38" s="1014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</row>
    <row r="39" spans="1:64" ht="15.65" customHeight="1" thickTop="1" thickBot="1" x14ac:dyDescent="0.4">
      <c r="A39" s="72"/>
      <c r="B39" s="1098"/>
      <c r="C39" s="100"/>
      <c r="D39" s="116" t="s">
        <v>89</v>
      </c>
      <c r="E39" s="116" t="s">
        <v>90</v>
      </c>
      <c r="F39" s="100"/>
      <c r="G39" s="116" t="s">
        <v>89</v>
      </c>
      <c r="H39" s="116" t="s">
        <v>90</v>
      </c>
      <c r="I39" s="100"/>
      <c r="J39" s="116" t="s">
        <v>89</v>
      </c>
      <c r="K39" s="116" t="s">
        <v>90</v>
      </c>
      <c r="L39" s="100"/>
      <c r="M39" s="116" t="s">
        <v>91</v>
      </c>
      <c r="N39" s="116" t="s">
        <v>92</v>
      </c>
      <c r="O39" s="100"/>
      <c r="P39" s="116" t="s">
        <v>89</v>
      </c>
      <c r="Q39" s="116" t="s">
        <v>90</v>
      </c>
      <c r="R39" s="100"/>
      <c r="S39" s="116" t="s">
        <v>89</v>
      </c>
      <c r="T39" s="116" t="s">
        <v>90</v>
      </c>
      <c r="U39" s="100"/>
      <c r="V39" s="116" t="s">
        <v>89</v>
      </c>
      <c r="W39" s="116" t="s">
        <v>90</v>
      </c>
      <c r="X39" s="100"/>
      <c r="Y39" s="116" t="s">
        <v>89</v>
      </c>
      <c r="Z39" s="116" t="s">
        <v>90</v>
      </c>
      <c r="AA39" s="100"/>
      <c r="AB39" s="116" t="s">
        <v>89</v>
      </c>
      <c r="AC39" s="116" t="s">
        <v>90</v>
      </c>
      <c r="AD39" s="100"/>
      <c r="AE39" s="116" t="s">
        <v>91</v>
      </c>
      <c r="AF39" s="116" t="s">
        <v>92</v>
      </c>
      <c r="AG39" s="100"/>
      <c r="AH39" s="116" t="s">
        <v>89</v>
      </c>
      <c r="AI39" s="116" t="s">
        <v>90</v>
      </c>
      <c r="AJ39" s="100"/>
      <c r="AK39" s="116" t="s">
        <v>89</v>
      </c>
      <c r="AL39" s="116" t="s">
        <v>90</v>
      </c>
      <c r="AM39" s="100"/>
      <c r="AN39" s="116" t="s">
        <v>89</v>
      </c>
      <c r="AO39" s="116" t="s">
        <v>90</v>
      </c>
      <c r="AP39" s="100"/>
      <c r="AQ39" s="116" t="s">
        <v>89</v>
      </c>
      <c r="AR39" s="116" t="s">
        <v>90</v>
      </c>
      <c r="AS39" s="100"/>
      <c r="AT39" s="100"/>
      <c r="AU39" s="1102"/>
      <c r="AV39" s="1015"/>
      <c r="AW39" s="1015"/>
      <c r="AX39" s="1015"/>
      <c r="AY39" s="1015"/>
      <c r="AZ39" s="1015"/>
      <c r="BA39" s="1014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</row>
    <row r="40" spans="1:64" ht="15.65" customHeight="1" thickTop="1" thickBot="1" x14ac:dyDescent="0.4">
      <c r="A40" s="72"/>
      <c r="B40" s="1098"/>
      <c r="C40" s="75"/>
      <c r="D40" s="114">
        <v>0</v>
      </c>
      <c r="E40" s="119" t="str">
        <f>VLOOKUP(D44,'[2]FDN Details'!$B16:Q494,16,0)</f>
        <v>-</v>
      </c>
      <c r="F40" s="120">
        <f>VLOOKUP(D44,'[2]FDN Details'!$B16:P494,15,0)</f>
        <v>454</v>
      </c>
      <c r="G40" s="114">
        <v>0</v>
      </c>
      <c r="H40" s="119" t="str">
        <f>VLOOKUP(G44,'[2]FDN Details'!$B16:T494,16,0)</f>
        <v>-</v>
      </c>
      <c r="I40" s="120">
        <f>VLOOKUP(G44,'[2]FDN Details'!$B16:S494,15,0)</f>
        <v>379.923</v>
      </c>
      <c r="J40" s="114">
        <v>0</v>
      </c>
      <c r="K40" s="119" t="str">
        <f>VLOOKUP(J44,'[2]FDN Details'!$B16:W494,16,0)</f>
        <v>-</v>
      </c>
      <c r="L40" s="120">
        <f>VLOOKUP(J44,'[2]FDN Details'!$B16:V494,15,0)</f>
        <v>422.762</v>
      </c>
      <c r="M40" s="114">
        <v>0</v>
      </c>
      <c r="N40" s="119" t="str">
        <f>VLOOKUP(M44,'[2]FDN Details'!$B16:Z494,16,0)</f>
        <v>-</v>
      </c>
      <c r="O40" s="120">
        <f>VLOOKUP(M44,'[2]FDN Details'!$B16:Y494,15,0)</f>
        <v>446</v>
      </c>
      <c r="P40" s="114">
        <v>0</v>
      </c>
      <c r="Q40" s="119" t="str">
        <f>VLOOKUP(P44,'[2]FDN Details'!$B16:AC494,16,0)</f>
        <v>-</v>
      </c>
      <c r="R40" s="120">
        <f>VLOOKUP(P44,'[2]FDN Details'!$B16:AB494,15,0)</f>
        <v>389.71</v>
      </c>
      <c r="S40" s="114">
        <v>0</v>
      </c>
      <c r="T40" s="119" t="str">
        <f>VLOOKUP(S44,'[2]FDN Details'!$B16:AF494,16,0)</f>
        <v>-</v>
      </c>
      <c r="U40" s="120">
        <f>VLOOKUP(S44,'[2]FDN Details'!$B16:AE494,15,0)</f>
        <v>480.74900000000002</v>
      </c>
      <c r="V40" s="114">
        <v>0</v>
      </c>
      <c r="W40" s="119" t="str">
        <f>VLOOKUP(V44,'[2]FDN Details'!$B16:AI494,16,0)</f>
        <v>-</v>
      </c>
      <c r="X40" s="120">
        <f>VLOOKUP(V44,'[2]FDN Details'!$B16:AH494,15,0)</f>
        <v>176</v>
      </c>
      <c r="Y40" s="114">
        <v>0</v>
      </c>
      <c r="Z40" s="119" t="str">
        <f>VLOOKUP(Y44,'[2]FDN Details'!$B16:AL494,16,0)</f>
        <v>-</v>
      </c>
      <c r="AA40" s="120">
        <f>VLOOKUP(Y44,'[2]FDN Details'!$B16:AK494,15,0)</f>
        <v>212</v>
      </c>
      <c r="AB40" s="114">
        <v>0</v>
      </c>
      <c r="AC40" s="119" t="str">
        <f>VLOOKUP(AB44,'[2]FDN Details'!$B16:AO494,16,0)</f>
        <v>-</v>
      </c>
      <c r="AD40" s="120">
        <f>VLOOKUP(AB44,'[2]FDN Details'!$B16:AN494,15,0)</f>
        <v>220</v>
      </c>
      <c r="AE40" s="114">
        <v>0</v>
      </c>
      <c r="AF40" s="119" t="str">
        <f>VLOOKUP(AE44,'[2]FDN Details'!$B16:AR494,16,0)</f>
        <v>-</v>
      </c>
      <c r="AG40" s="120">
        <f>VLOOKUP(AE44,'[2]FDN Details'!$B16:AQ494,15,0)</f>
        <v>434</v>
      </c>
      <c r="AH40" s="114">
        <v>0</v>
      </c>
      <c r="AI40" s="119" t="str">
        <f>VLOOKUP(AH44,'[2]FDN Details'!$B16:AU494,16,0)</f>
        <v>-</v>
      </c>
      <c r="AJ40" s="120">
        <f>VLOOKUP(AH44,'[2]FDN Details'!$B16:AT494,15,0)</f>
        <v>431</v>
      </c>
      <c r="AK40" s="114">
        <v>0</v>
      </c>
      <c r="AL40" s="119" t="str">
        <f>VLOOKUP(AK44,'[2]FDN Details'!$B16:AX494,16,0)</f>
        <v>-</v>
      </c>
      <c r="AM40" s="120">
        <f>VLOOKUP(AK44,'[2]FDN Details'!$B16:AW494,15,0)</f>
        <v>440</v>
      </c>
      <c r="AN40" s="114">
        <v>0</v>
      </c>
      <c r="AO40" s="119" t="str">
        <f>VLOOKUP(AN44,'[2]FDN Details'!$B16:BA494,16,0)</f>
        <v>-</v>
      </c>
      <c r="AP40" s="120" t="str">
        <f>VLOOKUP(AN44,'[2]FDN Details'!$B16:AZ494,15,0)</f>
        <v>0</v>
      </c>
      <c r="AQ40" s="114">
        <v>0</v>
      </c>
      <c r="AR40" s="119" t="str">
        <f>VLOOKUP(AQ44,'[2]FDN Details'!$B16:BD494,16,0)</f>
        <v>-</v>
      </c>
      <c r="AS40" s="120">
        <f>VLOOKUP(AQ44,'[2]FDN Details'!$B16:BC494,15,0)</f>
        <v>362</v>
      </c>
      <c r="AT40" s="100"/>
      <c r="AU40" s="1102"/>
      <c r="AV40" s="1015"/>
      <c r="AW40" s="1015"/>
      <c r="AX40" s="1015"/>
      <c r="AY40" s="1015"/>
      <c r="AZ40" s="1015"/>
      <c r="BA40" s="1014"/>
      <c r="BB40" s="78">
        <f>SUM(F40:AS40)</f>
        <v>4848.1440000000002</v>
      </c>
      <c r="BC40" s="78"/>
      <c r="BD40" s="78"/>
      <c r="BE40" s="78"/>
      <c r="BF40" s="78"/>
      <c r="BG40" s="78"/>
      <c r="BH40" s="78"/>
      <c r="BI40" s="78"/>
      <c r="BJ40" s="78"/>
      <c r="BK40" s="78"/>
      <c r="BL40" s="78"/>
    </row>
    <row r="41" spans="1:64" s="96" customFormat="1" ht="16.5" customHeight="1" thickTop="1" x14ac:dyDescent="0.35">
      <c r="A41" s="95"/>
      <c r="B41" s="1098"/>
      <c r="C41" s="127"/>
      <c r="D41" s="1006" t="str">
        <f>VLOOKUP(D44,'[2]FDN Details'!$B27:K505,2)</f>
        <v>13/2</v>
      </c>
      <c r="E41" s="1006"/>
      <c r="F41" s="100"/>
      <c r="G41" s="1006" t="str">
        <f>VLOOKUP(G44,'[2]FDN Details'!$B27:N505,2)</f>
        <v>13/3</v>
      </c>
      <c r="H41" s="1006"/>
      <c r="I41" s="121"/>
      <c r="J41" s="1006" t="str">
        <f>VLOOKUP(J44,'[2]FDN Details'!$B27:Q505,2)</f>
        <v>14/0</v>
      </c>
      <c r="K41" s="1006"/>
      <c r="L41" s="121"/>
      <c r="M41" s="1006" t="str">
        <f>VLOOKUP(M44,'[2]FDN Details'!$B27:T505,2)</f>
        <v>15/0</v>
      </c>
      <c r="N41" s="1006"/>
      <c r="O41" s="127"/>
      <c r="P41" s="1006" t="str">
        <f>VLOOKUP(P44,'[2]FDN Details'!$B27:W505,2)</f>
        <v>15/1</v>
      </c>
      <c r="Q41" s="1006"/>
      <c r="R41" s="100"/>
      <c r="S41" s="1006" t="str">
        <f>VLOOKUP(S44,'[2]FDN Details'!$B27:Z505,2)</f>
        <v>16/0</v>
      </c>
      <c r="T41" s="1006"/>
      <c r="U41" s="100"/>
      <c r="V41" s="1006" t="str">
        <f>VLOOKUP(V44,'[2]FDN Details'!$B27:AC505,2)</f>
        <v>17/0</v>
      </c>
      <c r="W41" s="1006"/>
      <c r="X41" s="100"/>
      <c r="Y41" s="1006" t="str">
        <f>VLOOKUP(Y44,'[2]FDN Details'!$B27:AF505,2)</f>
        <v>18/0</v>
      </c>
      <c r="Z41" s="1006"/>
      <c r="AA41" s="100" t="s">
        <v>93</v>
      </c>
      <c r="AB41" s="1006" t="str">
        <f>VLOOKUP(AB44,'[2]FDN Details'!$B27:AI505,2)</f>
        <v>19/0</v>
      </c>
      <c r="AC41" s="1006"/>
      <c r="AE41" s="1006" t="str">
        <f>VLOOKUP(AE44,'[2]FDN Details'!$B27:AL505,2)</f>
        <v>20/0</v>
      </c>
      <c r="AF41" s="1006"/>
      <c r="AG41" s="100"/>
      <c r="AH41" s="1006" t="str">
        <f>VLOOKUP(AH44,'[2]FDN Details'!$B27:AO505,2)</f>
        <v>21/0</v>
      </c>
      <c r="AI41" s="1006"/>
      <c r="AJ41" s="100"/>
      <c r="AK41" s="1006" t="str">
        <f>VLOOKUP(AK44,'[2]FDN Details'!$B27:AR505,2)</f>
        <v>22/0</v>
      </c>
      <c r="AL41" s="1006"/>
      <c r="AM41" s="135"/>
      <c r="AN41" s="1006" t="str">
        <f>VLOOKUP(AN44,'[2]FDN Details'!$B27:AU505,2)</f>
        <v>23/0</v>
      </c>
      <c r="AO41" s="1006"/>
      <c r="AP41" s="100"/>
      <c r="AQ41" s="1006" t="str">
        <f>VLOOKUP(AQ44,'[2]FDN Details'!$B27:AX505,2)</f>
        <v>23/1</v>
      </c>
      <c r="AR41" s="1006"/>
      <c r="AS41" s="100"/>
      <c r="AT41" s="100"/>
      <c r="AU41" s="1102"/>
      <c r="AV41" s="1037"/>
      <c r="AW41" s="1037"/>
      <c r="AX41" s="1037"/>
      <c r="AY41" s="1037"/>
      <c r="AZ41" s="1037"/>
      <c r="BA41" s="1033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</row>
    <row r="42" spans="1:64" s="96" customFormat="1" ht="16" customHeight="1" x14ac:dyDescent="0.35">
      <c r="A42" s="95"/>
      <c r="B42" s="1098"/>
      <c r="C42" s="127"/>
      <c r="D42" s="1006" t="str">
        <f>VLOOKUP(D44,'[2]FDN Details'!$B27:K506,3)</f>
        <v>A+6</v>
      </c>
      <c r="E42" s="1006"/>
      <c r="F42" s="100"/>
      <c r="G42" s="1006" t="str">
        <f>VLOOKUP(G44,'[2]FDN Details'!$B27:N506,3)</f>
        <v>A+6</v>
      </c>
      <c r="H42" s="1006"/>
      <c r="I42" s="100"/>
      <c r="J42" s="1006" t="str">
        <f>VLOOKUP(J44,'[2]FDN Details'!$B27:Q506,3)</f>
        <v>D45+3</v>
      </c>
      <c r="K42" s="1006"/>
      <c r="L42" s="100"/>
      <c r="M42" s="1006" t="str">
        <f>VLOOKUP(M44,'[2]FDN Details'!$B27:T506,3)</f>
        <v>B2+0</v>
      </c>
      <c r="N42" s="1006"/>
      <c r="O42" s="100"/>
      <c r="P42" s="1006" t="str">
        <f>VLOOKUP(P44,'[2]FDN Details'!$B27:W506,3)</f>
        <v>A+3</v>
      </c>
      <c r="Q42" s="1006"/>
      <c r="R42" s="100"/>
      <c r="S42" s="1006" t="str">
        <f>VLOOKUP(S44,'[2]FDN Details'!$B27:Z506,3)</f>
        <v>B2+6</v>
      </c>
      <c r="T42" s="1006"/>
      <c r="U42" s="100"/>
      <c r="V42" s="1006" t="str">
        <f>VLOOKUP(V44,'[2]FDN Details'!$B27:AC506,3)</f>
        <v>D45+3</v>
      </c>
      <c r="W42" s="1006"/>
      <c r="X42" s="100"/>
      <c r="Y42" s="1006" t="str">
        <f>VLOOKUP(Y44,'[2]FDN Details'!$B27:AF506,3)</f>
        <v>D45+0</v>
      </c>
      <c r="Z42" s="1006"/>
      <c r="AA42" s="100"/>
      <c r="AB42" s="1006" t="str">
        <f>VLOOKUP(AB44,'[2]FDN Details'!$B27:AI506,3)</f>
        <v>D60(-)3</v>
      </c>
      <c r="AC42" s="1006"/>
      <c r="AD42" s="100"/>
      <c r="AE42" s="1006" t="str">
        <f>VLOOKUP(AE44,'[2]FDN Details'!$B27:AL506,3)</f>
        <v>D45+6</v>
      </c>
      <c r="AF42" s="1006"/>
      <c r="AG42" s="100"/>
      <c r="AH42" s="1006" t="str">
        <f>VLOOKUP(AH44,'[2]FDN Details'!$B27:AO506,3)</f>
        <v>C2+9</v>
      </c>
      <c r="AI42" s="1006"/>
      <c r="AJ42" s="100"/>
      <c r="AK42" s="1006" t="str">
        <f>VLOOKUP(AK44,'[2]FDN Details'!$B27:AR506,3)</f>
        <v>D60+0</v>
      </c>
      <c r="AL42" s="1006"/>
      <c r="AM42" s="100"/>
      <c r="AN42" s="1006" t="str">
        <f>VLOOKUP(AN44,'[2]FDN Details'!$B27:AU506,3)</f>
        <v>D60+3</v>
      </c>
      <c r="AO42" s="1006"/>
      <c r="AP42" s="100"/>
      <c r="AQ42" s="1006" t="str">
        <f>VLOOKUP(AQ44,'[2]FDN Details'!$B27:AX506,3)</f>
        <v>A+0</v>
      </c>
      <c r="AR42" s="1006"/>
      <c r="AS42" s="100"/>
      <c r="AT42" s="100"/>
      <c r="AU42" s="1102"/>
      <c r="AV42" s="1038"/>
      <c r="AW42" s="1038"/>
      <c r="AX42" s="1038"/>
      <c r="AY42" s="1038"/>
      <c r="AZ42" s="1038"/>
      <c r="BA42" s="1034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</row>
    <row r="43" spans="1:64" ht="25.5" customHeight="1" x14ac:dyDescent="0.35">
      <c r="A43" s="72"/>
      <c r="B43" s="1098"/>
      <c r="C43" s="75"/>
      <c r="D43" s="124"/>
      <c r="E43" s="124"/>
      <c r="F43" s="100"/>
      <c r="G43" s="124"/>
      <c r="H43" s="124"/>
      <c r="I43" s="131"/>
      <c r="J43" s="124"/>
      <c r="K43" s="124"/>
      <c r="L43" s="100"/>
      <c r="M43" s="989"/>
      <c r="N43" s="989"/>
      <c r="O43" s="100"/>
      <c r="P43" s="1008"/>
      <c r="Q43" s="1008"/>
      <c r="R43" s="131"/>
      <c r="S43" s="1008"/>
      <c r="T43" s="1008"/>
      <c r="U43" s="131"/>
      <c r="V43" s="1008"/>
      <c r="W43" s="1008"/>
      <c r="X43" s="75"/>
      <c r="Y43" s="1008"/>
      <c r="Z43" s="1008"/>
      <c r="AA43" s="100"/>
      <c r="AB43" s="124"/>
      <c r="AC43" s="124"/>
      <c r="AD43" s="100"/>
      <c r="AE43" s="989"/>
      <c r="AF43" s="989"/>
      <c r="AG43" s="100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7"/>
      <c r="AU43" s="1102"/>
      <c r="AV43" s="1038"/>
      <c r="AW43" s="1038"/>
      <c r="AX43" s="1038"/>
      <c r="AY43" s="1038"/>
      <c r="AZ43" s="1038"/>
      <c r="BA43" s="1034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</row>
    <row r="44" spans="1:64" ht="25.5" customHeight="1" thickBot="1" x14ac:dyDescent="0.4">
      <c r="A44" s="72"/>
      <c r="B44" s="1098"/>
      <c r="C44" s="75"/>
      <c r="D44" s="126">
        <f>AQ33+1</f>
        <v>27</v>
      </c>
      <c r="E44" s="125"/>
      <c r="F44" s="126"/>
      <c r="G44" s="126">
        <f>D44+1</f>
        <v>28</v>
      </c>
      <c r="H44" s="125"/>
      <c r="I44" s="126"/>
      <c r="J44" s="126">
        <f>G44+1</f>
        <v>29</v>
      </c>
      <c r="K44" s="125"/>
      <c r="L44" s="126"/>
      <c r="M44" s="126">
        <f>J44+1</f>
        <v>30</v>
      </c>
      <c r="N44" s="125"/>
      <c r="O44" s="126"/>
      <c r="P44" s="126">
        <f>M44+1</f>
        <v>31</v>
      </c>
      <c r="Q44" s="126"/>
      <c r="R44" s="126"/>
      <c r="S44" s="126">
        <f>P44+1</f>
        <v>32</v>
      </c>
      <c r="T44" s="126"/>
      <c r="U44" s="126"/>
      <c r="V44" s="126">
        <f>S44+1</f>
        <v>33</v>
      </c>
      <c r="W44" s="126"/>
      <c r="X44" s="132"/>
      <c r="Y44" s="126">
        <f>V44+1</f>
        <v>34</v>
      </c>
      <c r="Z44" s="126"/>
      <c r="AA44" s="126"/>
      <c r="AB44" s="126">
        <f>Y44+1</f>
        <v>35</v>
      </c>
      <c r="AC44" s="125"/>
      <c r="AD44" s="126"/>
      <c r="AE44" s="126">
        <f>AB44+1</f>
        <v>36</v>
      </c>
      <c r="AF44" s="125"/>
      <c r="AG44" s="126"/>
      <c r="AH44" s="126">
        <f>AE44+1</f>
        <v>37</v>
      </c>
      <c r="AI44" s="138"/>
      <c r="AJ44" s="138"/>
      <c r="AK44" s="126">
        <f>AH44+1</f>
        <v>38</v>
      </c>
      <c r="AL44" s="138"/>
      <c r="AM44" s="138"/>
      <c r="AN44" s="126">
        <f>AK44+1</f>
        <v>39</v>
      </c>
      <c r="AO44" s="138"/>
      <c r="AP44" s="138"/>
      <c r="AQ44" s="126">
        <f>AN44+1</f>
        <v>40</v>
      </c>
      <c r="AR44" s="136"/>
      <c r="AS44" s="136"/>
      <c r="AT44" s="136"/>
      <c r="AU44" s="1102"/>
      <c r="AV44" s="1038"/>
      <c r="AW44" s="1038"/>
      <c r="AX44" s="1038"/>
      <c r="AY44" s="1038"/>
      <c r="AZ44" s="1038"/>
      <c r="BA44" s="1034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</row>
    <row r="45" spans="1:64" ht="14.5" customHeight="1" thickBot="1" x14ac:dyDescent="0.4">
      <c r="A45" s="72"/>
      <c r="B45" s="1098"/>
      <c r="C45" s="139"/>
      <c r="AQ45" s="1070" t="s">
        <v>2748</v>
      </c>
      <c r="AR45" s="1071"/>
      <c r="AS45" s="1072"/>
      <c r="AT45" s="100"/>
      <c r="AU45" s="1102"/>
      <c r="AV45" s="1038"/>
      <c r="AW45" s="1038"/>
      <c r="AX45" s="1038"/>
      <c r="AY45" s="1038"/>
      <c r="AZ45" s="1038"/>
      <c r="BA45" s="1034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</row>
    <row r="46" spans="1:64" ht="14.5" customHeight="1" x14ac:dyDescent="0.35">
      <c r="A46" s="72"/>
      <c r="B46" s="1098"/>
      <c r="C46" s="75"/>
      <c r="D46" s="75"/>
      <c r="E46" s="75"/>
      <c r="F46" s="100"/>
      <c r="G46" s="75"/>
      <c r="H46" s="75"/>
      <c r="I46" s="100"/>
      <c r="J46" s="75"/>
      <c r="K46" s="75"/>
      <c r="L46" s="100"/>
      <c r="M46" s="75"/>
      <c r="N46" s="75"/>
      <c r="O46" s="100"/>
      <c r="P46" s="75"/>
      <c r="Q46" s="75"/>
      <c r="R46" s="100"/>
      <c r="S46" s="75"/>
      <c r="T46" s="75"/>
      <c r="U46" s="100"/>
      <c r="V46" s="75"/>
      <c r="W46" s="75"/>
      <c r="X46" s="100"/>
      <c r="Y46" s="75"/>
      <c r="Z46" s="75"/>
      <c r="AA46" s="100"/>
      <c r="AB46" s="75"/>
      <c r="AC46" s="75"/>
      <c r="AD46" s="100"/>
      <c r="AE46" s="75"/>
      <c r="AF46" s="75"/>
      <c r="AG46" s="100"/>
      <c r="AH46" s="75"/>
      <c r="AI46" s="75"/>
      <c r="AJ46" s="100"/>
      <c r="AK46" s="75"/>
      <c r="AL46" s="75"/>
      <c r="AM46" s="100"/>
      <c r="AN46" s="75"/>
      <c r="AO46" s="75"/>
      <c r="AP46" s="100"/>
      <c r="AQ46" s="75"/>
      <c r="AR46" s="127"/>
      <c r="AS46" s="100"/>
      <c r="AT46" s="100"/>
      <c r="AU46" s="1102"/>
      <c r="AV46" s="1038"/>
      <c r="AW46" s="1038"/>
      <c r="AX46" s="1038"/>
      <c r="AY46" s="1038"/>
      <c r="AZ46" s="1038"/>
      <c r="BA46" s="1034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</row>
    <row r="47" spans="1:64" ht="14.5" customHeight="1" x14ac:dyDescent="0.35">
      <c r="A47" s="72"/>
      <c r="B47" s="1098"/>
      <c r="C47" s="75"/>
      <c r="D47" s="75"/>
      <c r="E47" s="75"/>
      <c r="F47" s="100"/>
      <c r="G47" s="75"/>
      <c r="H47" s="75"/>
      <c r="I47" s="100"/>
      <c r="J47" s="75"/>
      <c r="K47" s="75"/>
      <c r="L47" s="100"/>
      <c r="M47" s="75"/>
      <c r="N47" s="75"/>
      <c r="O47" s="100"/>
      <c r="P47" s="75"/>
      <c r="Q47" s="75"/>
      <c r="R47" s="100"/>
      <c r="S47" s="75"/>
      <c r="T47" s="75"/>
      <c r="U47" s="100"/>
      <c r="V47" s="75"/>
      <c r="W47" s="75"/>
      <c r="X47" s="100"/>
      <c r="Y47" s="75"/>
      <c r="Z47" s="75"/>
      <c r="AA47" s="100"/>
      <c r="AB47" s="75"/>
      <c r="AC47" s="75"/>
      <c r="AD47" s="100"/>
      <c r="AE47" s="75"/>
      <c r="AF47" s="75"/>
      <c r="AG47" s="100"/>
      <c r="AH47" s="75"/>
      <c r="AI47" s="75"/>
      <c r="AJ47" s="100"/>
      <c r="AK47" s="75"/>
      <c r="AL47" s="75"/>
      <c r="AM47" s="100"/>
      <c r="AN47" s="75"/>
      <c r="AO47" s="75"/>
      <c r="AP47" s="100"/>
      <c r="AQ47" s="75"/>
      <c r="AR47" s="75"/>
      <c r="AS47" s="100"/>
      <c r="AT47" s="100"/>
      <c r="AU47" s="1102"/>
      <c r="AV47" s="1038"/>
      <c r="AW47" s="1038"/>
      <c r="AX47" s="1038"/>
      <c r="AY47" s="1038"/>
      <c r="AZ47" s="1038"/>
      <c r="BA47" s="1034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</row>
    <row r="48" spans="1:64" ht="15" customHeight="1" thickBot="1" x14ac:dyDescent="0.4">
      <c r="A48" s="72"/>
      <c r="B48" s="1098"/>
      <c r="C48" s="75"/>
      <c r="D48" s="134"/>
      <c r="E48" s="108"/>
      <c r="F48" s="100"/>
      <c r="G48" s="1016"/>
      <c r="H48" s="1016"/>
      <c r="I48" s="100"/>
      <c r="J48" s="1016"/>
      <c r="K48" s="1016"/>
      <c r="L48" s="100"/>
      <c r="M48" s="1016"/>
      <c r="N48" s="1016"/>
      <c r="O48" s="100"/>
      <c r="P48" s="1016"/>
      <c r="Q48" s="1016"/>
      <c r="R48" s="100"/>
      <c r="S48" s="1016"/>
      <c r="T48" s="1016"/>
      <c r="U48" s="100"/>
      <c r="V48" s="1016"/>
      <c r="W48" s="1016"/>
      <c r="X48" s="100"/>
      <c r="Y48" s="1016"/>
      <c r="Z48" s="1016"/>
      <c r="AA48" s="100"/>
      <c r="AB48" s="1016"/>
      <c r="AC48" s="1016"/>
      <c r="AD48" s="100"/>
      <c r="AE48" s="1016"/>
      <c r="AF48" s="1016"/>
      <c r="AG48" s="100"/>
      <c r="AH48" s="1016"/>
      <c r="AI48" s="1016"/>
      <c r="AJ48" s="100"/>
      <c r="AK48" s="1016"/>
      <c r="AL48" s="1016"/>
      <c r="AM48" s="100"/>
      <c r="AN48" s="1016"/>
      <c r="AO48" s="1016"/>
      <c r="AP48" s="100"/>
      <c r="AQ48" s="1073"/>
      <c r="AR48" s="1074"/>
      <c r="AS48" s="100"/>
      <c r="AT48" s="100"/>
      <c r="AU48" s="1102"/>
      <c r="AV48" s="1039"/>
      <c r="AW48" s="1039"/>
      <c r="AX48" s="1039"/>
      <c r="AY48" s="1039"/>
      <c r="AZ48" s="1039"/>
      <c r="BA48" s="1035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</row>
    <row r="49" spans="1:64" ht="15.65" customHeight="1" thickTop="1" thickBot="1" x14ac:dyDescent="0.4">
      <c r="A49" s="72"/>
      <c r="B49" s="1098"/>
      <c r="C49" s="100"/>
      <c r="D49" s="112" t="s">
        <v>94</v>
      </c>
      <c r="E49" s="112" t="s">
        <v>95</v>
      </c>
      <c r="F49" s="100"/>
      <c r="G49" s="112" t="s">
        <v>94</v>
      </c>
      <c r="H49" s="112" t="s">
        <v>95</v>
      </c>
      <c r="I49" s="100"/>
      <c r="J49" s="112" t="s">
        <v>94</v>
      </c>
      <c r="K49" s="112" t="s">
        <v>95</v>
      </c>
      <c r="L49" s="100"/>
      <c r="M49" s="112" t="s">
        <v>85</v>
      </c>
      <c r="N49" s="112" t="s">
        <v>86</v>
      </c>
      <c r="O49" s="100"/>
      <c r="P49" s="112" t="s">
        <v>85</v>
      </c>
      <c r="Q49" s="112" t="s">
        <v>86</v>
      </c>
      <c r="R49" s="100"/>
      <c r="S49" s="112" t="s">
        <v>85</v>
      </c>
      <c r="T49" s="112" t="s">
        <v>86</v>
      </c>
      <c r="U49" s="100"/>
      <c r="V49" s="112" t="s">
        <v>85</v>
      </c>
      <c r="W49" s="112" t="s">
        <v>86</v>
      </c>
      <c r="X49" s="100"/>
      <c r="Y49" s="112" t="s">
        <v>85</v>
      </c>
      <c r="Z49" s="112" t="s">
        <v>86</v>
      </c>
      <c r="AA49" s="100"/>
      <c r="AB49" s="112" t="s">
        <v>85</v>
      </c>
      <c r="AC49" s="112" t="s">
        <v>86</v>
      </c>
      <c r="AD49" s="100"/>
      <c r="AE49" s="112" t="s">
        <v>85</v>
      </c>
      <c r="AF49" s="112" t="s">
        <v>86</v>
      </c>
      <c r="AG49" s="100"/>
      <c r="AH49" s="112" t="s">
        <v>85</v>
      </c>
      <c r="AI49" s="112" t="s">
        <v>86</v>
      </c>
      <c r="AJ49" s="100"/>
      <c r="AK49" s="112" t="s">
        <v>85</v>
      </c>
      <c r="AL49" s="112" t="s">
        <v>86</v>
      </c>
      <c r="AM49" s="100"/>
      <c r="AN49" s="112" t="s">
        <v>85</v>
      </c>
      <c r="AO49" s="112" t="s">
        <v>86</v>
      </c>
      <c r="AP49" s="100"/>
      <c r="AQ49" s="112" t="s">
        <v>85</v>
      </c>
      <c r="AR49" s="112" t="s">
        <v>86</v>
      </c>
      <c r="AS49" s="100"/>
      <c r="AT49" s="100"/>
      <c r="AU49" s="1102"/>
      <c r="AV49" s="1015">
        <f>COUNTA(D52:AR52)</f>
        <v>14</v>
      </c>
      <c r="AW49" s="1015">
        <f>COUNTIF(K48:AR48,"FC")</f>
        <v>0</v>
      </c>
      <c r="AX49" s="1015">
        <f>COUNTIF(J47:AR47,"EC")</f>
        <v>0</v>
      </c>
      <c r="AY49" s="1015">
        <f>COUNTIF(J51:AR51,"E")</f>
        <v>0</v>
      </c>
      <c r="AZ49" s="1015">
        <f>COUNTIF(J48:AR48,"TW")</f>
        <v>0</v>
      </c>
      <c r="BA49" s="1014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</row>
    <row r="50" spans="1:64" ht="15.65" customHeight="1" thickTop="1" thickBot="1" x14ac:dyDescent="0.4">
      <c r="A50" s="72"/>
      <c r="B50" s="1098"/>
      <c r="C50" s="100"/>
      <c r="D50" s="116" t="s">
        <v>96</v>
      </c>
      <c r="E50" s="116" t="s">
        <v>97</v>
      </c>
      <c r="F50" s="100"/>
      <c r="G50" s="116" t="s">
        <v>96</v>
      </c>
      <c r="H50" s="116" t="s">
        <v>97</v>
      </c>
      <c r="I50" s="100"/>
      <c r="J50" s="116" t="s">
        <v>96</v>
      </c>
      <c r="K50" s="116" t="s">
        <v>97</v>
      </c>
      <c r="L50" s="100"/>
      <c r="M50" s="116" t="s">
        <v>89</v>
      </c>
      <c r="N50" s="116" t="s">
        <v>90</v>
      </c>
      <c r="O50" s="100"/>
      <c r="P50" s="116" t="s">
        <v>89</v>
      </c>
      <c r="Q50" s="116" t="s">
        <v>90</v>
      </c>
      <c r="R50" s="100"/>
      <c r="S50" s="116" t="s">
        <v>89</v>
      </c>
      <c r="T50" s="116" t="s">
        <v>90</v>
      </c>
      <c r="U50" s="100"/>
      <c r="V50" s="116" t="s">
        <v>89</v>
      </c>
      <c r="W50" s="116" t="s">
        <v>90</v>
      </c>
      <c r="X50" s="100"/>
      <c r="Y50" s="116" t="s">
        <v>89</v>
      </c>
      <c r="Z50" s="116" t="s">
        <v>90</v>
      </c>
      <c r="AA50" s="100"/>
      <c r="AB50" s="116" t="s">
        <v>89</v>
      </c>
      <c r="AC50" s="116" t="s">
        <v>90</v>
      </c>
      <c r="AD50" s="100"/>
      <c r="AE50" s="116" t="s">
        <v>89</v>
      </c>
      <c r="AF50" s="116" t="s">
        <v>90</v>
      </c>
      <c r="AG50" s="100"/>
      <c r="AH50" s="116" t="s">
        <v>89</v>
      </c>
      <c r="AI50" s="116" t="s">
        <v>90</v>
      </c>
      <c r="AJ50" s="100"/>
      <c r="AK50" s="116" t="s">
        <v>89</v>
      </c>
      <c r="AL50" s="116" t="s">
        <v>90</v>
      </c>
      <c r="AM50" s="100"/>
      <c r="AN50" s="116" t="s">
        <v>89</v>
      </c>
      <c r="AO50" s="116" t="s">
        <v>90</v>
      </c>
      <c r="AP50" s="100"/>
      <c r="AQ50" s="116" t="s">
        <v>89</v>
      </c>
      <c r="AR50" s="116" t="s">
        <v>90</v>
      </c>
      <c r="AS50" s="100"/>
      <c r="AT50" s="100"/>
      <c r="AU50" s="1102"/>
      <c r="AV50" s="1015"/>
      <c r="AW50" s="1015"/>
      <c r="AX50" s="1015"/>
      <c r="AY50" s="1015"/>
      <c r="AZ50" s="1015"/>
      <c r="BA50" s="1014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</row>
    <row r="51" spans="1:64" ht="16.5" customHeight="1" thickTop="1" thickBot="1" x14ac:dyDescent="0.4">
      <c r="A51" s="72"/>
      <c r="B51" s="1098"/>
      <c r="C51" s="135"/>
      <c r="D51" s="114">
        <v>0</v>
      </c>
      <c r="E51" s="119" t="str">
        <f>VLOOKUP(D55,'[2]FDN Details'!$B27:Q505,16,0)</f>
        <v>-</v>
      </c>
      <c r="F51" s="120">
        <f>VLOOKUP(D55,'[2]FDN Details'!$B27:P505,15,0)</f>
        <v>365</v>
      </c>
      <c r="G51" s="114">
        <v>0</v>
      </c>
      <c r="H51" s="119" t="str">
        <f>VLOOKUP(G55,'[2]FDN Details'!$B27:T505,16,0)</f>
        <v>-</v>
      </c>
      <c r="I51" s="120">
        <f>VLOOKUP(G55,'[2]FDN Details'!$B27:S505,15,0)</f>
        <v>365</v>
      </c>
      <c r="J51" s="114">
        <v>0</v>
      </c>
      <c r="K51" s="119" t="str">
        <f>VLOOKUP(J55,'[2]FDN Details'!$B27:W505,16,0)</f>
        <v>-</v>
      </c>
      <c r="L51" s="120">
        <f>VLOOKUP(J55,'[2]FDN Details'!$B27:V505,15,0)</f>
        <v>390</v>
      </c>
      <c r="M51" s="114">
        <v>0</v>
      </c>
      <c r="N51" s="119" t="str">
        <f>VLOOKUP(M55,'[2]FDN Details'!$B27:Z505,16,0)</f>
        <v>-</v>
      </c>
      <c r="O51" s="120">
        <f>VLOOKUP(M55,'[2]FDN Details'!$B27:Y505,15,0)</f>
        <v>390</v>
      </c>
      <c r="P51" s="114">
        <v>0</v>
      </c>
      <c r="Q51" s="119" t="str">
        <f>VLOOKUP(P55,'[2]FDN Details'!$B27:AC505,16,0)</f>
        <v>-</v>
      </c>
      <c r="R51" s="120">
        <f>VLOOKUP(P55,'[2]FDN Details'!$B27:AB505,15,0)</f>
        <v>381</v>
      </c>
      <c r="S51" s="114">
        <v>0</v>
      </c>
      <c r="T51" s="119" t="str">
        <f>VLOOKUP(S55,'[2]FDN Details'!$B27:AF505,16,0)</f>
        <v>-</v>
      </c>
      <c r="U51" s="120">
        <f>VLOOKUP(S55,'[2]FDN Details'!$B27:AE505,15,0)</f>
        <v>390</v>
      </c>
      <c r="V51" s="114">
        <v>0</v>
      </c>
      <c r="W51" s="119" t="str">
        <f>VLOOKUP(V55,'[2]FDN Details'!$B27:AI505,16,0)</f>
        <v>-</v>
      </c>
      <c r="X51" s="120">
        <f>VLOOKUP(V55,'[2]FDN Details'!$B27:AH505,15,0)</f>
        <v>369</v>
      </c>
      <c r="Y51" s="114">
        <v>0</v>
      </c>
      <c r="Z51" s="119" t="str">
        <f>VLOOKUP(Y55,'[2]FDN Details'!$B27:AL505,16,0)</f>
        <v>-</v>
      </c>
      <c r="AA51" s="120">
        <f>VLOOKUP(Y55,'[2]FDN Details'!$B27:AK505,15,0)</f>
        <v>432</v>
      </c>
      <c r="AB51" s="114">
        <v>0</v>
      </c>
      <c r="AC51" s="119" t="str">
        <f>VLOOKUP(AB55,'[2]FDN Details'!$B27:AO505,16,0)</f>
        <v>-</v>
      </c>
      <c r="AD51" s="120">
        <f>VLOOKUP(AB55,'[2]FDN Details'!$B27:AN505,15,0)</f>
        <v>446</v>
      </c>
      <c r="AE51" s="114">
        <v>0</v>
      </c>
      <c r="AF51" s="119" t="str">
        <f>VLOOKUP(AE55,'[2]FDN Details'!$B27:AR505,16,0)</f>
        <v>-</v>
      </c>
      <c r="AG51" s="120">
        <f>VLOOKUP(AE55,'[2]FDN Details'!$B27:AQ505,15,0)</f>
        <v>395</v>
      </c>
      <c r="AH51" s="114">
        <v>0</v>
      </c>
      <c r="AI51" s="119" t="str">
        <f>VLOOKUP(AH55,'[2]FDN Details'!$B27:AU505,16,0)</f>
        <v>-</v>
      </c>
      <c r="AJ51" s="120">
        <f>VLOOKUP(AH55,'[2]FDN Details'!$B27:AT505,15,0)</f>
        <v>400</v>
      </c>
      <c r="AK51" s="114">
        <v>0</v>
      </c>
      <c r="AL51" s="119" t="str">
        <f>VLOOKUP(AK55,'[2]FDN Details'!$B27:AX505,16,0)</f>
        <v>-</v>
      </c>
      <c r="AM51" s="120">
        <f>VLOOKUP(AK55,'[2]FDN Details'!$B27:AW505,15,0)</f>
        <v>440</v>
      </c>
      <c r="AN51" s="114">
        <v>0</v>
      </c>
      <c r="AO51" s="119" t="str">
        <f>VLOOKUP(AN55,'[2]FDN Details'!$B27:BA505,16,0)</f>
        <v>-</v>
      </c>
      <c r="AP51" s="120">
        <f>VLOOKUP(AN55,'[2]FDN Details'!$B27:AZ505,15,0)</f>
        <v>439</v>
      </c>
      <c r="AQ51" s="114">
        <v>0</v>
      </c>
      <c r="AR51" s="119" t="str">
        <f>VLOOKUP(AQ55,'[2]FDN Details'!$B27:BD505,16,0)</f>
        <v>-</v>
      </c>
      <c r="AS51" s="120">
        <f>VLOOKUP(AQ55,'[2]FDN Details'!$B27:BC505,15,0)</f>
        <v>372</v>
      </c>
      <c r="AT51" s="100"/>
      <c r="AU51" s="1102"/>
      <c r="AV51" s="1015"/>
      <c r="AW51" s="1015"/>
      <c r="AX51" s="1015"/>
      <c r="AY51" s="1015"/>
      <c r="AZ51" s="1015"/>
      <c r="BA51" s="1014"/>
      <c r="BB51" s="78">
        <f>SUM(F51:AS51)</f>
        <v>5574</v>
      </c>
      <c r="BC51" s="78"/>
      <c r="BD51" s="78"/>
      <c r="BE51" s="78"/>
      <c r="BF51" s="78"/>
      <c r="BG51" s="78"/>
      <c r="BH51" s="78"/>
      <c r="BI51" s="78"/>
      <c r="BJ51" s="78"/>
      <c r="BK51" s="78"/>
      <c r="BL51" s="78"/>
    </row>
    <row r="52" spans="1:64" s="96" customFormat="1" ht="16.5" customHeight="1" thickTop="1" x14ac:dyDescent="0.35">
      <c r="A52" s="95"/>
      <c r="B52" s="1098"/>
      <c r="C52" s="127"/>
      <c r="D52" s="1006" t="str">
        <f>VLOOKUP(D55,'[2]FDN Details'!$B38:K516,2)</f>
        <v>23/2</v>
      </c>
      <c r="E52" s="1006"/>
      <c r="F52" s="100"/>
      <c r="G52" s="1006" t="str">
        <f>VLOOKUP(G55,'[2]FDN Details'!$B38:N516,2)</f>
        <v>23/3</v>
      </c>
      <c r="H52" s="1006"/>
      <c r="I52" s="127"/>
      <c r="J52" s="1006" t="str">
        <f>VLOOKUP(J55,'[2]FDN Details'!$B38:Q516,2)</f>
        <v>AP24</v>
      </c>
      <c r="K52" s="1006"/>
      <c r="L52" s="127"/>
      <c r="M52" s="1006" t="str">
        <f>VLOOKUP(M55,'[2]FDN Details'!$B38:T516,2)</f>
        <v>24/1</v>
      </c>
      <c r="N52" s="1006"/>
      <c r="O52" s="127"/>
      <c r="P52" s="1006" t="str">
        <f>VLOOKUP(P55,'[2]FDN Details'!$B38:W516,2)</f>
        <v>24/2</v>
      </c>
      <c r="Q52" s="1006"/>
      <c r="R52" s="100"/>
      <c r="S52" s="1006" t="str">
        <f>VLOOKUP(S55,'[2]FDN Details'!$B38:Z516,2)</f>
        <v>24/3</v>
      </c>
      <c r="T52" s="1006"/>
      <c r="U52" s="100"/>
      <c r="V52" s="1006" t="str">
        <f>VLOOKUP(V55,'[2]FDN Details'!$B38:AC516,2)</f>
        <v>AP25</v>
      </c>
      <c r="W52" s="1006"/>
      <c r="X52" s="100"/>
      <c r="Y52" s="1006" t="str">
        <f>VLOOKUP(Y55,'[2]FDN Details'!$B38:AF516,2)</f>
        <v>AP26</v>
      </c>
      <c r="Z52" s="1006"/>
      <c r="AA52" s="100"/>
      <c r="AB52" s="1006" t="str">
        <f>VLOOKUP(AB55,'[2]FDN Details'!$B38:AI516,2)</f>
        <v>AP27</v>
      </c>
      <c r="AC52" s="1006"/>
      <c r="AD52" s="100"/>
      <c r="AE52" s="1006" t="str">
        <f>VLOOKUP(AE55,'[2]FDN Details'!$B38:AL516,2)</f>
        <v>AP28</v>
      </c>
      <c r="AF52" s="1006"/>
      <c r="AG52" s="100"/>
      <c r="AH52" s="1006" t="str">
        <f>VLOOKUP(AH55,'[2]FDN Details'!$B38:AO516,2)</f>
        <v>28/1</v>
      </c>
      <c r="AI52" s="1006"/>
      <c r="AJ52" s="100"/>
      <c r="AK52" s="1006" t="str">
        <f>VLOOKUP(AK55,'[2]FDN Details'!$B38:AR516,2)</f>
        <v>AP29</v>
      </c>
      <c r="AL52" s="1006"/>
      <c r="AM52" s="100"/>
      <c r="AN52" s="1006" t="str">
        <f>VLOOKUP(AN55,'[2]FDN Details'!$B38:AU516,2)</f>
        <v>29/1</v>
      </c>
      <c r="AO52" s="1006"/>
      <c r="AP52" s="100"/>
      <c r="AQ52" s="1006" t="str">
        <f>VLOOKUP(AQ55,'[2]FDN Details'!$B38:AX516,2)</f>
        <v>AP30</v>
      </c>
      <c r="AR52" s="1006"/>
      <c r="AS52" s="100"/>
      <c r="AT52" s="100"/>
      <c r="AU52" s="1102"/>
      <c r="AV52" s="1037"/>
      <c r="AW52" s="1037"/>
      <c r="AX52" s="1037"/>
      <c r="AY52" s="1037"/>
      <c r="AZ52" s="1037"/>
      <c r="BA52" s="1033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</row>
    <row r="53" spans="1:64" s="96" customFormat="1" ht="16" customHeight="1" x14ac:dyDescent="0.35">
      <c r="A53" s="95"/>
      <c r="B53" s="1098"/>
      <c r="C53" s="127"/>
      <c r="D53" s="1006" t="str">
        <f>VLOOKUP(D55,'[2]FDN Details'!$B38:K517,3)</f>
        <v>A+0</v>
      </c>
      <c r="E53" s="1006"/>
      <c r="F53" s="100"/>
      <c r="G53" s="1006" t="str">
        <f>VLOOKUP(G55,'[2]FDN Details'!$B38:N517,3)</f>
        <v>A+0</v>
      </c>
      <c r="H53" s="1006"/>
      <c r="I53" s="100"/>
      <c r="J53" s="1006" t="str">
        <f>VLOOKUP(J55,'[2]FDN Details'!$B38:Q517,3)</f>
        <v>D45+0</v>
      </c>
      <c r="K53" s="1006"/>
      <c r="L53" s="100"/>
      <c r="M53" s="1006" t="str">
        <f>VLOOKUP(M55,'[2]FDN Details'!$B38:T517,3)</f>
        <v>A+6</v>
      </c>
      <c r="N53" s="1006"/>
      <c r="O53" s="100"/>
      <c r="P53" s="1006" t="str">
        <f>VLOOKUP(P55,'[2]FDN Details'!$B38:W517,3)</f>
        <v>A+3</v>
      </c>
      <c r="Q53" s="1006"/>
      <c r="R53" s="100"/>
      <c r="S53" s="1006" t="str">
        <f>VLOOKUP(S55,'[2]FDN Details'!$B38:Z517,3)</f>
        <v>A+6</v>
      </c>
      <c r="T53" s="1006"/>
      <c r="U53" s="100"/>
      <c r="V53" s="1006" t="str">
        <f>VLOOKUP(V55,'[2]FDN Details'!$B38:AC517,3)</f>
        <v>C2+0</v>
      </c>
      <c r="W53" s="1006"/>
      <c r="X53" s="100"/>
      <c r="Y53" s="1006" t="str">
        <f>VLOOKUP(Y55,'[2]FDN Details'!$B38:AF517,3)</f>
        <v>D45+0</v>
      </c>
      <c r="Z53" s="1006"/>
      <c r="AA53" s="100"/>
      <c r="AB53" s="1006" t="str">
        <f>VLOOKUP(AB55,'[2]FDN Details'!$B38:AI517,3)</f>
        <v>D45+0</v>
      </c>
      <c r="AC53" s="1006"/>
      <c r="AD53" s="100"/>
      <c r="AE53" s="1006" t="str">
        <f>VLOOKUP(AE55,'[2]FDN Details'!$B38:AL517,3)</f>
        <v>C1+0</v>
      </c>
      <c r="AF53" s="1006"/>
      <c r="AG53" s="100"/>
      <c r="AH53" s="1006" t="str">
        <f>VLOOKUP(AH55,'[2]FDN Details'!$B38:AO517,3)</f>
        <v>A+3</v>
      </c>
      <c r="AI53" s="1006"/>
      <c r="AJ53" s="100"/>
      <c r="AK53" s="1006" t="str">
        <f>VLOOKUP(AK55,'[2]FDN Details'!$B38:AR517,3)</f>
        <v>C1+6</v>
      </c>
      <c r="AL53" s="1006"/>
      <c r="AM53" s="100"/>
      <c r="AN53" s="1006" t="str">
        <f>VLOOKUP(AN55,'[2]FDN Details'!$B38:AU517,3)</f>
        <v>B1+9</v>
      </c>
      <c r="AO53" s="1006"/>
      <c r="AQ53" s="1006" t="str">
        <f>VLOOKUP(AQ55,'[2]FDN Details'!$B38:AX517,3)</f>
        <v>C2+6</v>
      </c>
      <c r="AR53" s="1006"/>
      <c r="AS53" s="100"/>
      <c r="AT53" s="100"/>
      <c r="AU53" s="1102"/>
      <c r="AV53" s="1038"/>
      <c r="AW53" s="1038"/>
      <c r="AX53" s="1038"/>
      <c r="AY53" s="1038"/>
      <c r="AZ53" s="1038"/>
      <c r="BA53" s="1034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</row>
    <row r="54" spans="1:64" ht="25.5" customHeight="1" x14ac:dyDescent="0.35">
      <c r="A54" s="72"/>
      <c r="B54" s="1098"/>
      <c r="C54" s="75"/>
      <c r="D54" s="989"/>
      <c r="E54" s="989"/>
      <c r="F54" s="100"/>
      <c r="G54" s="989"/>
      <c r="H54" s="989"/>
      <c r="I54" s="131"/>
      <c r="J54" s="989"/>
      <c r="K54" s="989"/>
      <c r="L54" s="100"/>
      <c r="M54" s="124"/>
      <c r="N54" s="124"/>
      <c r="O54" s="100"/>
      <c r="P54" s="124"/>
      <c r="Q54" s="124"/>
      <c r="R54" s="131"/>
      <c r="S54" s="136"/>
      <c r="T54" s="136"/>
      <c r="U54" s="131"/>
      <c r="V54" s="124"/>
      <c r="W54" s="124"/>
      <c r="X54" s="75"/>
      <c r="Y54" s="124"/>
      <c r="Z54" s="124"/>
      <c r="AA54" s="100"/>
      <c r="AB54" s="124"/>
      <c r="AC54" s="124"/>
      <c r="AD54" s="100"/>
      <c r="AE54" s="124"/>
      <c r="AF54" s="124"/>
      <c r="AG54" s="100"/>
      <c r="AH54" s="136"/>
      <c r="AI54" s="136"/>
      <c r="AJ54" s="136"/>
      <c r="AK54" s="136"/>
      <c r="AL54" s="136"/>
      <c r="AM54" s="136"/>
      <c r="AN54" s="1008"/>
      <c r="AO54" s="1008"/>
      <c r="AP54" s="100"/>
      <c r="AQ54" s="1008"/>
      <c r="AR54" s="1008"/>
      <c r="AS54" s="136"/>
      <c r="AT54" s="136"/>
      <c r="AU54" s="1102"/>
      <c r="AV54" s="1038"/>
      <c r="AW54" s="1038"/>
      <c r="AX54" s="1038"/>
      <c r="AY54" s="1038"/>
      <c r="AZ54" s="1038"/>
      <c r="BA54" s="1034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</row>
    <row r="55" spans="1:64" ht="25.5" customHeight="1" thickBot="1" x14ac:dyDescent="0.4">
      <c r="A55" s="72"/>
      <c r="B55" s="1098"/>
      <c r="C55" s="75"/>
      <c r="D55" s="126">
        <f>AQ44+1</f>
        <v>41</v>
      </c>
      <c r="E55" s="125"/>
      <c r="F55" s="126"/>
      <c r="G55" s="125">
        <f>D55+1</f>
        <v>42</v>
      </c>
      <c r="H55" s="125"/>
      <c r="I55" s="126"/>
      <c r="J55" s="125">
        <f>G55+1</f>
        <v>43</v>
      </c>
      <c r="K55" s="125"/>
      <c r="L55" s="126"/>
      <c r="M55" s="125">
        <f>J55+1</f>
        <v>44</v>
      </c>
      <c r="N55" s="125"/>
      <c r="O55" s="126"/>
      <c r="P55" s="125">
        <f>M55+1</f>
        <v>45</v>
      </c>
      <c r="Q55" s="125"/>
      <c r="R55" s="126"/>
      <c r="S55" s="125">
        <f>P55+1</f>
        <v>46</v>
      </c>
      <c r="T55" s="138"/>
      <c r="U55" s="126"/>
      <c r="V55" s="125">
        <f>S55+1</f>
        <v>47</v>
      </c>
      <c r="W55" s="125"/>
      <c r="X55" s="132"/>
      <c r="Y55" s="125">
        <f>V55+1</f>
        <v>48</v>
      </c>
      <c r="Z55" s="125"/>
      <c r="AA55" s="126"/>
      <c r="AB55" s="125">
        <f>Y55+1</f>
        <v>49</v>
      </c>
      <c r="AC55" s="125"/>
      <c r="AD55" s="126"/>
      <c r="AE55" s="125">
        <f>AB55+1</f>
        <v>50</v>
      </c>
      <c r="AF55" s="125"/>
      <c r="AG55" s="126"/>
      <c r="AH55" s="125">
        <f>AE55+1</f>
        <v>51</v>
      </c>
      <c r="AI55" s="138"/>
      <c r="AJ55" s="138"/>
      <c r="AK55" s="125">
        <f>AH55+1</f>
        <v>52</v>
      </c>
      <c r="AL55" s="138"/>
      <c r="AM55" s="138"/>
      <c r="AN55" s="125">
        <f>AK55+1</f>
        <v>53</v>
      </c>
      <c r="AO55" s="126"/>
      <c r="AP55" s="138"/>
      <c r="AQ55" s="125">
        <f>AN55+1</f>
        <v>54</v>
      </c>
      <c r="AR55" s="131"/>
      <c r="AS55" s="136"/>
      <c r="AT55" s="136"/>
      <c r="AU55" s="1102"/>
      <c r="AV55" s="1038"/>
      <c r="AW55" s="1038"/>
      <c r="AX55" s="1038"/>
      <c r="AY55" s="1038"/>
      <c r="AZ55" s="1038"/>
      <c r="BA55" s="1034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</row>
    <row r="56" spans="1:64" ht="14.5" customHeight="1" thickBot="1" x14ac:dyDescent="0.4">
      <c r="A56" s="72"/>
      <c r="B56" s="1098"/>
      <c r="C56" s="139"/>
      <c r="D56" s="1059" t="s">
        <v>2744</v>
      </c>
      <c r="E56" s="1060"/>
      <c r="F56" s="1060"/>
      <c r="G56" s="1060"/>
      <c r="H56" s="1060"/>
      <c r="I56" s="1060"/>
      <c r="J56" s="1060"/>
      <c r="K56" s="1060"/>
      <c r="L56" s="1060"/>
      <c r="M56" s="1060"/>
      <c r="N56" s="1060"/>
      <c r="O56" s="1060"/>
      <c r="P56" s="1060"/>
      <c r="Q56" s="1060"/>
      <c r="R56" s="1060"/>
      <c r="S56" s="1060"/>
      <c r="T56" s="1060"/>
      <c r="U56" s="1060"/>
      <c r="V56" s="1060"/>
      <c r="W56" s="1060"/>
      <c r="X56" s="1060"/>
      <c r="Y56" s="1060"/>
      <c r="Z56" s="1060"/>
      <c r="AA56" s="1060"/>
      <c r="AB56" s="1060"/>
      <c r="AC56" s="1060"/>
      <c r="AD56" s="1061"/>
      <c r="AE56" s="1068" t="s">
        <v>2749</v>
      </c>
      <c r="AF56" s="1069"/>
      <c r="AG56" s="1069"/>
      <c r="AH56" s="1069"/>
      <c r="AI56" s="1069"/>
      <c r="AJ56" s="1069"/>
      <c r="AK56" s="1069"/>
      <c r="AL56" s="1069"/>
      <c r="AM56" s="1069"/>
      <c r="AN56" s="1069"/>
      <c r="AO56" s="1069"/>
      <c r="AP56" s="1069"/>
      <c r="AQ56" s="1069"/>
      <c r="AR56" s="1069"/>
      <c r="AS56" s="1069"/>
      <c r="AT56" s="100"/>
      <c r="AU56" s="1102"/>
      <c r="AV56" s="1038"/>
      <c r="AW56" s="1038"/>
      <c r="AX56" s="1038"/>
      <c r="AY56" s="1038"/>
      <c r="AZ56" s="1038"/>
      <c r="BA56" s="1034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</row>
    <row r="57" spans="1:64" ht="14.5" customHeight="1" x14ac:dyDescent="0.35">
      <c r="A57" s="72"/>
      <c r="B57" s="1098"/>
      <c r="C57" s="75"/>
      <c r="D57" s="75"/>
      <c r="E57" s="75"/>
      <c r="F57" s="100"/>
      <c r="G57" s="75"/>
      <c r="H57" s="75"/>
      <c r="I57" s="100"/>
      <c r="J57" s="75"/>
      <c r="K57" s="75"/>
      <c r="L57" s="100"/>
      <c r="M57" s="75"/>
      <c r="N57" s="75"/>
      <c r="O57" s="100"/>
      <c r="P57" s="75"/>
      <c r="Q57" s="75"/>
      <c r="R57" s="100"/>
      <c r="S57" s="75"/>
      <c r="T57" s="75"/>
      <c r="U57" s="100"/>
      <c r="V57" s="75"/>
      <c r="W57" s="75"/>
      <c r="X57" s="100"/>
      <c r="Y57" s="75"/>
      <c r="Z57" s="75"/>
      <c r="AA57" s="100"/>
      <c r="AB57" s="75"/>
      <c r="AC57" s="75"/>
      <c r="AD57" s="100"/>
      <c r="AE57" s="75"/>
      <c r="AF57" s="75"/>
      <c r="AG57" s="100"/>
      <c r="AH57" s="75"/>
      <c r="AI57" s="75"/>
      <c r="AJ57" s="100"/>
      <c r="AK57" s="75"/>
      <c r="AL57" s="75"/>
      <c r="AM57" s="100"/>
      <c r="AN57" s="75"/>
      <c r="AO57" s="75"/>
      <c r="AP57" s="100"/>
      <c r="AQ57" s="75"/>
      <c r="AR57" s="127"/>
      <c r="AS57" s="100"/>
      <c r="AT57" s="100"/>
      <c r="AU57" s="1102"/>
      <c r="AV57" s="1038"/>
      <c r="AW57" s="1038"/>
      <c r="AX57" s="1038"/>
      <c r="AY57" s="1038"/>
      <c r="AZ57" s="1038"/>
      <c r="BA57" s="1034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</row>
    <row r="58" spans="1:64" ht="14.5" customHeight="1" x14ac:dyDescent="0.35">
      <c r="A58" s="72"/>
      <c r="B58" s="1098"/>
      <c r="C58" s="75"/>
      <c r="D58" s="75"/>
      <c r="E58" s="75"/>
      <c r="F58" s="100"/>
      <c r="G58" s="75"/>
      <c r="H58" s="75"/>
      <c r="I58" s="100"/>
      <c r="J58" s="75"/>
      <c r="K58" s="75"/>
      <c r="L58" s="100"/>
      <c r="M58" s="75"/>
      <c r="N58" s="75"/>
      <c r="O58" s="100"/>
      <c r="P58" s="75"/>
      <c r="Q58" s="75"/>
      <c r="R58" s="100"/>
      <c r="S58" s="75"/>
      <c r="T58" s="75"/>
      <c r="U58" s="100"/>
      <c r="V58" s="75"/>
      <c r="W58" s="75"/>
      <c r="X58" s="100"/>
      <c r="Y58" s="75"/>
      <c r="Z58" s="75"/>
      <c r="AA58" s="100"/>
      <c r="AB58" s="75"/>
      <c r="AC58" s="75"/>
      <c r="AD58" s="100"/>
      <c r="AE58" s="75"/>
      <c r="AF58" s="75"/>
      <c r="AG58" s="100"/>
      <c r="AH58" s="75"/>
      <c r="AI58" s="75"/>
      <c r="AJ58" s="100"/>
      <c r="AK58" s="75"/>
      <c r="AL58" s="75"/>
      <c r="AM58" s="100"/>
      <c r="AN58" s="75"/>
      <c r="AO58" s="75"/>
      <c r="AP58" s="100"/>
      <c r="AQ58" s="75"/>
      <c r="AR58" s="75"/>
      <c r="AS58" s="100"/>
      <c r="AT58" s="100"/>
      <c r="AU58" s="1102"/>
      <c r="AV58" s="1038"/>
      <c r="AW58" s="1038"/>
      <c r="AX58" s="1038"/>
      <c r="AY58" s="1038"/>
      <c r="AZ58" s="1038"/>
      <c r="BA58" s="1034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</row>
    <row r="59" spans="1:64" ht="15" customHeight="1" thickBot="1" x14ac:dyDescent="0.4">
      <c r="A59" s="72"/>
      <c r="B59" s="1098"/>
      <c r="C59" s="75"/>
      <c r="D59" s="134"/>
      <c r="E59" s="108"/>
      <c r="F59" s="100"/>
      <c r="G59" s="1016"/>
      <c r="H59" s="1016"/>
      <c r="I59" s="100"/>
      <c r="J59" s="1016"/>
      <c r="K59" s="1016"/>
      <c r="L59" s="100"/>
      <c r="M59" s="1016"/>
      <c r="N59" s="1016"/>
      <c r="O59" s="100"/>
      <c r="P59" s="1016"/>
      <c r="Q59" s="1016"/>
      <c r="R59" s="100"/>
      <c r="S59" s="1016"/>
      <c r="T59" s="1016"/>
      <c r="U59" s="100"/>
      <c r="V59" s="1016"/>
      <c r="W59" s="1016"/>
      <c r="X59" s="100"/>
      <c r="Y59" s="1016"/>
      <c r="Z59" s="1016"/>
      <c r="AA59" s="100"/>
      <c r="AB59" s="1016"/>
      <c r="AC59" s="1016"/>
      <c r="AD59" s="100"/>
      <c r="AE59" s="1016"/>
      <c r="AF59" s="1016"/>
      <c r="AG59" s="100"/>
      <c r="AH59" s="1016"/>
      <c r="AI59" s="1016"/>
      <c r="AJ59" s="100"/>
      <c r="AK59" s="1016"/>
      <c r="AL59" s="1016"/>
      <c r="AM59" s="100"/>
      <c r="AN59" s="1016"/>
      <c r="AO59" s="1016"/>
      <c r="AP59" s="100"/>
      <c r="AQ59" s="1016"/>
      <c r="AR59" s="1016"/>
      <c r="AS59" s="100"/>
      <c r="AT59" s="100"/>
      <c r="AU59" s="1102"/>
      <c r="AV59" s="1039"/>
      <c r="AW59" s="1039"/>
      <c r="AX59" s="1039"/>
      <c r="AY59" s="1039"/>
      <c r="AZ59" s="1039"/>
      <c r="BA59" s="1035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</row>
    <row r="60" spans="1:64" ht="15.65" customHeight="1" thickTop="1" thickBot="1" x14ac:dyDescent="0.4">
      <c r="A60" s="72"/>
      <c r="B60" s="1098"/>
      <c r="C60" s="100"/>
      <c r="D60" s="112" t="s">
        <v>85</v>
      </c>
      <c r="E60" s="112" t="s">
        <v>86</v>
      </c>
      <c r="F60" s="100"/>
      <c r="G60" s="112" t="s">
        <v>85</v>
      </c>
      <c r="H60" s="112" t="s">
        <v>86</v>
      </c>
      <c r="I60" s="100"/>
      <c r="J60" s="112" t="s">
        <v>85</v>
      </c>
      <c r="K60" s="112" t="s">
        <v>86</v>
      </c>
      <c r="L60" s="100"/>
      <c r="M60" s="112" t="s">
        <v>85</v>
      </c>
      <c r="N60" s="112" t="s">
        <v>86</v>
      </c>
      <c r="O60" s="100"/>
      <c r="P60" s="112" t="s">
        <v>85</v>
      </c>
      <c r="Q60" s="112" t="s">
        <v>86</v>
      </c>
      <c r="R60" s="100"/>
      <c r="S60" s="112" t="s">
        <v>85</v>
      </c>
      <c r="T60" s="112" t="s">
        <v>86</v>
      </c>
      <c r="U60" s="100"/>
      <c r="V60" s="112" t="s">
        <v>85</v>
      </c>
      <c r="W60" s="112" t="s">
        <v>86</v>
      </c>
      <c r="X60" s="100"/>
      <c r="Y60" s="112" t="s">
        <v>85</v>
      </c>
      <c r="Z60" s="112" t="s">
        <v>86</v>
      </c>
      <c r="AA60" s="100"/>
      <c r="AB60" s="112" t="s">
        <v>85</v>
      </c>
      <c r="AC60" s="112" t="s">
        <v>86</v>
      </c>
      <c r="AD60" s="100"/>
      <c r="AE60" s="112" t="s">
        <v>85</v>
      </c>
      <c r="AF60" s="112" t="s">
        <v>86</v>
      </c>
      <c r="AG60" s="100"/>
      <c r="AH60" s="112" t="s">
        <v>85</v>
      </c>
      <c r="AI60" s="112" t="s">
        <v>86</v>
      </c>
      <c r="AJ60" s="100"/>
      <c r="AK60" s="112" t="s">
        <v>85</v>
      </c>
      <c r="AL60" s="112" t="s">
        <v>86</v>
      </c>
      <c r="AM60" s="100"/>
      <c r="AN60" s="112" t="s">
        <v>85</v>
      </c>
      <c r="AO60" s="112" t="s">
        <v>86</v>
      </c>
      <c r="AP60" s="100"/>
      <c r="AQ60" s="112" t="s">
        <v>85</v>
      </c>
      <c r="AR60" s="112" t="s">
        <v>86</v>
      </c>
      <c r="AS60" s="100"/>
      <c r="AT60" s="100"/>
      <c r="AU60" s="1102"/>
      <c r="AV60" s="1015">
        <f>COUNTA(D63:AR63)</f>
        <v>14</v>
      </c>
      <c r="AW60" s="1015">
        <f>COUNTIF(K59:AR59,"FC")</f>
        <v>0</v>
      </c>
      <c r="AX60" s="1015">
        <f>COUNTIF(J58:AR58,"EC")</f>
        <v>0</v>
      </c>
      <c r="AY60" s="1015">
        <f>COUNTIF(J62:AR62,"E")</f>
        <v>0</v>
      </c>
      <c r="AZ60" s="1015">
        <f>COUNTIF(J59:AR59,"TW")</f>
        <v>0</v>
      </c>
      <c r="BA60" s="1014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64" ht="15.65" customHeight="1" thickTop="1" thickBot="1" x14ac:dyDescent="0.4">
      <c r="A61" s="72"/>
      <c r="B61" s="1098"/>
      <c r="C61" s="100"/>
      <c r="D61" s="116" t="s">
        <v>89</v>
      </c>
      <c r="E61" s="116" t="s">
        <v>90</v>
      </c>
      <c r="F61" s="100"/>
      <c r="G61" s="116" t="s">
        <v>89</v>
      </c>
      <c r="H61" s="116" t="s">
        <v>90</v>
      </c>
      <c r="I61" s="100"/>
      <c r="J61" s="116" t="s">
        <v>89</v>
      </c>
      <c r="K61" s="116" t="s">
        <v>90</v>
      </c>
      <c r="L61" s="100"/>
      <c r="M61" s="116" t="s">
        <v>89</v>
      </c>
      <c r="N61" s="116" t="s">
        <v>90</v>
      </c>
      <c r="O61" s="100"/>
      <c r="P61" s="116" t="s">
        <v>89</v>
      </c>
      <c r="Q61" s="116" t="s">
        <v>90</v>
      </c>
      <c r="R61" s="100"/>
      <c r="S61" s="116" t="s">
        <v>89</v>
      </c>
      <c r="T61" s="116" t="s">
        <v>90</v>
      </c>
      <c r="U61" s="100"/>
      <c r="V61" s="116" t="s">
        <v>89</v>
      </c>
      <c r="W61" s="116" t="s">
        <v>90</v>
      </c>
      <c r="X61" s="100"/>
      <c r="Y61" s="116" t="s">
        <v>89</v>
      </c>
      <c r="Z61" s="116" t="s">
        <v>90</v>
      </c>
      <c r="AA61" s="100"/>
      <c r="AB61" s="116" t="s">
        <v>89</v>
      </c>
      <c r="AC61" s="116" t="s">
        <v>90</v>
      </c>
      <c r="AD61" s="100"/>
      <c r="AE61" s="116" t="s">
        <v>89</v>
      </c>
      <c r="AF61" s="116" t="s">
        <v>90</v>
      </c>
      <c r="AG61" s="100"/>
      <c r="AH61" s="116" t="s">
        <v>89</v>
      </c>
      <c r="AI61" s="116" t="s">
        <v>90</v>
      </c>
      <c r="AJ61" s="100"/>
      <c r="AK61" s="116" t="s">
        <v>89</v>
      </c>
      <c r="AL61" s="116" t="s">
        <v>90</v>
      </c>
      <c r="AM61" s="100"/>
      <c r="AN61" s="116" t="s">
        <v>89</v>
      </c>
      <c r="AO61" s="116" t="s">
        <v>90</v>
      </c>
      <c r="AP61" s="100"/>
      <c r="AQ61" s="116" t="s">
        <v>89</v>
      </c>
      <c r="AR61" s="116" t="s">
        <v>90</v>
      </c>
      <c r="AS61" s="100"/>
      <c r="AT61" s="100"/>
      <c r="AU61" s="1102"/>
      <c r="AV61" s="1015"/>
      <c r="AW61" s="1015"/>
      <c r="AX61" s="1015"/>
      <c r="AY61" s="1015"/>
      <c r="AZ61" s="1015"/>
      <c r="BA61" s="1014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64" ht="15.65" customHeight="1" thickTop="1" thickBot="1" x14ac:dyDescent="0.4">
      <c r="A62" s="72"/>
      <c r="B62" s="1098"/>
      <c r="C62" s="75"/>
      <c r="D62" s="114">
        <v>0</v>
      </c>
      <c r="E62" s="119" t="str">
        <f>VLOOKUP(D66,'[2]FDN Details'!$B38:Q516,16,0)</f>
        <v>-</v>
      </c>
      <c r="F62" s="120">
        <f>VLOOKUP(D66,'[2]FDN Details'!$B38:P516,15,0)</f>
        <v>372</v>
      </c>
      <c r="G62" s="114">
        <v>0</v>
      </c>
      <c r="H62" s="119" t="str">
        <f>VLOOKUP(G66,'[2]FDN Details'!$B38:T516,16,0)</f>
        <v>-</v>
      </c>
      <c r="I62" s="120">
        <f>VLOOKUP(G66,'[2]FDN Details'!$B38:S516,15,0)</f>
        <v>370</v>
      </c>
      <c r="J62" s="114">
        <v>0</v>
      </c>
      <c r="K62" s="119" t="str">
        <f>VLOOKUP(J66,'[2]FDN Details'!$B38:W516,16,0)</f>
        <v>-</v>
      </c>
      <c r="L62" s="120">
        <f>VLOOKUP(J66,'[2]FDN Details'!$B38:V516,15,0)</f>
        <v>400</v>
      </c>
      <c r="M62" s="114">
        <v>0</v>
      </c>
      <c r="N62" s="119" t="str">
        <f>VLOOKUP(M66,'[2]FDN Details'!$B38:Z516,16,0)</f>
        <v>-</v>
      </c>
      <c r="O62" s="120">
        <f>VLOOKUP(M66,'[2]FDN Details'!$B38:Y516,15,0)</f>
        <v>360</v>
      </c>
      <c r="P62" s="114">
        <v>0</v>
      </c>
      <c r="Q62" s="119" t="str">
        <f>VLOOKUP(P66,'[2]FDN Details'!$B38:AC516,16,0)</f>
        <v>-</v>
      </c>
      <c r="R62" s="120">
        <f>VLOOKUP(P66,'[2]FDN Details'!$B38:AB516,15,0)</f>
        <v>365</v>
      </c>
      <c r="S62" s="114">
        <v>0</v>
      </c>
      <c r="T62" s="119" t="str">
        <f>VLOOKUP(S66,'[2]FDN Details'!$B38:AF516,16,0)</f>
        <v>-</v>
      </c>
      <c r="U62" s="120">
        <f>VLOOKUP(S66,'[2]FDN Details'!$B38:AE516,15,0)</f>
        <v>428</v>
      </c>
      <c r="V62" s="114">
        <v>0</v>
      </c>
      <c r="W62" s="119" t="str">
        <f>VLOOKUP(V66,'[2]FDN Details'!$B38:AI516,16,0)</f>
        <v>-</v>
      </c>
      <c r="X62" s="120">
        <f>VLOOKUP(V66,'[2]FDN Details'!$B38:AH516,15,0)</f>
        <v>360.72300000000001</v>
      </c>
      <c r="Y62" s="114">
        <v>0</v>
      </c>
      <c r="Z62" s="119" t="str">
        <f>VLOOKUP(Y66,'[2]FDN Details'!$B38:AL516,16,0)</f>
        <v>-</v>
      </c>
      <c r="AA62" s="120">
        <f>VLOOKUP(Y66,'[2]FDN Details'!$B38:AK516,15,0)</f>
        <v>260.00200000000001</v>
      </c>
      <c r="AB62" s="114">
        <v>0</v>
      </c>
      <c r="AC62" s="119" t="str">
        <f>VLOOKUP(AB66,'[2]FDN Details'!$B38:AO516,16,0)</f>
        <v>-</v>
      </c>
      <c r="AD62" s="120">
        <f>VLOOKUP(AB66,'[2]FDN Details'!$B38:AN516,15,0)</f>
        <v>456.80599999999998</v>
      </c>
      <c r="AE62" s="114">
        <v>0</v>
      </c>
      <c r="AF62" s="119" t="str">
        <f>VLOOKUP(AE66,'[2]FDN Details'!$B38:AR516,16,0)</f>
        <v>-</v>
      </c>
      <c r="AG62" s="120">
        <f>VLOOKUP(AE66,'[2]FDN Details'!$B38:AQ516,15,0)</f>
        <v>444.77800000000002</v>
      </c>
      <c r="AH62" s="114">
        <v>0</v>
      </c>
      <c r="AI62" s="119" t="str">
        <f>VLOOKUP(AH66,'[2]FDN Details'!$B38:AU516,16,0)</f>
        <v>-</v>
      </c>
      <c r="AJ62" s="120">
        <f>VLOOKUP(AH66,'[2]FDN Details'!$B38:AT516,15,0)</f>
        <v>407</v>
      </c>
      <c r="AK62" s="114">
        <v>0</v>
      </c>
      <c r="AL62" s="119" t="str">
        <f>VLOOKUP(AK66,'[2]FDN Details'!$B38:AX516,16,0)</f>
        <v>-</v>
      </c>
      <c r="AM62" s="120">
        <f>VLOOKUP(AK66,'[2]FDN Details'!$B38:AW516,15,0)</f>
        <v>400.91199999999998</v>
      </c>
      <c r="AN62" s="114">
        <v>0</v>
      </c>
      <c r="AO62" s="119" t="str">
        <f>VLOOKUP(AN66,'[2]FDN Details'!$B38:BA516,16,0)</f>
        <v>-</v>
      </c>
      <c r="AP62" s="120">
        <f>VLOOKUP(AN66,'[2]FDN Details'!$B38:AZ516,15,0)</f>
        <v>407</v>
      </c>
      <c r="AQ62" s="114">
        <v>0</v>
      </c>
      <c r="AR62" s="119" t="str">
        <f>VLOOKUP(AQ66,'[2]FDN Details'!$B38:BD516,16,0)</f>
        <v>-</v>
      </c>
      <c r="AS62" s="120">
        <f>VLOOKUP(AQ66,'[2]FDN Details'!$B38:BC516,15,0)</f>
        <v>378</v>
      </c>
      <c r="AT62" s="100"/>
      <c r="AU62" s="1102"/>
      <c r="AV62" s="1015"/>
      <c r="AW62" s="1015"/>
      <c r="AX62" s="1015"/>
      <c r="AY62" s="1015"/>
      <c r="AZ62" s="1015"/>
      <c r="BA62" s="1014"/>
      <c r="BB62" s="78">
        <f>SUM(F62:AS62)</f>
        <v>5410.2210000000005</v>
      </c>
      <c r="BC62" s="78"/>
      <c r="BD62" s="78"/>
      <c r="BE62" s="78"/>
      <c r="BF62" s="78"/>
      <c r="BG62" s="78"/>
      <c r="BH62" s="78"/>
      <c r="BI62" s="78"/>
      <c r="BJ62" s="78"/>
      <c r="BK62" s="78"/>
      <c r="BL62" s="78"/>
    </row>
    <row r="63" spans="1:64" s="96" customFormat="1" ht="16.5" customHeight="1" thickTop="1" x14ac:dyDescent="0.35">
      <c r="A63" s="95"/>
      <c r="B63" s="1098"/>
      <c r="C63" s="127"/>
      <c r="D63" s="1006" t="str">
        <f>VLOOKUP(D66,'[2]FDN Details'!$B49:K527,2)</f>
        <v>30/1</v>
      </c>
      <c r="E63" s="1006"/>
      <c r="F63" s="100"/>
      <c r="G63" s="1006" t="str">
        <f>VLOOKUP(G66,'[2]FDN Details'!$B49:N527,2)</f>
        <v>30/2</v>
      </c>
      <c r="H63" s="1006"/>
      <c r="I63" s="127"/>
      <c r="J63" s="1006" t="str">
        <f>VLOOKUP(J66,'[2]FDN Details'!$B49:Q527,2)</f>
        <v>AP31</v>
      </c>
      <c r="K63" s="1006"/>
      <c r="L63" s="127"/>
      <c r="M63" s="1006" t="str">
        <f>VLOOKUP(M66,'[2]FDN Details'!$B49:T527,2)</f>
        <v>AP32</v>
      </c>
      <c r="N63" s="1006"/>
      <c r="O63" s="127"/>
      <c r="P63" s="1006" t="str">
        <f>VLOOKUP(P66,'[2]FDN Details'!$B49:W527,2)</f>
        <v>32/1</v>
      </c>
      <c r="Q63" s="1006"/>
      <c r="R63" s="100"/>
      <c r="S63" s="1006" t="str">
        <f>VLOOKUP(S66,'[2]FDN Details'!$B49:Z527,2)</f>
        <v>AP33</v>
      </c>
      <c r="T63" s="1006"/>
      <c r="U63" s="100"/>
      <c r="V63" s="1006" t="str">
        <f>VLOOKUP(V66,'[2]FDN Details'!$B49:AC527,2)</f>
        <v>33/1</v>
      </c>
      <c r="W63" s="1006"/>
      <c r="X63" s="100"/>
      <c r="Y63" s="1006" t="str">
        <f>VLOOKUP(Y66,'[2]FDN Details'!$B49:AF527,2)</f>
        <v>AP34</v>
      </c>
      <c r="Z63" s="1006"/>
      <c r="AA63" s="100"/>
      <c r="AB63" s="1006" t="str">
        <f>VLOOKUP(AB66,'[2]FDN Details'!$B49:AI527,2)</f>
        <v>34/1</v>
      </c>
      <c r="AC63" s="1006"/>
      <c r="AD63" s="100"/>
      <c r="AE63" s="1006" t="str">
        <f>VLOOKUP(AE66,'[2]FDN Details'!$B49:AL527,2)</f>
        <v>AP35</v>
      </c>
      <c r="AF63" s="1006"/>
      <c r="AG63" s="100"/>
      <c r="AH63" s="1006" t="str">
        <f>VLOOKUP(AH66,'[2]FDN Details'!$B49:AO527,2)</f>
        <v>AP36</v>
      </c>
      <c r="AI63" s="1006"/>
      <c r="AJ63" s="100"/>
      <c r="AK63" s="1006" t="str">
        <f>VLOOKUP(AK66,'[2]FDN Details'!$B49:AR527,2)</f>
        <v>36/1</v>
      </c>
      <c r="AL63" s="1006"/>
      <c r="AM63" s="100"/>
      <c r="AN63" s="1006" t="str">
        <f>VLOOKUP(AN66,'[2]FDN Details'!$B49:AU527,2)</f>
        <v>AP37</v>
      </c>
      <c r="AO63" s="1006"/>
      <c r="AP63" s="100"/>
      <c r="AQ63" s="1006" t="str">
        <f>VLOOKUP(AQ66,'[2]FDN Details'!$B49:AX527,2)</f>
        <v>37/1</v>
      </c>
      <c r="AR63" s="1006"/>
      <c r="AS63" s="100"/>
      <c r="AT63" s="100"/>
      <c r="AU63" s="1102"/>
      <c r="AV63" s="1037"/>
      <c r="AW63" s="1037"/>
      <c r="AX63" s="1037"/>
      <c r="AY63" s="1037"/>
      <c r="AZ63" s="1037"/>
      <c r="BA63" s="1033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</row>
    <row r="64" spans="1:64" s="96" customFormat="1" ht="16" customHeight="1" x14ac:dyDescent="0.35">
      <c r="A64" s="95"/>
      <c r="B64" s="1098"/>
      <c r="C64" s="127"/>
      <c r="D64" s="1006" t="str">
        <f>VLOOKUP(D66,'[2]FDN Details'!$B49:K528,3)</f>
        <v>A+0</v>
      </c>
      <c r="E64" s="1006"/>
      <c r="F64" s="100"/>
      <c r="G64" s="1006" t="str">
        <f>VLOOKUP(G66,'[2]FDN Details'!$B49:N528,3)</f>
        <v>A+0</v>
      </c>
      <c r="H64" s="1006"/>
      <c r="I64" s="100"/>
      <c r="J64" s="1006" t="str">
        <f>VLOOKUP(J66,'[2]FDN Details'!$B49:Q528,3)</f>
        <v>C1+3</v>
      </c>
      <c r="K64" s="1006"/>
      <c r="L64" s="100"/>
      <c r="M64" s="1006" t="str">
        <f>VLOOKUP(M66,'[2]FDN Details'!$B49:T528,3)</f>
        <v>D45+3</v>
      </c>
      <c r="N64" s="1006"/>
      <c r="O64" s="100"/>
      <c r="P64" s="1006" t="str">
        <f>VLOOKUP(P66,'[2]FDN Details'!$B49:W528,3)</f>
        <v>A+0</v>
      </c>
      <c r="Q64" s="1006"/>
      <c r="R64" s="100"/>
      <c r="S64" s="1006" t="str">
        <f>VLOOKUP(S66,'[2]FDN Details'!$B49:Z528,3)</f>
        <v>C1-3</v>
      </c>
      <c r="T64" s="1006"/>
      <c r="U64" s="100"/>
      <c r="V64" s="1006" t="str">
        <f>VLOOKUP(V66,'[2]FDN Details'!$B49:AC528,3)</f>
        <v>A+0</v>
      </c>
      <c r="W64" s="1006"/>
      <c r="X64" s="100"/>
      <c r="Y64" s="1006" t="str">
        <f>VLOOKUP(Y66,'[2]FDN Details'!$B49:AF528,3)</f>
        <v>C2+0</v>
      </c>
      <c r="Z64" s="1006"/>
      <c r="AA64" s="100"/>
      <c r="AB64" s="1006" t="str">
        <f>VLOOKUP(AB66,'[2]FDN Details'!$B49:AI528,3)</f>
        <v>A+6</v>
      </c>
      <c r="AC64" s="1006"/>
      <c r="AD64" s="100"/>
      <c r="AE64" s="1006" t="str">
        <f>VLOOKUP(AE66,'[2]FDN Details'!$B49:AL528,3)</f>
        <v>B2+3</v>
      </c>
      <c r="AF64" s="1006"/>
      <c r="AG64" s="100"/>
      <c r="AH64" s="1006" t="str">
        <f>VLOOKUP(AH66,'[2]FDN Details'!$B49:AO528,3)</f>
        <v>C1+3</v>
      </c>
      <c r="AI64" s="1006"/>
      <c r="AJ64" s="100"/>
      <c r="AK64" s="1006" t="str">
        <f>VLOOKUP(AK66,'[2]FDN Details'!$B49:AR528,3)</f>
        <v>A+0</v>
      </c>
      <c r="AL64" s="1006"/>
      <c r="AM64" s="100"/>
      <c r="AN64" s="1006" t="str">
        <f>VLOOKUP(AN66,'[2]FDN Details'!$B49:AU528,3)</f>
        <v>C1+3</v>
      </c>
      <c r="AO64" s="1006"/>
      <c r="AP64" s="100"/>
      <c r="AQ64" s="1006" t="str">
        <f>VLOOKUP(AQ66,'[2]FDN Details'!$B49:AX528,3)</f>
        <v>A+6</v>
      </c>
      <c r="AR64" s="1006"/>
      <c r="AS64" s="100"/>
      <c r="AT64" s="100"/>
      <c r="AU64" s="1102"/>
      <c r="AV64" s="1038"/>
      <c r="AW64" s="1038"/>
      <c r="AX64" s="1038"/>
      <c r="AY64" s="1038"/>
      <c r="AZ64" s="1038"/>
      <c r="BA64" s="1034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64" s="96" customFormat="1" ht="14.5" customHeight="1" x14ac:dyDescent="0.35">
      <c r="A65" s="95"/>
      <c r="B65" s="1098"/>
      <c r="C65" s="127"/>
      <c r="D65" s="118"/>
      <c r="E65" s="118"/>
      <c r="F65" s="100"/>
      <c r="G65" s="118"/>
      <c r="H65" s="118"/>
      <c r="I65" s="131"/>
      <c r="J65" s="118"/>
      <c r="K65" s="118"/>
      <c r="L65" s="100"/>
      <c r="M65" s="118"/>
      <c r="N65" s="118"/>
      <c r="O65" s="100"/>
      <c r="P65" s="1008"/>
      <c r="Q65" s="1008"/>
      <c r="R65" s="131"/>
      <c r="S65" s="136"/>
      <c r="T65" s="136"/>
      <c r="U65" s="131"/>
      <c r="V65" s="118"/>
      <c r="W65" s="118"/>
      <c r="X65" s="127"/>
      <c r="Y65" s="118"/>
      <c r="Z65" s="118"/>
      <c r="AA65" s="100"/>
      <c r="AB65" s="118"/>
      <c r="AC65" s="118"/>
      <c r="AD65" s="100"/>
      <c r="AE65" s="118"/>
      <c r="AF65" s="118"/>
      <c r="AG65" s="100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102"/>
      <c r="AV65" s="1038"/>
      <c r="AW65" s="1038"/>
      <c r="AX65" s="1038"/>
      <c r="AY65" s="1038"/>
      <c r="AZ65" s="1038"/>
      <c r="BA65" s="1034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  <row r="66" spans="1:64" ht="14.5" customHeight="1" thickBot="1" x14ac:dyDescent="0.4">
      <c r="A66" s="72"/>
      <c r="B66" s="1098"/>
      <c r="C66" s="75"/>
      <c r="D66" s="126">
        <f>AQ55+1</f>
        <v>55</v>
      </c>
      <c r="E66" s="125"/>
      <c r="F66" s="126"/>
      <c r="G66" s="126">
        <f>D66+1</f>
        <v>56</v>
      </c>
      <c r="H66" s="125"/>
      <c r="I66" s="126"/>
      <c r="J66" s="126">
        <f>G66+1</f>
        <v>57</v>
      </c>
      <c r="K66" s="125"/>
      <c r="L66" s="126"/>
      <c r="M66" s="126">
        <f>J66+1</f>
        <v>58</v>
      </c>
      <c r="N66" s="125"/>
      <c r="O66" s="126"/>
      <c r="P66" s="126">
        <f>M66+1</f>
        <v>59</v>
      </c>
      <c r="Q66" s="126"/>
      <c r="R66" s="126"/>
      <c r="S66" s="126">
        <f>P66+1</f>
        <v>60</v>
      </c>
      <c r="T66" s="138"/>
      <c r="U66" s="126"/>
      <c r="V66" s="126">
        <f>S66+1</f>
        <v>61</v>
      </c>
      <c r="W66" s="125"/>
      <c r="X66" s="132"/>
      <c r="Y66" s="126">
        <f>V66+1</f>
        <v>62</v>
      </c>
      <c r="Z66" s="125"/>
      <c r="AA66" s="126"/>
      <c r="AB66" s="126">
        <f>Y66+1</f>
        <v>63</v>
      </c>
      <c r="AC66" s="125"/>
      <c r="AD66" s="126"/>
      <c r="AE66" s="126">
        <f>AB66+1</f>
        <v>64</v>
      </c>
      <c r="AF66" s="125"/>
      <c r="AG66" s="126"/>
      <c r="AH66" s="126">
        <f>AE66+1</f>
        <v>65</v>
      </c>
      <c r="AI66" s="138"/>
      <c r="AJ66" s="138"/>
      <c r="AK66" s="126">
        <f>AH66+1</f>
        <v>66</v>
      </c>
      <c r="AL66" s="138"/>
      <c r="AM66" s="138"/>
      <c r="AN66" s="126">
        <f>AK66+1</f>
        <v>67</v>
      </c>
      <c r="AO66" s="138"/>
      <c r="AP66" s="138"/>
      <c r="AQ66" s="126">
        <f>AN66+1</f>
        <v>68</v>
      </c>
      <c r="AR66" s="136"/>
      <c r="AS66" s="136"/>
      <c r="AT66" s="136"/>
      <c r="AU66" s="1102"/>
      <c r="AV66" s="1038"/>
      <c r="AW66" s="1038"/>
      <c r="AX66" s="1038"/>
      <c r="AY66" s="1038"/>
      <c r="AZ66" s="1038"/>
      <c r="BA66" s="1034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</row>
    <row r="67" spans="1:64" ht="14.5" customHeight="1" thickBot="1" x14ac:dyDescent="0.4">
      <c r="A67" s="72"/>
      <c r="B67" s="1098"/>
      <c r="C67" s="1062" t="s">
        <v>84</v>
      </c>
      <c r="D67" s="1063"/>
      <c r="E67" s="1063"/>
      <c r="F67" s="1063"/>
      <c r="G67" s="1063"/>
      <c r="H67" s="1063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3"/>
      <c r="AE67" s="1063"/>
      <c r="AF67" s="1063"/>
      <c r="AG67" s="1063"/>
      <c r="AH67" s="1063"/>
      <c r="AI67" s="1063"/>
      <c r="AJ67" s="1064"/>
      <c r="AK67" s="1065" t="s">
        <v>2744</v>
      </c>
      <c r="AL67" s="1066"/>
      <c r="AM67" s="1066"/>
      <c r="AN67" s="1066"/>
      <c r="AO67" s="1066"/>
      <c r="AP67" s="1066"/>
      <c r="AQ67" s="1066"/>
      <c r="AR67" s="1066"/>
      <c r="AS67" s="1067"/>
      <c r="AT67" s="100"/>
      <c r="AU67" s="1102"/>
      <c r="AV67" s="1038"/>
      <c r="AW67" s="1038"/>
      <c r="AX67" s="1038"/>
      <c r="AY67" s="1038"/>
      <c r="AZ67" s="1038"/>
      <c r="BA67" s="1034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64" ht="14.5" customHeight="1" x14ac:dyDescent="0.35">
      <c r="A68" s="72"/>
      <c r="B68" s="1098"/>
      <c r="C68" s="75"/>
      <c r="D68" s="75"/>
      <c r="E68" s="75"/>
      <c r="F68" s="100"/>
      <c r="G68" s="75"/>
      <c r="H68" s="75"/>
      <c r="I68" s="100"/>
      <c r="J68" s="75"/>
      <c r="K68" s="75"/>
      <c r="L68" s="100"/>
      <c r="M68" s="75"/>
      <c r="N68" s="75"/>
      <c r="O68" s="100"/>
      <c r="P68" s="75"/>
      <c r="Q68" s="75"/>
      <c r="R68" s="100"/>
      <c r="S68" s="75"/>
      <c r="T68" s="75"/>
      <c r="U68" s="100"/>
      <c r="V68" s="75"/>
      <c r="W68" s="75"/>
      <c r="X68" s="100"/>
      <c r="Y68" s="75"/>
      <c r="Z68" s="75"/>
      <c r="AA68" s="100"/>
      <c r="AB68" s="75"/>
      <c r="AC68" s="75"/>
      <c r="AD68" s="100"/>
      <c r="AE68" s="75"/>
      <c r="AF68" s="75"/>
      <c r="AG68" s="100"/>
      <c r="AH68" s="75"/>
      <c r="AI68" s="75"/>
      <c r="AJ68" s="100"/>
      <c r="AK68" s="75"/>
      <c r="AL68" s="75"/>
      <c r="AM68" s="100"/>
      <c r="AN68" s="75"/>
      <c r="AO68" s="75"/>
      <c r="AP68" s="100"/>
      <c r="AQ68" s="75"/>
      <c r="AR68" s="127"/>
      <c r="AS68" s="100"/>
      <c r="AT68" s="100"/>
      <c r="AU68" s="1102"/>
      <c r="AV68" s="1038"/>
      <c r="AW68" s="1038"/>
      <c r="AX68" s="1038"/>
      <c r="AY68" s="1038"/>
      <c r="AZ68" s="1038"/>
      <c r="BA68" s="1034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64" ht="14.5" customHeight="1" x14ac:dyDescent="0.35">
      <c r="A69" s="72"/>
      <c r="B69" s="1098"/>
      <c r="C69" s="75"/>
      <c r="D69" s="75"/>
      <c r="E69" s="75"/>
      <c r="F69" s="100"/>
      <c r="G69" s="75"/>
      <c r="H69" s="75"/>
      <c r="I69" s="100"/>
      <c r="J69" s="75"/>
      <c r="K69" s="75"/>
      <c r="L69" s="100"/>
      <c r="M69" s="75"/>
      <c r="N69" s="75"/>
      <c r="O69" s="100"/>
      <c r="P69" s="75"/>
      <c r="Q69" s="75"/>
      <c r="R69" s="100"/>
      <c r="S69" s="75"/>
      <c r="T69" s="75"/>
      <c r="U69" s="100"/>
      <c r="V69" s="75"/>
      <c r="W69" s="75"/>
      <c r="X69" s="100"/>
      <c r="Y69" s="75"/>
      <c r="Z69" s="75"/>
      <c r="AA69" s="100"/>
      <c r="AB69" s="75"/>
      <c r="AC69" s="75"/>
      <c r="AD69" s="100"/>
      <c r="AE69" s="75"/>
      <c r="AF69" s="75"/>
      <c r="AG69" s="100"/>
      <c r="AH69" s="75"/>
      <c r="AI69" s="75"/>
      <c r="AJ69" s="100"/>
      <c r="AK69" s="75"/>
      <c r="AL69" s="75"/>
      <c r="AM69" s="100"/>
      <c r="AN69" s="75"/>
      <c r="AO69" s="75"/>
      <c r="AP69" s="100"/>
      <c r="AQ69" s="75"/>
      <c r="AR69" s="75"/>
      <c r="AS69" s="100"/>
      <c r="AT69" s="100"/>
      <c r="AU69" s="1102"/>
      <c r="AV69" s="1038"/>
      <c r="AW69" s="1038"/>
      <c r="AX69" s="1038"/>
      <c r="AY69" s="1038"/>
      <c r="AZ69" s="1038"/>
      <c r="BA69" s="1034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</row>
    <row r="70" spans="1:64" ht="15" customHeight="1" thickBot="1" x14ac:dyDescent="0.4">
      <c r="A70" s="72"/>
      <c r="B70" s="1098"/>
      <c r="C70" s="75"/>
      <c r="D70" s="134"/>
      <c r="E70" s="108"/>
      <c r="F70" s="100"/>
      <c r="G70" s="1016"/>
      <c r="H70" s="1016"/>
      <c r="I70" s="100"/>
      <c r="J70" s="1016"/>
      <c r="K70" s="1016"/>
      <c r="L70" s="100"/>
      <c r="M70" s="1016"/>
      <c r="N70" s="1016"/>
      <c r="O70" s="100"/>
      <c r="P70" s="1016"/>
      <c r="Q70" s="1016"/>
      <c r="R70" s="100"/>
      <c r="S70" s="1016"/>
      <c r="T70" s="1016"/>
      <c r="U70" s="100"/>
      <c r="V70" s="1016"/>
      <c r="W70" s="1016"/>
      <c r="X70" s="100"/>
      <c r="Y70" s="1016"/>
      <c r="Z70" s="1016"/>
      <c r="AA70" s="100"/>
      <c r="AB70" s="1016"/>
      <c r="AC70" s="1016"/>
      <c r="AD70" s="100"/>
      <c r="AE70" s="1016"/>
      <c r="AF70" s="1016"/>
      <c r="AG70" s="100"/>
      <c r="AH70" s="1016"/>
      <c r="AI70" s="1016"/>
      <c r="AJ70" s="100"/>
      <c r="AK70" s="1016"/>
      <c r="AL70" s="1016"/>
      <c r="AM70" s="100"/>
      <c r="AN70" s="1016"/>
      <c r="AO70" s="1016"/>
      <c r="AP70" s="100"/>
      <c r="AQ70" s="1016"/>
      <c r="AR70" s="1016"/>
      <c r="AS70" s="100"/>
      <c r="AT70" s="100"/>
      <c r="AU70" s="1102"/>
      <c r="AV70" s="1039"/>
      <c r="AW70" s="1039"/>
      <c r="AX70" s="1039"/>
      <c r="AY70" s="1039"/>
      <c r="AZ70" s="1039"/>
      <c r="BA70" s="1035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</row>
    <row r="71" spans="1:64" ht="15.65" customHeight="1" thickTop="1" thickBot="1" x14ac:dyDescent="0.4">
      <c r="A71" s="72"/>
      <c r="B71" s="1098"/>
      <c r="C71" s="100"/>
      <c r="D71" s="112" t="s">
        <v>85</v>
      </c>
      <c r="E71" s="112" t="s">
        <v>86</v>
      </c>
      <c r="F71" s="100"/>
      <c r="G71" s="112" t="s">
        <v>85</v>
      </c>
      <c r="H71" s="112" t="s">
        <v>86</v>
      </c>
      <c r="I71" s="100"/>
      <c r="J71" s="112" t="s">
        <v>85</v>
      </c>
      <c r="K71" s="112" t="s">
        <v>86</v>
      </c>
      <c r="L71" s="100"/>
      <c r="M71" s="112" t="s">
        <v>85</v>
      </c>
      <c r="N71" s="112" t="s">
        <v>86</v>
      </c>
      <c r="O71" s="100"/>
      <c r="P71" s="112" t="s">
        <v>85</v>
      </c>
      <c r="Q71" s="112" t="s">
        <v>86</v>
      </c>
      <c r="R71" s="100"/>
      <c r="S71" s="112" t="s">
        <v>85</v>
      </c>
      <c r="T71" s="112" t="s">
        <v>86</v>
      </c>
      <c r="U71" s="100"/>
      <c r="V71" s="112" t="s">
        <v>85</v>
      </c>
      <c r="W71" s="112" t="s">
        <v>86</v>
      </c>
      <c r="X71" s="100"/>
      <c r="Y71" s="112" t="s">
        <v>85</v>
      </c>
      <c r="Z71" s="112" t="s">
        <v>86</v>
      </c>
      <c r="AA71" s="100"/>
      <c r="AB71" s="112" t="s">
        <v>85</v>
      </c>
      <c r="AC71" s="112" t="s">
        <v>86</v>
      </c>
      <c r="AD71" s="100"/>
      <c r="AE71" s="112" t="s">
        <v>85</v>
      </c>
      <c r="AF71" s="112" t="s">
        <v>86</v>
      </c>
      <c r="AG71" s="100"/>
      <c r="AH71" s="112" t="s">
        <v>85</v>
      </c>
      <c r="AI71" s="112" t="s">
        <v>86</v>
      </c>
      <c r="AJ71" s="100"/>
      <c r="AK71" s="112" t="s">
        <v>85</v>
      </c>
      <c r="AL71" s="112" t="s">
        <v>86</v>
      </c>
      <c r="AM71" s="100"/>
      <c r="AN71" s="112" t="s">
        <v>85</v>
      </c>
      <c r="AO71" s="112" t="s">
        <v>86</v>
      </c>
      <c r="AP71" s="100"/>
      <c r="AQ71" s="112" t="s">
        <v>85</v>
      </c>
      <c r="AR71" s="112" t="s">
        <v>86</v>
      </c>
      <c r="AS71" s="100"/>
      <c r="AT71" s="100"/>
      <c r="AU71" s="1102"/>
      <c r="AV71" s="1015">
        <f>COUNTA(D74:AR74)</f>
        <v>14</v>
      </c>
      <c r="AW71" s="1015">
        <f>COUNTIF(K70:AR70,"FC")</f>
        <v>0</v>
      </c>
      <c r="AX71" s="1015">
        <f>COUNTIF(J69:AR69,"EC")</f>
        <v>0</v>
      </c>
      <c r="AY71" s="1015">
        <f>COUNTIF(J73:AR73,"E")</f>
        <v>0</v>
      </c>
      <c r="AZ71" s="1015">
        <f>COUNTIF(J70:AR70,"TW")</f>
        <v>0</v>
      </c>
      <c r="BA71" s="1014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</row>
    <row r="72" spans="1:64" ht="15.65" customHeight="1" thickTop="1" thickBot="1" x14ac:dyDescent="0.4">
      <c r="A72" s="72"/>
      <c r="B72" s="1098"/>
      <c r="C72" s="100"/>
      <c r="D72" s="116" t="s">
        <v>89</v>
      </c>
      <c r="E72" s="116" t="s">
        <v>90</v>
      </c>
      <c r="F72" s="100"/>
      <c r="G72" s="116" t="s">
        <v>89</v>
      </c>
      <c r="H72" s="116" t="s">
        <v>90</v>
      </c>
      <c r="I72" s="100"/>
      <c r="J72" s="116" t="s">
        <v>89</v>
      </c>
      <c r="K72" s="116" t="s">
        <v>90</v>
      </c>
      <c r="L72" s="100"/>
      <c r="M72" s="116" t="s">
        <v>89</v>
      </c>
      <c r="N72" s="116" t="s">
        <v>90</v>
      </c>
      <c r="O72" s="100"/>
      <c r="P72" s="116" t="s">
        <v>89</v>
      </c>
      <c r="Q72" s="116" t="s">
        <v>90</v>
      </c>
      <c r="R72" s="100"/>
      <c r="S72" s="116" t="s">
        <v>89</v>
      </c>
      <c r="T72" s="116" t="s">
        <v>90</v>
      </c>
      <c r="U72" s="100"/>
      <c r="V72" s="116" t="s">
        <v>89</v>
      </c>
      <c r="W72" s="116" t="s">
        <v>90</v>
      </c>
      <c r="X72" s="100"/>
      <c r="Y72" s="116" t="s">
        <v>89</v>
      </c>
      <c r="Z72" s="116" t="s">
        <v>90</v>
      </c>
      <c r="AA72" s="100"/>
      <c r="AB72" s="116" t="s">
        <v>89</v>
      </c>
      <c r="AC72" s="116" t="s">
        <v>90</v>
      </c>
      <c r="AD72" s="100"/>
      <c r="AE72" s="116" t="s">
        <v>89</v>
      </c>
      <c r="AF72" s="116" t="s">
        <v>90</v>
      </c>
      <c r="AG72" s="100"/>
      <c r="AH72" s="116" t="s">
        <v>89</v>
      </c>
      <c r="AI72" s="116" t="s">
        <v>90</v>
      </c>
      <c r="AJ72" s="100"/>
      <c r="AK72" s="116" t="s">
        <v>89</v>
      </c>
      <c r="AL72" s="116" t="s">
        <v>90</v>
      </c>
      <c r="AM72" s="100"/>
      <c r="AN72" s="116" t="s">
        <v>89</v>
      </c>
      <c r="AO72" s="116" t="s">
        <v>90</v>
      </c>
      <c r="AP72" s="100"/>
      <c r="AQ72" s="116" t="s">
        <v>89</v>
      </c>
      <c r="AR72" s="116" t="s">
        <v>90</v>
      </c>
      <c r="AS72" s="100"/>
      <c r="AT72" s="100"/>
      <c r="AU72" s="1102"/>
      <c r="AV72" s="1015"/>
      <c r="AW72" s="1015"/>
      <c r="AX72" s="1015"/>
      <c r="AY72" s="1015"/>
      <c r="AZ72" s="1015"/>
      <c r="BA72" s="1014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</row>
    <row r="73" spans="1:64" ht="15.65" customHeight="1" thickTop="1" thickBot="1" x14ac:dyDescent="0.4">
      <c r="A73" s="72"/>
      <c r="B73" s="1098"/>
      <c r="C73" s="75"/>
      <c r="D73" s="114">
        <v>0</v>
      </c>
      <c r="E73" s="119" t="str">
        <f>VLOOKUP(D77,'[2]FDN Details'!$B49:Q527,16,0)</f>
        <v>-</v>
      </c>
      <c r="F73" s="120">
        <f>VLOOKUP(D77,'[2]FDN Details'!$B49:P527,15,0)</f>
        <v>468</v>
      </c>
      <c r="G73" s="114">
        <v>0</v>
      </c>
      <c r="H73" s="119" t="str">
        <f>VLOOKUP(G77,'[2]FDN Details'!$B49:T527,16,0)</f>
        <v>-</v>
      </c>
      <c r="I73" s="120">
        <f>VLOOKUP(G77,'[2]FDN Details'!$B49:S527,15,0)</f>
        <v>379</v>
      </c>
      <c r="J73" s="114">
        <v>0</v>
      </c>
      <c r="K73" s="119" t="str">
        <f>VLOOKUP(J77,'[2]FDN Details'!$B49:W527,16,0)</f>
        <v>-</v>
      </c>
      <c r="L73" s="120">
        <f>VLOOKUP(J77,'[2]FDN Details'!$B49:V527,15,0)</f>
        <v>354</v>
      </c>
      <c r="M73" s="114">
        <v>0</v>
      </c>
      <c r="N73" s="119" t="str">
        <f>VLOOKUP(M77,'[2]FDN Details'!$B49:Z527,16,0)</f>
        <v>-</v>
      </c>
      <c r="O73" s="120">
        <f>VLOOKUP(M77,'[2]FDN Details'!$B49:Y527,15,0)</f>
        <v>388</v>
      </c>
      <c r="P73" s="114">
        <v>0</v>
      </c>
      <c r="Q73" s="119" t="str">
        <f>VLOOKUP(P77,'[2]FDN Details'!$B49:AC527,16,0)</f>
        <v>-</v>
      </c>
      <c r="R73" s="120">
        <f>VLOOKUP(P77,'[2]FDN Details'!$B49:AB527,15,0)</f>
        <v>442.971</v>
      </c>
      <c r="S73" s="114">
        <v>0</v>
      </c>
      <c r="T73" s="119" t="str">
        <f>VLOOKUP(S77,'[2]FDN Details'!$B49:AF527,16,0)</f>
        <v>-</v>
      </c>
      <c r="U73" s="120">
        <f>VLOOKUP(S77,'[2]FDN Details'!$B49:AE527,15,0)</f>
        <v>508</v>
      </c>
      <c r="V73" s="114">
        <v>0</v>
      </c>
      <c r="W73" s="119" t="str">
        <f>VLOOKUP(V77,'[2]FDN Details'!$B49:AI527,16,0)</f>
        <v>-</v>
      </c>
      <c r="X73" s="120">
        <f>VLOOKUP(V77,'[2]FDN Details'!$B49:AH527,15,0)</f>
        <v>313.96199999999999</v>
      </c>
      <c r="Y73" s="114">
        <v>0</v>
      </c>
      <c r="Z73" s="119" t="str">
        <f>VLOOKUP(Y77,'[2]FDN Details'!$B49:AL527,16,0)</f>
        <v>-</v>
      </c>
      <c r="AA73" s="120">
        <f>VLOOKUP(Y77,'[2]FDN Details'!$B49:AK527,15,0)</f>
        <v>386</v>
      </c>
      <c r="AB73" s="114">
        <v>0</v>
      </c>
      <c r="AC73" s="119" t="str">
        <f>VLOOKUP(AB77,'[2]FDN Details'!$B49:AO527,16,0)</f>
        <v>-</v>
      </c>
      <c r="AD73" s="120">
        <f>VLOOKUP(AB77,'[2]FDN Details'!$B49:AN527,15,0)</f>
        <v>439</v>
      </c>
      <c r="AE73" s="114">
        <v>0</v>
      </c>
      <c r="AF73" s="119" t="str">
        <f>VLOOKUP(AE77,'[2]FDN Details'!$B49:AR527,16,0)</f>
        <v>-</v>
      </c>
      <c r="AG73" s="120">
        <f>VLOOKUP(AE77,'[2]FDN Details'!$B49:AQ527,15,0)</f>
        <v>362</v>
      </c>
      <c r="AH73" s="114">
        <v>0</v>
      </c>
      <c r="AI73" s="119" t="str">
        <f>VLOOKUP(AH77,'[2]FDN Details'!$B49:AU527,16,0)</f>
        <v>-</v>
      </c>
      <c r="AJ73" s="120">
        <f>VLOOKUP(AH77,'[2]FDN Details'!$B49:AT527,15,0)</f>
        <v>477.96199999999999</v>
      </c>
      <c r="AK73" s="114">
        <v>0</v>
      </c>
      <c r="AL73" s="119" t="str">
        <f>VLOOKUP(AK77,'[2]FDN Details'!$B49:AX527,16,0)</f>
        <v>-</v>
      </c>
      <c r="AM73" s="120">
        <f>VLOOKUP(AK77,'[2]FDN Details'!$B49:AW527,15,0)</f>
        <v>350</v>
      </c>
      <c r="AN73" s="114">
        <v>0</v>
      </c>
      <c r="AO73" s="119" t="str">
        <f>VLOOKUP(AN77,'[2]FDN Details'!$B49:BA527,16,0)</f>
        <v>-</v>
      </c>
      <c r="AP73" s="120">
        <f>VLOOKUP(AN77,'[2]FDN Details'!$B49:AZ527,15,0)</f>
        <v>350</v>
      </c>
      <c r="AQ73" s="114">
        <v>0</v>
      </c>
      <c r="AR73" s="119" t="str">
        <f>VLOOKUP(AQ77,'[2]FDN Details'!$B49:BD527,16,0)</f>
        <v>-</v>
      </c>
      <c r="AS73" s="120">
        <f>VLOOKUP(AQ77,'[2]FDN Details'!$B49:BC527,15,0)</f>
        <v>325</v>
      </c>
      <c r="AT73" s="100"/>
      <c r="AU73" s="1102"/>
      <c r="AV73" s="1015"/>
      <c r="AW73" s="1015"/>
      <c r="AX73" s="1015"/>
      <c r="AY73" s="1015"/>
      <c r="AZ73" s="1015"/>
      <c r="BA73" s="1014"/>
      <c r="BB73" s="78">
        <f>SUM(F73:AS73)</f>
        <v>5543.8950000000004</v>
      </c>
      <c r="BC73" s="78"/>
      <c r="BD73" s="78"/>
      <c r="BE73" s="78"/>
      <c r="BF73" s="78"/>
      <c r="BG73" s="78"/>
      <c r="BH73" s="78"/>
      <c r="BI73" s="78"/>
      <c r="BJ73" s="78"/>
      <c r="BK73" s="78"/>
      <c r="BL73" s="78"/>
    </row>
    <row r="74" spans="1:64" s="96" customFormat="1" ht="16.5" customHeight="1" thickTop="1" x14ac:dyDescent="0.35">
      <c r="A74" s="95"/>
      <c r="B74" s="1098"/>
      <c r="C74" s="127"/>
      <c r="D74" s="1006" t="str">
        <f>VLOOKUP(D77,'[2]FDN Details'!$B60:K538,2)</f>
        <v>37/2</v>
      </c>
      <c r="E74" s="1006"/>
      <c r="F74" s="100"/>
      <c r="G74" s="1006" t="str">
        <f>VLOOKUP(G77,'[2]FDN Details'!$B60:N538,2)</f>
        <v>37/3</v>
      </c>
      <c r="H74" s="1006"/>
      <c r="I74" s="127"/>
      <c r="J74" s="1006" t="str">
        <f>VLOOKUP(J77,'[2]FDN Details'!$B60:Q538,2)</f>
        <v>37/4</v>
      </c>
      <c r="K74" s="1006"/>
      <c r="L74" s="127"/>
      <c r="M74" s="1006" t="str">
        <f>VLOOKUP(M77,'[2]FDN Details'!$B60:T538,2)</f>
        <v>37/5</v>
      </c>
      <c r="N74" s="1006"/>
      <c r="O74" s="127"/>
      <c r="P74" s="1006" t="str">
        <f>VLOOKUP(P77,'[2]FDN Details'!$B60:W538,2)</f>
        <v>37/6</v>
      </c>
      <c r="Q74" s="1006"/>
      <c r="R74" s="100"/>
      <c r="S74" s="1006" t="str">
        <f>VLOOKUP(S77,'[2]FDN Details'!$B60:Z538,2)</f>
        <v>38/0</v>
      </c>
      <c r="T74" s="1006"/>
      <c r="U74" s="100"/>
      <c r="V74" s="1006" t="str">
        <f>VLOOKUP(V77,'[2]FDN Details'!$B60:AC538,2)</f>
        <v>38/1</v>
      </c>
      <c r="W74" s="1006"/>
      <c r="X74" s="100"/>
      <c r="Y74" s="1006" t="str">
        <f>VLOOKUP(Y77,'[2]FDN Details'!$B60:AF538,2)</f>
        <v>39/0</v>
      </c>
      <c r="Z74" s="1006"/>
      <c r="AA74" s="100"/>
      <c r="AB74" s="1006" t="str">
        <f>VLOOKUP(AB77,'[2]FDN Details'!$B60:AI538,2)</f>
        <v>39/1</v>
      </c>
      <c r="AC74" s="1006"/>
      <c r="AD74" s="100"/>
      <c r="AE74" s="1006" t="str">
        <f>VLOOKUP(AE77,'[2]FDN Details'!$B60:AL538,2)</f>
        <v>39/2</v>
      </c>
      <c r="AF74" s="1006"/>
      <c r="AG74" s="100"/>
      <c r="AH74" s="1006" t="str">
        <f>VLOOKUP(AH77,'[2]FDN Details'!$B60:AO538,2)</f>
        <v>39/3</v>
      </c>
      <c r="AI74" s="1006"/>
      <c r="AJ74" s="100"/>
      <c r="AK74" s="1006" t="str">
        <f>VLOOKUP(AK77,'[2]FDN Details'!$B60:AR538,2)</f>
        <v>40/0</v>
      </c>
      <c r="AL74" s="1006"/>
      <c r="AM74" s="100"/>
      <c r="AN74" s="1006" t="str">
        <f>VLOOKUP(AN77,'[2]FDN Details'!$B60:AU538,2)</f>
        <v>40/1</v>
      </c>
      <c r="AO74" s="1006"/>
      <c r="AP74" s="100"/>
      <c r="AQ74" s="1006" t="str">
        <f>VLOOKUP(AQ77,'[2]FDN Details'!$B60:AX538,2)</f>
        <v>40/2</v>
      </c>
      <c r="AR74" s="1006"/>
      <c r="AS74" s="100"/>
      <c r="AT74" s="100"/>
      <c r="AU74" s="1102"/>
      <c r="AV74" s="1037"/>
      <c r="AW74" s="1037"/>
      <c r="AX74" s="1037"/>
      <c r="AY74" s="1037"/>
      <c r="AZ74" s="1037"/>
      <c r="BA74" s="1033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64" s="96" customFormat="1" ht="16" customHeight="1" x14ac:dyDescent="0.35">
      <c r="A75" s="95"/>
      <c r="B75" s="1098"/>
      <c r="C75" s="127"/>
      <c r="D75" s="1006" t="str">
        <f>VLOOKUP(D77,'[2]FDN Details'!$B60:K539,3)</f>
        <v>A+4.5</v>
      </c>
      <c r="E75" s="1006"/>
      <c r="F75" s="100"/>
      <c r="G75" s="1006" t="str">
        <f>VLOOKUP(G77,'[2]FDN Details'!$B60:N539,3)</f>
        <v>A+4.5</v>
      </c>
      <c r="H75" s="1006"/>
      <c r="I75" s="100"/>
      <c r="J75" s="1006" t="str">
        <f>VLOOKUP(J77,'[2]FDN Details'!$B60:Q539,3)</f>
        <v>A+7.5</v>
      </c>
      <c r="K75" s="1006"/>
      <c r="L75" s="100"/>
      <c r="M75" s="1006" t="str">
        <f>VLOOKUP(M77,'[2]FDN Details'!$B60:T539,3)</f>
        <v>A+4.5</v>
      </c>
      <c r="N75" s="1006"/>
      <c r="O75" s="100"/>
      <c r="P75" s="1006" t="str">
        <f>VLOOKUP(P77,'[2]FDN Details'!$B60:W539,3)</f>
        <v>A+9</v>
      </c>
      <c r="Q75" s="1006"/>
      <c r="R75" s="100"/>
      <c r="S75" s="1006" t="str">
        <f>VLOOKUP(S77,'[2]FDN Details'!$B60:Z539,3)</f>
        <v>B2+6</v>
      </c>
      <c r="T75" s="1006"/>
      <c r="U75" s="100"/>
      <c r="V75" s="1006" t="str">
        <f>VLOOKUP(V77,'[2]FDN Details'!$B60:AC539,3)</f>
        <v>A+6</v>
      </c>
      <c r="W75" s="1006"/>
      <c r="X75" s="100"/>
      <c r="Y75" s="1006" t="str">
        <f>VLOOKUP(Y77,'[2]FDN Details'!$B60:AF539,3)</f>
        <v>C2+3</v>
      </c>
      <c r="Z75" s="1006"/>
      <c r="AA75" s="100"/>
      <c r="AB75" s="1006" t="str">
        <f>VLOOKUP(AB77,'[2]FDN Details'!$B60:AI539,3)</f>
        <v>A+9</v>
      </c>
      <c r="AC75" s="1006"/>
      <c r="AD75" s="100"/>
      <c r="AE75" s="1006" t="str">
        <f>VLOOKUP(AE77,'[2]FDN Details'!$B60:AL539,3)</f>
        <v>A+0</v>
      </c>
      <c r="AF75" s="1006"/>
      <c r="AG75" s="100"/>
      <c r="AH75" s="1006" t="str">
        <f>VLOOKUP(AH77,'[2]FDN Details'!$B60:AO539,3)</f>
        <v>A+9</v>
      </c>
      <c r="AI75" s="1006"/>
      <c r="AJ75" s="100"/>
      <c r="AK75" s="1006" t="str">
        <f>VLOOKUP(AK77,'[2]FDN Details'!$B60:AR539,3)</f>
        <v>C1+9</v>
      </c>
      <c r="AL75" s="1006"/>
      <c r="AM75" s="100"/>
      <c r="AN75" s="1006" t="str">
        <f>VLOOKUP(AN77,'[2]FDN Details'!$B60:AU539,3)</f>
        <v>A+1.5</v>
      </c>
      <c r="AO75" s="1006"/>
      <c r="AP75" s="100"/>
      <c r="AQ75" s="1006" t="str">
        <f>VLOOKUP(AQ77,'[2]FDN Details'!$B60:AX539,3)</f>
        <v>A+0</v>
      </c>
      <c r="AR75" s="1006"/>
      <c r="AS75" s="100"/>
      <c r="AT75" s="100"/>
      <c r="AU75" s="1102"/>
      <c r="AV75" s="1038"/>
      <c r="AW75" s="1038"/>
      <c r="AX75" s="1038"/>
      <c r="AY75" s="1038"/>
      <c r="AZ75" s="1038"/>
      <c r="BA75" s="1034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</row>
    <row r="76" spans="1:64" s="96" customFormat="1" ht="15.65" customHeight="1" x14ac:dyDescent="0.35">
      <c r="A76" s="95"/>
      <c r="B76" s="1098"/>
      <c r="C76" s="127"/>
      <c r="D76" s="118"/>
      <c r="E76" s="118"/>
      <c r="F76" s="100"/>
      <c r="G76" s="118"/>
      <c r="H76" s="118"/>
      <c r="I76" s="131"/>
      <c r="J76" s="118"/>
      <c r="K76" s="118"/>
      <c r="L76" s="100"/>
      <c r="M76" s="118"/>
      <c r="N76" s="118"/>
      <c r="O76" s="100"/>
      <c r="P76" s="118"/>
      <c r="Q76" s="118"/>
      <c r="R76" s="131"/>
      <c r="S76" s="136"/>
      <c r="T76" s="136"/>
      <c r="U76" s="131"/>
      <c r="V76" s="1008"/>
      <c r="W76" s="1008"/>
      <c r="X76" s="127"/>
      <c r="Y76" s="1008"/>
      <c r="Z76" s="1008"/>
      <c r="AA76" s="100"/>
      <c r="AB76" s="1008"/>
      <c r="AC76" s="1008"/>
      <c r="AD76" s="100"/>
      <c r="AE76" s="1008"/>
      <c r="AF76" s="1008"/>
      <c r="AG76" s="100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102"/>
      <c r="AV76" s="1038"/>
      <c r="AW76" s="1038"/>
      <c r="AX76" s="1038"/>
      <c r="AY76" s="1038"/>
      <c r="AZ76" s="1038"/>
      <c r="BA76" s="1034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</row>
    <row r="77" spans="1:64" ht="15.65" customHeight="1" thickBot="1" x14ac:dyDescent="0.4">
      <c r="A77" s="72"/>
      <c r="B77" s="1098"/>
      <c r="C77" s="75"/>
      <c r="D77" s="126">
        <f>AQ66+1</f>
        <v>69</v>
      </c>
      <c r="E77" s="125"/>
      <c r="F77" s="126"/>
      <c r="G77" s="126">
        <f>D77+1</f>
        <v>70</v>
      </c>
      <c r="H77" s="125"/>
      <c r="I77" s="126"/>
      <c r="J77" s="126">
        <f>G77+1</f>
        <v>71</v>
      </c>
      <c r="K77" s="125"/>
      <c r="L77" s="126"/>
      <c r="M77" s="126">
        <f>J77+1</f>
        <v>72</v>
      </c>
      <c r="N77" s="125"/>
      <c r="O77" s="126"/>
      <c r="P77" s="126">
        <f>M77+1</f>
        <v>73</v>
      </c>
      <c r="Q77" s="125"/>
      <c r="R77" s="126"/>
      <c r="S77" s="126">
        <f>P77+1</f>
        <v>74</v>
      </c>
      <c r="T77" s="138"/>
      <c r="U77" s="126"/>
      <c r="V77" s="126">
        <f>S77+1</f>
        <v>75</v>
      </c>
      <c r="W77" s="126"/>
      <c r="X77" s="132"/>
      <c r="Y77" s="126">
        <f>V77+1</f>
        <v>76</v>
      </c>
      <c r="Z77" s="126"/>
      <c r="AA77" s="126"/>
      <c r="AB77" s="126">
        <f>Y77+1</f>
        <v>77</v>
      </c>
      <c r="AC77" s="126"/>
      <c r="AD77" s="126"/>
      <c r="AE77" s="126">
        <f>AB77+1</f>
        <v>78</v>
      </c>
      <c r="AF77" s="126"/>
      <c r="AG77" s="126"/>
      <c r="AH77" s="126">
        <f>AE77+1</f>
        <v>79</v>
      </c>
      <c r="AI77" s="138"/>
      <c r="AJ77" s="138"/>
      <c r="AK77" s="126">
        <f>AH77+1</f>
        <v>80</v>
      </c>
      <c r="AL77" s="138"/>
      <c r="AM77" s="138"/>
      <c r="AN77" s="126">
        <f>AK77+1</f>
        <v>81</v>
      </c>
      <c r="AO77" s="138"/>
      <c r="AP77" s="138"/>
      <c r="AQ77" s="126">
        <f>AN77+1</f>
        <v>82</v>
      </c>
      <c r="AR77" s="136"/>
      <c r="AS77" s="136"/>
      <c r="AT77" s="136"/>
      <c r="AU77" s="1102"/>
      <c r="AV77" s="1038"/>
      <c r="AW77" s="1038"/>
      <c r="AX77" s="1038"/>
      <c r="AY77" s="1038"/>
      <c r="AZ77" s="1038"/>
      <c r="BA77" s="1034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</row>
    <row r="78" spans="1:64" ht="14.5" customHeight="1" thickBot="1" x14ac:dyDescent="0.4">
      <c r="A78" s="72"/>
      <c r="B78" s="1099"/>
      <c r="C78" s="1059" t="s">
        <v>2744</v>
      </c>
      <c r="D78" s="1060"/>
      <c r="E78" s="1060"/>
      <c r="F78" s="1060"/>
      <c r="G78" s="1060"/>
      <c r="H78" s="1060"/>
      <c r="I78" s="1060"/>
      <c r="J78" s="1060"/>
      <c r="K78" s="1060"/>
      <c r="L78" s="1060"/>
      <c r="M78" s="1060"/>
      <c r="N78" s="1060"/>
      <c r="O78" s="1060"/>
      <c r="P78" s="1060"/>
      <c r="Q78" s="1060"/>
      <c r="R78" s="1060"/>
      <c r="S78" s="1060"/>
      <c r="T78" s="1060"/>
      <c r="U78" s="1060"/>
      <c r="V78" s="1060"/>
      <c r="W78" s="1060"/>
      <c r="X78" s="1060"/>
      <c r="Y78" s="1060"/>
      <c r="Z78" s="1060"/>
      <c r="AA78" s="1060"/>
      <c r="AB78" s="1060"/>
      <c r="AC78" s="1060"/>
      <c r="AD78" s="1060"/>
      <c r="AE78" s="1060"/>
      <c r="AF78" s="1060"/>
      <c r="AG78" s="1060"/>
      <c r="AH78" s="1060"/>
      <c r="AI78" s="1060"/>
      <c r="AJ78" s="1060"/>
      <c r="AK78" s="1060"/>
      <c r="AL78" s="1060"/>
      <c r="AM78" s="1060"/>
      <c r="AN78" s="1060"/>
      <c r="AO78" s="1060"/>
      <c r="AP78" s="1060"/>
      <c r="AQ78" s="1060"/>
      <c r="AR78" s="1060"/>
      <c r="AS78" s="1061"/>
      <c r="AT78" s="100"/>
      <c r="AU78" s="1102"/>
      <c r="AV78" s="1038"/>
      <c r="AW78" s="1038"/>
      <c r="AX78" s="1038"/>
      <c r="AY78" s="1038"/>
      <c r="AZ78" s="1038"/>
      <c r="BA78" s="1034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</row>
    <row r="79" spans="1:64" x14ac:dyDescent="0.35">
      <c r="A79" s="72"/>
      <c r="B79" s="1098"/>
      <c r="C79" s="75"/>
      <c r="D79" s="75"/>
      <c r="E79" s="75"/>
      <c r="F79" s="100"/>
      <c r="G79" s="75"/>
      <c r="H79" s="75"/>
      <c r="I79" s="100"/>
      <c r="J79" s="75"/>
      <c r="K79" s="75"/>
      <c r="L79" s="100"/>
      <c r="M79" s="75"/>
      <c r="N79" s="75"/>
      <c r="O79" s="100"/>
      <c r="P79" s="75"/>
      <c r="Q79" s="75"/>
      <c r="R79" s="100"/>
      <c r="S79" s="75"/>
      <c r="T79" s="75"/>
      <c r="U79" s="100"/>
      <c r="V79" s="75"/>
      <c r="W79" s="75"/>
      <c r="X79" s="100"/>
      <c r="Y79" s="75"/>
      <c r="Z79" s="75"/>
      <c r="AA79" s="100"/>
      <c r="AB79" s="75"/>
      <c r="AC79" s="75"/>
      <c r="AD79" s="100"/>
      <c r="AE79" s="75"/>
      <c r="AF79" s="75"/>
      <c r="AG79" s="100"/>
      <c r="AH79" s="75"/>
      <c r="AI79" s="75"/>
      <c r="AJ79" s="100"/>
      <c r="AK79" s="75"/>
      <c r="AL79" s="75"/>
      <c r="AM79" s="100"/>
      <c r="AN79" s="75"/>
      <c r="AO79" s="75"/>
      <c r="AP79" s="100"/>
      <c r="AQ79" s="75"/>
      <c r="AR79" s="127"/>
      <c r="AS79" s="100"/>
      <c r="AT79" s="100"/>
      <c r="AU79" s="1102"/>
      <c r="AV79" s="1038"/>
      <c r="AW79" s="1038"/>
      <c r="AX79" s="1038"/>
      <c r="AY79" s="1038"/>
      <c r="AZ79" s="1038"/>
      <c r="BA79" s="1034"/>
      <c r="BB79" s="75"/>
      <c r="BC79" s="72"/>
      <c r="BD79" s="72"/>
      <c r="BE79" s="72"/>
      <c r="BF79" s="72"/>
      <c r="BG79" s="72"/>
      <c r="BH79" s="72"/>
      <c r="BI79" s="72"/>
      <c r="BJ79" s="72"/>
      <c r="BK79" s="72"/>
      <c r="BL79" s="72"/>
    </row>
    <row r="80" spans="1:64" x14ac:dyDescent="0.35">
      <c r="A80" s="72"/>
      <c r="B80" s="1098"/>
      <c r="C80" s="75"/>
      <c r="D80" s="75"/>
      <c r="E80" s="75"/>
      <c r="F80" s="100"/>
      <c r="G80" s="75"/>
      <c r="H80" s="75"/>
      <c r="I80" s="100"/>
      <c r="J80" s="75"/>
      <c r="K80" s="75"/>
      <c r="L80" s="100"/>
      <c r="M80" s="75"/>
      <c r="N80" s="75"/>
      <c r="O80" s="100"/>
      <c r="P80" s="75"/>
      <c r="Q80" s="75"/>
      <c r="R80" s="100"/>
      <c r="S80" s="75"/>
      <c r="T80" s="75"/>
      <c r="U80" s="100"/>
      <c r="V80" s="75"/>
      <c r="W80" s="75"/>
      <c r="X80" s="100"/>
      <c r="Y80" s="75"/>
      <c r="Z80" s="75"/>
      <c r="AA80" s="100"/>
      <c r="AB80" s="75"/>
      <c r="AC80" s="75"/>
      <c r="AD80" s="100"/>
      <c r="AE80" s="75"/>
      <c r="AF80" s="75"/>
      <c r="AG80" s="100"/>
      <c r="AH80" s="75"/>
      <c r="AI80" s="75"/>
      <c r="AJ80" s="100"/>
      <c r="AK80" s="75"/>
      <c r="AL80" s="75"/>
      <c r="AM80" s="100"/>
      <c r="AN80" s="75"/>
      <c r="AO80" s="75"/>
      <c r="AP80" s="100"/>
      <c r="AQ80" s="75"/>
      <c r="AR80" s="75"/>
      <c r="AS80" s="100"/>
      <c r="AT80" s="100"/>
      <c r="AU80" s="1102"/>
      <c r="AV80" s="1038"/>
      <c r="AW80" s="1038"/>
      <c r="AX80" s="1038"/>
      <c r="AY80" s="1038"/>
      <c r="AZ80" s="1038"/>
      <c r="BA80" s="1034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</row>
    <row r="81" spans="1:64" ht="17" thickBot="1" x14ac:dyDescent="0.4">
      <c r="A81" s="72"/>
      <c r="B81" s="1098"/>
      <c r="C81" s="75"/>
      <c r="D81" s="134"/>
      <c r="E81" s="108"/>
      <c r="F81" s="100"/>
      <c r="G81" s="1016"/>
      <c r="H81" s="1016"/>
      <c r="I81" s="100"/>
      <c r="J81" s="1016"/>
      <c r="K81" s="1016"/>
      <c r="L81" s="100"/>
      <c r="M81" s="1016"/>
      <c r="N81" s="1016"/>
      <c r="O81" s="100"/>
      <c r="P81" s="1016"/>
      <c r="Q81" s="1016"/>
      <c r="R81" s="100"/>
      <c r="S81" s="1016"/>
      <c r="T81" s="1016"/>
      <c r="U81" s="100"/>
      <c r="V81" s="1016"/>
      <c r="W81" s="1016"/>
      <c r="X81" s="100"/>
      <c r="Y81" s="1016"/>
      <c r="Z81" s="1016"/>
      <c r="AA81" s="100"/>
      <c r="AB81" s="1016"/>
      <c r="AC81" s="1016"/>
      <c r="AD81" s="100"/>
      <c r="AE81" s="1016"/>
      <c r="AF81" s="1016"/>
      <c r="AG81" s="100"/>
      <c r="AH81" s="1016"/>
      <c r="AI81" s="1016"/>
      <c r="AJ81" s="100"/>
      <c r="AK81" s="1016"/>
      <c r="AL81" s="1016"/>
      <c r="AM81" s="100"/>
      <c r="AN81" s="1016"/>
      <c r="AO81" s="1016"/>
      <c r="AP81" s="100"/>
      <c r="AQ81" s="1016"/>
      <c r="AR81" s="1016"/>
      <c r="AS81" s="100"/>
      <c r="AT81" s="100"/>
      <c r="AU81" s="1102"/>
      <c r="AV81" s="1039"/>
      <c r="AW81" s="1039"/>
      <c r="AX81" s="1039"/>
      <c r="AY81" s="1039"/>
      <c r="AZ81" s="1039"/>
      <c r="BA81" s="1035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</row>
    <row r="82" spans="1:64" ht="18" customHeight="1" thickTop="1" thickBot="1" x14ac:dyDescent="0.4">
      <c r="A82" s="72"/>
      <c r="B82" s="1098"/>
      <c r="C82" s="100"/>
      <c r="D82" s="112" t="s">
        <v>85</v>
      </c>
      <c r="E82" s="112" t="s">
        <v>86</v>
      </c>
      <c r="F82" s="100"/>
      <c r="G82" s="112" t="s">
        <v>85</v>
      </c>
      <c r="H82" s="112" t="s">
        <v>86</v>
      </c>
      <c r="I82" s="100"/>
      <c r="J82" s="112" t="s">
        <v>85</v>
      </c>
      <c r="K82" s="112" t="s">
        <v>86</v>
      </c>
      <c r="L82" s="100"/>
      <c r="M82" s="112" t="s">
        <v>85</v>
      </c>
      <c r="N82" s="112" t="s">
        <v>86</v>
      </c>
      <c r="O82" s="100"/>
      <c r="P82" s="112" t="s">
        <v>94</v>
      </c>
      <c r="Q82" s="112" t="s">
        <v>95</v>
      </c>
      <c r="R82" s="100"/>
      <c r="S82" s="112" t="s">
        <v>85</v>
      </c>
      <c r="T82" s="112" t="s">
        <v>86</v>
      </c>
      <c r="U82" s="100"/>
      <c r="V82" s="112" t="s">
        <v>85</v>
      </c>
      <c r="W82" s="112" t="s">
        <v>86</v>
      </c>
      <c r="X82" s="100"/>
      <c r="Y82" s="112" t="s">
        <v>85</v>
      </c>
      <c r="Z82" s="112" t="s">
        <v>86</v>
      </c>
      <c r="AA82" s="100"/>
      <c r="AB82" s="112" t="s">
        <v>85</v>
      </c>
      <c r="AC82" s="112" t="s">
        <v>86</v>
      </c>
      <c r="AD82" s="100"/>
      <c r="AE82" s="112" t="s">
        <v>98</v>
      </c>
      <c r="AF82" s="112" t="s">
        <v>99</v>
      </c>
      <c r="AG82" s="100"/>
      <c r="AH82" s="112" t="s">
        <v>85</v>
      </c>
      <c r="AI82" s="112" t="s">
        <v>86</v>
      </c>
      <c r="AJ82" s="100"/>
      <c r="AK82" s="112" t="s">
        <v>85</v>
      </c>
      <c r="AL82" s="112" t="s">
        <v>86</v>
      </c>
      <c r="AM82" s="100"/>
      <c r="AN82" s="112" t="s">
        <v>85</v>
      </c>
      <c r="AO82" s="112" t="s">
        <v>86</v>
      </c>
      <c r="AP82" s="100"/>
      <c r="AQ82" s="112" t="s">
        <v>85</v>
      </c>
      <c r="AR82" s="112" t="s">
        <v>86</v>
      </c>
      <c r="AS82" s="100"/>
      <c r="AT82" s="100"/>
      <c r="AU82" s="1102"/>
      <c r="AV82" s="1015">
        <v>14</v>
      </c>
      <c r="AW82" s="1015">
        <f>COUNTIF(K81:AR81,"FC")</f>
        <v>0</v>
      </c>
      <c r="AX82" s="1015">
        <f>COUNTIF(J80:AR80,"EC")</f>
        <v>0</v>
      </c>
      <c r="AY82" s="1015">
        <f>COUNTIF(J84:AR84,"E")</f>
        <v>0</v>
      </c>
      <c r="AZ82" s="1015">
        <f>COUNTIF(J81:AR81,"TW")</f>
        <v>0</v>
      </c>
      <c r="BA82" s="1014"/>
      <c r="BB82" s="72"/>
      <c r="BC82" s="75"/>
      <c r="BD82" s="72"/>
      <c r="BE82" s="72"/>
      <c r="BF82" s="72"/>
      <c r="BG82" s="72"/>
      <c r="BH82" s="72"/>
      <c r="BI82" s="72"/>
      <c r="BJ82" s="72"/>
      <c r="BK82" s="72"/>
      <c r="BL82" s="72"/>
    </row>
    <row r="83" spans="1:64" ht="18" customHeight="1" thickTop="1" thickBot="1" x14ac:dyDescent="0.4">
      <c r="A83" s="72"/>
      <c r="B83" s="1098"/>
      <c r="C83" s="100"/>
      <c r="D83" s="116" t="s">
        <v>89</v>
      </c>
      <c r="E83" s="116" t="s">
        <v>90</v>
      </c>
      <c r="F83" s="100"/>
      <c r="G83" s="116" t="s">
        <v>89</v>
      </c>
      <c r="H83" s="116" t="s">
        <v>90</v>
      </c>
      <c r="I83" s="100"/>
      <c r="J83" s="116" t="s">
        <v>89</v>
      </c>
      <c r="K83" s="116" t="s">
        <v>90</v>
      </c>
      <c r="L83" s="100"/>
      <c r="M83" s="116" t="s">
        <v>89</v>
      </c>
      <c r="N83" s="116" t="s">
        <v>90</v>
      </c>
      <c r="O83" s="100"/>
      <c r="P83" s="116" t="s">
        <v>96</v>
      </c>
      <c r="Q83" s="116" t="s">
        <v>97</v>
      </c>
      <c r="R83" s="100"/>
      <c r="S83" s="116" t="s">
        <v>89</v>
      </c>
      <c r="T83" s="116" t="s">
        <v>90</v>
      </c>
      <c r="U83" s="100"/>
      <c r="V83" s="116" t="s">
        <v>89</v>
      </c>
      <c r="W83" s="116" t="s">
        <v>90</v>
      </c>
      <c r="X83" s="100"/>
      <c r="Y83" s="116" t="s">
        <v>89</v>
      </c>
      <c r="Z83" s="116" t="s">
        <v>90</v>
      </c>
      <c r="AA83" s="100"/>
      <c r="AB83" s="116" t="s">
        <v>89</v>
      </c>
      <c r="AC83" s="116" t="s">
        <v>90</v>
      </c>
      <c r="AD83" s="100"/>
      <c r="AE83" s="116" t="s">
        <v>100</v>
      </c>
      <c r="AF83" s="116" t="s">
        <v>101</v>
      </c>
      <c r="AG83" s="100"/>
      <c r="AH83" s="116" t="s">
        <v>89</v>
      </c>
      <c r="AI83" s="116" t="s">
        <v>90</v>
      </c>
      <c r="AJ83" s="100"/>
      <c r="AK83" s="116" t="s">
        <v>89</v>
      </c>
      <c r="AL83" s="116" t="s">
        <v>90</v>
      </c>
      <c r="AM83" s="100"/>
      <c r="AN83" s="116" t="s">
        <v>89</v>
      </c>
      <c r="AO83" s="116" t="s">
        <v>90</v>
      </c>
      <c r="AP83" s="100"/>
      <c r="AQ83" s="116" t="s">
        <v>89</v>
      </c>
      <c r="AR83" s="116" t="s">
        <v>90</v>
      </c>
      <c r="AS83" s="100"/>
      <c r="AT83" s="100"/>
      <c r="AU83" s="1102"/>
      <c r="AV83" s="1015"/>
      <c r="AW83" s="1015"/>
      <c r="AX83" s="1015"/>
      <c r="AY83" s="1015"/>
      <c r="AZ83" s="1015"/>
      <c r="BA83" s="1014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</row>
    <row r="84" spans="1:64" ht="17.5" thickTop="1" thickBot="1" x14ac:dyDescent="0.4">
      <c r="A84" s="72"/>
      <c r="B84" s="1098"/>
      <c r="C84" s="75"/>
      <c r="D84" s="114">
        <v>0</v>
      </c>
      <c r="E84" s="119" t="str">
        <f>VLOOKUP(D88,'[2]FDN Details'!$B60:Q538,16,0)</f>
        <v>-</v>
      </c>
      <c r="F84" s="120">
        <f>VLOOKUP(D88,'[2]FDN Details'!$B60:P538,15,0)</f>
        <v>386</v>
      </c>
      <c r="G84" s="114">
        <v>0</v>
      </c>
      <c r="H84" s="119" t="str">
        <f>VLOOKUP(G88,'[2]FDN Details'!$B60:T538,16,0)</f>
        <v>-</v>
      </c>
      <c r="I84" s="120">
        <f>VLOOKUP(G88,'[2]FDN Details'!$B60:S538,15,0)</f>
        <v>458.96699999999998</v>
      </c>
      <c r="J84" s="114">
        <v>0</v>
      </c>
      <c r="K84" s="119" t="str">
        <f>VLOOKUP(J88,'[2]FDN Details'!$B60:W538,16,0)</f>
        <v>-</v>
      </c>
      <c r="L84" s="120">
        <f>VLOOKUP(J88,'[2]FDN Details'!$B60:V538,15,0)</f>
        <v>329.87299999999999</v>
      </c>
      <c r="M84" s="114">
        <v>0</v>
      </c>
      <c r="N84" s="119" t="str">
        <f>VLOOKUP(M88,'[2]FDN Details'!$B60:Z538,16,0)</f>
        <v>-</v>
      </c>
      <c r="O84" s="120">
        <f>VLOOKUP(M88,'[2]FDN Details'!$B60:Y538,15,0)</f>
        <v>369</v>
      </c>
      <c r="P84" s="114">
        <v>0</v>
      </c>
      <c r="Q84" s="119" t="str">
        <f>VLOOKUP(P88,'[2]FDN Details'!$B60:AC538,16,0)</f>
        <v>-</v>
      </c>
      <c r="R84" s="120">
        <f>VLOOKUP(P88,'[2]FDN Details'!$B60:AB538,15,0)</f>
        <v>466.935</v>
      </c>
      <c r="S84" s="114">
        <v>0</v>
      </c>
      <c r="T84" s="119" t="str">
        <f>VLOOKUP(S88,'[2]FDN Details'!$B60:AF538,16,0)</f>
        <v>-</v>
      </c>
      <c r="U84" s="120">
        <f>VLOOKUP(S88,'[2]FDN Details'!$B60:AE538,15,0)</f>
        <v>304.85399999999998</v>
      </c>
      <c r="V84" s="114">
        <v>0</v>
      </c>
      <c r="W84" s="119" t="str">
        <f>VLOOKUP(V88,'[2]FDN Details'!$B60:AI538,16,0)</f>
        <v>-</v>
      </c>
      <c r="X84" s="120">
        <f>VLOOKUP(V88,'[2]FDN Details'!$B60:AH538,15,0)</f>
        <v>214.00299999999999</v>
      </c>
      <c r="Y84" s="114">
        <v>0</v>
      </c>
      <c r="Z84" s="119" t="str">
        <f>VLOOKUP(Y88,'[2]FDN Details'!$B60:AL538,16,0)</f>
        <v>-</v>
      </c>
      <c r="AA84" s="120">
        <f>VLOOKUP(Y88,'[2]FDN Details'!$B60:AK538,15,0)</f>
        <v>433.99900000000002</v>
      </c>
      <c r="AB84" s="114">
        <v>0</v>
      </c>
      <c r="AC84" s="119" t="str">
        <f>VLOOKUP(AB88,'[2]FDN Details'!$B60:AO538,16,0)</f>
        <v>-</v>
      </c>
      <c r="AD84" s="120">
        <f>VLOOKUP(AB88,'[2]FDN Details'!$B60:AN538,15,0)</f>
        <v>414</v>
      </c>
      <c r="AE84" s="114">
        <v>0</v>
      </c>
      <c r="AF84" s="119" t="str">
        <f>VLOOKUP(AE88,'[2]FDN Details'!$B60:AR538,16,0)</f>
        <v>-</v>
      </c>
      <c r="AG84" s="120">
        <f>VLOOKUP(AE88,'[2]FDN Details'!$B60:AQ538,15,0)</f>
        <v>416</v>
      </c>
      <c r="AH84" s="114">
        <v>0</v>
      </c>
      <c r="AI84" s="119" t="str">
        <f>VLOOKUP(AH88,'[2]FDN Details'!$B60:AU538,16,0)</f>
        <v>-</v>
      </c>
      <c r="AJ84" s="120">
        <f>VLOOKUP(AH88,'[2]FDN Details'!$B60:AT538,15,0)</f>
        <v>334.88099999999997</v>
      </c>
      <c r="AK84" s="114">
        <v>0</v>
      </c>
      <c r="AL84" s="119" t="str">
        <f>VLOOKUP(AK88,'[2]FDN Details'!$B60:AX538,16,0)</f>
        <v>-</v>
      </c>
      <c r="AM84" s="120">
        <f>VLOOKUP(AK88,'[2]FDN Details'!$B60:AW538,15,0)</f>
        <v>356</v>
      </c>
      <c r="AN84" s="114">
        <v>0</v>
      </c>
      <c r="AO84" s="119" t="str">
        <f>VLOOKUP(AN88,'[2]FDN Details'!$B60:BA538,16,0)</f>
        <v>-</v>
      </c>
      <c r="AP84" s="120">
        <f>VLOOKUP(AN88,'[2]FDN Details'!$B60:AZ538,15,0)</f>
        <v>385</v>
      </c>
      <c r="AQ84" s="114">
        <v>0</v>
      </c>
      <c r="AR84" s="119" t="str">
        <f>VLOOKUP(AQ88,'[2]FDN Details'!$B60:BD538,16,0)</f>
        <v>-</v>
      </c>
      <c r="AS84" s="120">
        <f>VLOOKUP(AQ88,'[2]FDN Details'!$B60:BC538,15,0)</f>
        <v>379.87700000000001</v>
      </c>
      <c r="AT84" s="100"/>
      <c r="AU84" s="1102"/>
      <c r="AV84" s="1015"/>
      <c r="AW84" s="1015"/>
      <c r="AX84" s="1015"/>
      <c r="AY84" s="1015"/>
      <c r="AZ84" s="1015"/>
      <c r="BA84" s="1014"/>
      <c r="BB84" s="78">
        <f>SUM(F84:AS84)</f>
        <v>5249.389000000001</v>
      </c>
      <c r="BC84" s="72"/>
      <c r="BD84" s="72"/>
      <c r="BE84" s="72"/>
      <c r="BF84" s="72"/>
      <c r="BG84" s="72"/>
      <c r="BH84" s="72"/>
      <c r="BI84" s="72"/>
      <c r="BJ84" s="72"/>
      <c r="BK84" s="72"/>
      <c r="BL84" s="72"/>
    </row>
    <row r="85" spans="1:64" s="96" customFormat="1" ht="17.25" customHeight="1" thickTop="1" x14ac:dyDescent="0.35">
      <c r="A85" s="95"/>
      <c r="B85" s="1098"/>
      <c r="C85" s="127"/>
      <c r="D85" s="1006" t="str">
        <f>VLOOKUP(D88,'[2]FDN Details'!$B71:K549,2)</f>
        <v>42/1</v>
      </c>
      <c r="E85" s="1006"/>
      <c r="F85" s="100"/>
      <c r="G85" s="1006" t="str">
        <f>VLOOKUP(G88,'[2]FDN Details'!$B71:N549,2)</f>
        <v>42/2</v>
      </c>
      <c r="H85" s="1006"/>
      <c r="I85" s="127"/>
      <c r="J85" s="1006" t="str">
        <f>VLOOKUP(J88,'[2]FDN Details'!$B71:Q549,2)</f>
        <v>43/0</v>
      </c>
      <c r="K85" s="1006"/>
      <c r="L85" s="127"/>
      <c r="M85" s="1006" t="str">
        <f>VLOOKUP(M88,'[2]FDN Details'!$B71:T549,2)</f>
        <v>44/0</v>
      </c>
      <c r="N85" s="1006"/>
      <c r="O85" s="127"/>
      <c r="P85" s="1006" t="str">
        <f>VLOOKUP(P88,'[2]FDN Details'!$B71:W549,2)</f>
        <v>44/1</v>
      </c>
      <c r="Q85" s="1006"/>
      <c r="R85" s="100"/>
      <c r="S85" s="1006" t="str">
        <f>VLOOKUP(S88,'[2]FDN Details'!$B71:Z549,2)</f>
        <v>45/0</v>
      </c>
      <c r="T85" s="1006"/>
      <c r="U85" s="100" t="s">
        <v>102</v>
      </c>
      <c r="V85" s="1006" t="str">
        <f>VLOOKUP(V88,'[2]FDN Details'!$B71:AC549,2)</f>
        <v>46/0</v>
      </c>
      <c r="W85" s="1006"/>
      <c r="X85" s="140" t="s">
        <v>103</v>
      </c>
      <c r="Y85" s="1006" t="str">
        <f>VLOOKUP(Y88,'[2]FDN Details'!$B71:AF549,2)</f>
        <v>47/0</v>
      </c>
      <c r="Z85" s="1006"/>
      <c r="AA85" s="135"/>
      <c r="AB85" s="1006" t="str">
        <f>VLOOKUP(AB88,'[2]FDN Details'!$B71:AI549,2)</f>
        <v>47/1</v>
      </c>
      <c r="AC85" s="1006"/>
      <c r="AE85" s="1006" t="str">
        <f>VLOOKUP(AE88,'[2]FDN Details'!$B71:AL549,2)</f>
        <v>47/2</v>
      </c>
      <c r="AF85" s="1006"/>
      <c r="AG85" s="100"/>
      <c r="AH85" s="1006" t="str">
        <f>VLOOKUP(AH88,'[2]FDN Details'!$B71:AO549,2)</f>
        <v>47/3</v>
      </c>
      <c r="AI85" s="1006"/>
      <c r="AJ85" s="100"/>
      <c r="AK85" s="1006" t="str">
        <f>VLOOKUP(AK88,'[2]FDN Details'!$B71:AR549,2)</f>
        <v>48/0</v>
      </c>
      <c r="AL85" s="1006"/>
      <c r="AM85" s="100"/>
      <c r="AN85" s="1006" t="str">
        <f>VLOOKUP(AN88,'[2]FDN Details'!$B71:AU549,2)</f>
        <v>48/1</v>
      </c>
      <c r="AO85" s="1006"/>
      <c r="AP85" s="100"/>
      <c r="AQ85" s="1006" t="str">
        <f>VLOOKUP(AQ88,'[2]FDN Details'!$B71:AX549,2)</f>
        <v>48/2</v>
      </c>
      <c r="AR85" s="1006"/>
      <c r="AS85" s="100"/>
      <c r="AT85" s="100"/>
      <c r="AU85" s="1102"/>
      <c r="AV85" s="1037"/>
      <c r="AW85" s="1037"/>
      <c r="AX85" s="1037"/>
      <c r="AY85" s="1037"/>
      <c r="AZ85" s="1037"/>
      <c r="BA85" s="1033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s="96" customFormat="1" x14ac:dyDescent="0.35">
      <c r="A86" s="95"/>
      <c r="B86" s="1098"/>
      <c r="C86" s="127"/>
      <c r="D86" s="1006" t="str">
        <f>VLOOKUP(D88,'[2]FDN Details'!$B71:K550,3)</f>
        <v>A+7.5</v>
      </c>
      <c r="E86" s="1006"/>
      <c r="F86" s="100"/>
      <c r="G86" s="1006" t="str">
        <f>VLOOKUP(G88,'[2]FDN Details'!$B71:N550,3)</f>
        <v>A+9</v>
      </c>
      <c r="H86" s="1006"/>
      <c r="I86" s="100"/>
      <c r="J86" s="1006" t="str">
        <f>VLOOKUP(J88,'[2]FDN Details'!$B71:Q550,3)</f>
        <v>D45(-)3</v>
      </c>
      <c r="K86" s="1006"/>
      <c r="L86" s="100"/>
      <c r="M86" s="1006" t="str">
        <f>VLOOKUP(M88,'[2]FDN Details'!$B71:T550,3)</f>
        <v>C2(-)3</v>
      </c>
      <c r="N86" s="1006"/>
      <c r="O86" s="100"/>
      <c r="P86" s="1006" t="str">
        <f>VLOOKUP(P88,'[2]FDN Details'!$B71:W550,3)</f>
        <v>A+6</v>
      </c>
      <c r="Q86" s="1006"/>
      <c r="R86" s="100"/>
      <c r="S86" s="1006" t="str">
        <f>VLOOKUP(S88,'[2]FDN Details'!$B71:Z550,3)</f>
        <v>C1+6</v>
      </c>
      <c r="T86" s="1006"/>
      <c r="U86" s="100"/>
      <c r="V86" s="1006" t="str">
        <f>VLOOKUP(V88,'[2]FDN Details'!$B71:AC550,3)</f>
        <v>D60+18</v>
      </c>
      <c r="W86" s="1006"/>
      <c r="X86" s="100"/>
      <c r="Y86" s="1006" t="str">
        <f>VLOOKUP(Y88,'[2]FDN Details'!$B71:AF550,3)</f>
        <v>D60+25</v>
      </c>
      <c r="Z86" s="1006"/>
      <c r="AA86" s="100"/>
      <c r="AB86" s="1006" t="str">
        <f>VLOOKUP(AB88,'[2]FDN Details'!$B71:AI550,3)</f>
        <v>A+3</v>
      </c>
      <c r="AC86" s="1006"/>
      <c r="AE86" s="1006" t="str">
        <f>VLOOKUP(AE88,'[2]FDN Details'!$B71:AL550,3)</f>
        <v>A+9</v>
      </c>
      <c r="AF86" s="1006"/>
      <c r="AG86" s="100"/>
      <c r="AH86" s="1006" t="str">
        <f>VLOOKUP(AH88,'[2]FDN Details'!$B71:AO550,3)</f>
        <v>A+3</v>
      </c>
      <c r="AI86" s="1006"/>
      <c r="AJ86" s="100"/>
      <c r="AK86" s="1006" t="str">
        <f>VLOOKUP(AK88,'[2]FDN Details'!$B71:AR550,3)</f>
        <v>C1+0</v>
      </c>
      <c r="AL86" s="1006"/>
      <c r="AM86" s="100"/>
      <c r="AN86" s="1006" t="str">
        <f>VLOOKUP(AN88,'[2]FDN Details'!$B71:AU550,3)</f>
        <v>A+0</v>
      </c>
      <c r="AO86" s="1006"/>
      <c r="AP86" s="100"/>
      <c r="AQ86" s="1006" t="str">
        <f>VLOOKUP(AQ88,'[2]FDN Details'!$B71:AX550,3)</f>
        <v>A+3</v>
      </c>
      <c r="AR86" s="1006"/>
      <c r="AS86" s="100"/>
      <c r="AT86" s="100"/>
      <c r="AU86" s="1102"/>
      <c r="AV86" s="1038"/>
      <c r="AW86" s="1038"/>
      <c r="AX86" s="1038"/>
      <c r="AY86" s="1038"/>
      <c r="AZ86" s="1038"/>
      <c r="BA86" s="1034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64" x14ac:dyDescent="0.35">
      <c r="A87" s="72"/>
      <c r="B87" s="1098"/>
      <c r="C87" s="75"/>
      <c r="D87" s="124"/>
      <c r="E87" s="124"/>
      <c r="F87" s="100"/>
      <c r="G87" s="124"/>
      <c r="H87" s="124"/>
      <c r="I87" s="131"/>
      <c r="J87" s="131"/>
      <c r="K87" s="131"/>
      <c r="L87" s="100"/>
      <c r="M87" s="131"/>
      <c r="N87" s="131"/>
      <c r="O87" s="100"/>
      <c r="P87" s="989"/>
      <c r="Q87" s="989"/>
      <c r="R87" s="131"/>
      <c r="S87" s="136"/>
      <c r="T87" s="136"/>
      <c r="U87" s="131"/>
      <c r="V87" s="124"/>
      <c r="W87" s="124"/>
      <c r="X87" s="75"/>
      <c r="Y87" s="124"/>
      <c r="Z87" s="124"/>
      <c r="AA87" s="100"/>
      <c r="AB87" s="124"/>
      <c r="AC87" s="124"/>
      <c r="AD87" s="1053"/>
      <c r="AE87" s="989"/>
      <c r="AF87" s="989"/>
      <c r="AG87" s="100"/>
      <c r="AH87" s="136"/>
      <c r="AI87" s="136"/>
      <c r="AJ87" s="136"/>
      <c r="AK87" s="136"/>
      <c r="AL87" s="136"/>
      <c r="AM87" s="136"/>
      <c r="AP87" s="136"/>
      <c r="AQ87" s="136"/>
      <c r="AR87" s="136"/>
      <c r="AS87" s="136"/>
      <c r="AT87" s="136"/>
      <c r="AU87" s="1102"/>
      <c r="AV87" s="1038"/>
      <c r="AW87" s="1038"/>
      <c r="AX87" s="1038"/>
      <c r="AY87" s="1038"/>
      <c r="AZ87" s="1038"/>
      <c r="BA87" s="1034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</row>
    <row r="88" spans="1:64" s="143" customFormat="1" ht="17" thickBot="1" x14ac:dyDescent="0.4">
      <c r="A88" s="142"/>
      <c r="B88" s="1098"/>
      <c r="C88" s="132"/>
      <c r="D88" s="126">
        <f>AQ77+11</f>
        <v>93</v>
      </c>
      <c r="E88" s="125"/>
      <c r="F88" s="126"/>
      <c r="G88" s="125">
        <f>D88+1</f>
        <v>94</v>
      </c>
      <c r="H88" s="125"/>
      <c r="I88" s="126"/>
      <c r="J88" s="125">
        <f>G88+1</f>
        <v>95</v>
      </c>
      <c r="K88" s="138"/>
      <c r="L88" s="126"/>
      <c r="M88" s="125">
        <f>J88+1</f>
        <v>96</v>
      </c>
      <c r="N88" s="138"/>
      <c r="O88" s="126"/>
      <c r="P88" s="125">
        <f>M88+1</f>
        <v>97</v>
      </c>
      <c r="Q88" s="138"/>
      <c r="R88" s="126"/>
      <c r="S88" s="125">
        <f>P88+1</f>
        <v>98</v>
      </c>
      <c r="T88" s="138"/>
      <c r="U88" s="126"/>
      <c r="V88" s="125">
        <f>S88+1</f>
        <v>99</v>
      </c>
      <c r="W88" s="125"/>
      <c r="X88" s="132"/>
      <c r="Y88" s="125">
        <f>V88+1</f>
        <v>100</v>
      </c>
      <c r="Z88" s="125"/>
      <c r="AA88" s="126"/>
      <c r="AB88" s="125">
        <f>Y88+1</f>
        <v>101</v>
      </c>
      <c r="AC88" s="125"/>
      <c r="AD88" s="1053"/>
      <c r="AE88" s="125">
        <f>AB88+1</f>
        <v>102</v>
      </c>
      <c r="AF88" s="138"/>
      <c r="AG88" s="126"/>
      <c r="AH88" s="125">
        <f>AE88+1</f>
        <v>103</v>
      </c>
      <c r="AI88" s="138"/>
      <c r="AJ88" s="138"/>
      <c r="AK88" s="125">
        <f>AH88+1</f>
        <v>104</v>
      </c>
      <c r="AL88" s="138"/>
      <c r="AM88" s="138"/>
      <c r="AN88" s="125">
        <f>AK88+1</f>
        <v>105</v>
      </c>
      <c r="AP88" s="138"/>
      <c r="AQ88" s="125">
        <f>AN88+1</f>
        <v>106</v>
      </c>
      <c r="AR88" s="138"/>
      <c r="AS88" s="138"/>
      <c r="AT88" s="138"/>
      <c r="AU88" s="1102"/>
      <c r="AV88" s="1038"/>
      <c r="AW88" s="1038"/>
      <c r="AX88" s="1038"/>
      <c r="AY88" s="1038"/>
      <c r="AZ88" s="1038"/>
      <c r="BA88" s="1034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</row>
    <row r="89" spans="1:64" ht="17" thickBot="1" x14ac:dyDescent="0.4">
      <c r="A89" s="72"/>
      <c r="B89" s="1099"/>
      <c r="C89" s="1054" t="s">
        <v>2744</v>
      </c>
      <c r="D89" s="1055"/>
      <c r="E89" s="1055"/>
      <c r="F89" s="1055"/>
      <c r="G89" s="1055"/>
      <c r="H89" s="1055"/>
      <c r="I89" s="1055"/>
      <c r="J89" s="1055"/>
      <c r="K89" s="1055"/>
      <c r="L89" s="1055"/>
      <c r="M89" s="1055"/>
      <c r="N89" s="1055"/>
      <c r="O89" s="1055"/>
      <c r="P89" s="1055"/>
      <c r="Q89" s="1055"/>
      <c r="R89" s="1055"/>
      <c r="S89" s="1056"/>
      <c r="T89" s="1057" t="s">
        <v>112</v>
      </c>
      <c r="U89" s="1018"/>
      <c r="V89" s="1018"/>
      <c r="W89" s="1018"/>
      <c r="X89" s="1018"/>
      <c r="Y89" s="1018"/>
      <c r="Z89" s="1018"/>
      <c r="AA89" s="1018"/>
      <c r="AB89" s="1018"/>
      <c r="AC89" s="1018"/>
      <c r="AD89" s="1018"/>
      <c r="AE89" s="1018"/>
      <c r="AF89" s="1018"/>
      <c r="AG89" s="1018"/>
      <c r="AH89" s="1018"/>
      <c r="AI89" s="1018"/>
      <c r="AJ89" s="1018"/>
      <c r="AK89" s="1018"/>
      <c r="AL89" s="1018"/>
      <c r="AM89" s="1018"/>
      <c r="AN89" s="1018"/>
      <c r="AO89" s="1018"/>
      <c r="AP89" s="1018"/>
      <c r="AQ89" s="1018"/>
      <c r="AR89" s="1018"/>
      <c r="AS89" s="1018"/>
      <c r="AT89" s="100"/>
      <c r="AU89" s="1102"/>
      <c r="AV89" s="1038"/>
      <c r="AW89" s="1038"/>
      <c r="AX89" s="1038"/>
      <c r="AY89" s="1038"/>
      <c r="AZ89" s="1038"/>
      <c r="BA89" s="1034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</row>
    <row r="90" spans="1:64" x14ac:dyDescent="0.35">
      <c r="A90" s="72"/>
      <c r="B90" s="1098"/>
      <c r="C90" s="75"/>
      <c r="D90" s="75"/>
      <c r="E90" s="75"/>
      <c r="F90" s="100"/>
      <c r="G90" s="75"/>
      <c r="H90" s="75"/>
      <c r="I90" s="100"/>
      <c r="J90" s="75"/>
      <c r="K90" s="75"/>
      <c r="L90" s="100"/>
      <c r="M90" s="75"/>
      <c r="N90" s="75"/>
      <c r="O90" s="100"/>
      <c r="P90" s="75"/>
      <c r="Q90" s="75"/>
      <c r="R90" s="100"/>
      <c r="S90" s="75"/>
      <c r="T90" s="75"/>
      <c r="U90" s="100"/>
      <c r="V90" s="75"/>
      <c r="W90" s="75"/>
      <c r="X90" s="100"/>
      <c r="Y90" s="75"/>
      <c r="Z90" s="75"/>
      <c r="AA90" s="100"/>
      <c r="AB90" s="75"/>
      <c r="AC90" s="75"/>
      <c r="AD90" s="100"/>
      <c r="AE90" s="75"/>
      <c r="AF90" s="75"/>
      <c r="AG90" s="100"/>
      <c r="AH90" s="75"/>
      <c r="AI90" s="75"/>
      <c r="AJ90" s="100"/>
      <c r="AK90" s="1058"/>
      <c r="AL90" s="1058"/>
      <c r="AM90" s="100"/>
      <c r="AN90" s="75"/>
      <c r="AO90" s="75"/>
      <c r="AP90" s="100"/>
      <c r="AQ90" s="75"/>
      <c r="AR90" s="127"/>
      <c r="AS90" s="100"/>
      <c r="AT90" s="100"/>
      <c r="AU90" s="1102"/>
      <c r="AV90" s="1038"/>
      <c r="AW90" s="1038"/>
      <c r="AX90" s="1038"/>
      <c r="AY90" s="1038"/>
      <c r="AZ90" s="1038"/>
      <c r="BA90" s="1034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</row>
    <row r="91" spans="1:64" x14ac:dyDescent="0.35">
      <c r="A91" s="72"/>
      <c r="B91" s="1098"/>
      <c r="C91" s="75"/>
      <c r="D91" s="75"/>
      <c r="E91" s="75"/>
      <c r="G91" s="75"/>
      <c r="H91" s="75"/>
      <c r="I91" s="100"/>
      <c r="J91" s="75"/>
      <c r="K91" s="75"/>
      <c r="L91" s="100"/>
      <c r="M91" s="75"/>
      <c r="N91" s="75"/>
      <c r="O91" s="100"/>
      <c r="P91" s="75"/>
      <c r="Q91" s="75"/>
      <c r="R91" s="100"/>
      <c r="S91" s="75"/>
      <c r="T91" s="75"/>
      <c r="U91" s="100"/>
      <c r="V91" s="75"/>
      <c r="W91" s="75"/>
      <c r="X91" s="100"/>
      <c r="Y91" s="75"/>
      <c r="Z91" s="75"/>
      <c r="AA91" s="100"/>
      <c r="AB91" s="75"/>
      <c r="AC91" s="75"/>
      <c r="AD91" s="100"/>
      <c r="AE91" s="144"/>
      <c r="AF91" s="144"/>
      <c r="AG91" s="100"/>
      <c r="AH91" s="75"/>
      <c r="AI91" s="75"/>
      <c r="AJ91" s="100"/>
      <c r="AK91" s="1058"/>
      <c r="AL91" s="1058"/>
      <c r="AM91" s="100"/>
      <c r="AN91" s="75"/>
      <c r="AO91" s="75"/>
      <c r="AP91" s="100"/>
      <c r="AQ91" s="75"/>
      <c r="AR91" s="75"/>
      <c r="AS91" s="100"/>
      <c r="AT91" s="100"/>
      <c r="AU91" s="1102"/>
      <c r="AV91" s="1038"/>
      <c r="AW91" s="1038"/>
      <c r="AX91" s="1038"/>
      <c r="AY91" s="1038"/>
      <c r="AZ91" s="1038"/>
      <c r="BA91" s="1034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</row>
    <row r="92" spans="1:64" ht="17" thickBot="1" x14ac:dyDescent="0.4">
      <c r="A92" s="72"/>
      <c r="B92" s="1098"/>
      <c r="C92" s="75"/>
      <c r="D92" s="134"/>
      <c r="E92" s="108"/>
      <c r="F92" s="100"/>
      <c r="G92" s="1016"/>
      <c r="H92" s="1016"/>
      <c r="I92" s="100"/>
      <c r="J92" s="1016"/>
      <c r="K92" s="1016"/>
      <c r="L92" s="100"/>
      <c r="M92" s="1016"/>
      <c r="N92" s="1016"/>
      <c r="O92" s="100"/>
      <c r="P92" s="1016"/>
      <c r="Q92" s="1016"/>
      <c r="R92" s="100"/>
      <c r="S92" s="1016"/>
      <c r="T92" s="1016"/>
      <c r="U92" s="100"/>
      <c r="V92" s="1016"/>
      <c r="W92" s="1016"/>
      <c r="X92" s="100"/>
      <c r="Y92" s="1016"/>
      <c r="Z92" s="1016"/>
      <c r="AA92" s="100"/>
      <c r="AB92" s="1016"/>
      <c r="AC92" s="1016"/>
      <c r="AD92" s="100"/>
      <c r="AE92" s="1016"/>
      <c r="AF92" s="1016"/>
      <c r="AG92" s="100"/>
      <c r="AH92" s="1016"/>
      <c r="AI92" s="1016"/>
      <c r="AJ92" s="100"/>
      <c r="AK92" s="1016"/>
      <c r="AL92" s="1016"/>
      <c r="AM92" s="100"/>
      <c r="AN92" s="1016"/>
      <c r="AO92" s="1016"/>
      <c r="AP92" s="100"/>
      <c r="AQ92" s="1016"/>
      <c r="AR92" s="1016"/>
      <c r="AS92" s="100"/>
      <c r="AT92" s="100"/>
      <c r="AU92" s="1102"/>
      <c r="AV92" s="1039"/>
      <c r="AW92" s="1039"/>
      <c r="AX92" s="1039"/>
      <c r="AY92" s="1039"/>
      <c r="AZ92" s="1039"/>
      <c r="BA92" s="1035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</row>
    <row r="93" spans="1:64" ht="18" customHeight="1" thickTop="1" thickBot="1" x14ac:dyDescent="0.4">
      <c r="A93" s="72"/>
      <c r="B93" s="1098"/>
      <c r="C93" s="100"/>
      <c r="D93" s="112" t="s">
        <v>85</v>
      </c>
      <c r="E93" s="112" t="s">
        <v>86</v>
      </c>
      <c r="F93" s="100"/>
      <c r="G93" s="112" t="s">
        <v>85</v>
      </c>
      <c r="H93" s="112" t="s">
        <v>86</v>
      </c>
      <c r="I93" s="100"/>
      <c r="J93" s="112" t="s">
        <v>85</v>
      </c>
      <c r="K93" s="112" t="s">
        <v>86</v>
      </c>
      <c r="L93" s="100"/>
      <c r="M93" s="112" t="s">
        <v>85</v>
      </c>
      <c r="N93" s="112" t="s">
        <v>86</v>
      </c>
      <c r="O93" s="100"/>
      <c r="P93" s="112" t="s">
        <v>85</v>
      </c>
      <c r="Q93" s="112" t="s">
        <v>86</v>
      </c>
      <c r="R93" s="100"/>
      <c r="S93" s="112" t="s">
        <v>85</v>
      </c>
      <c r="T93" s="112" t="s">
        <v>86</v>
      </c>
      <c r="U93" s="100"/>
      <c r="V93" s="112" t="s">
        <v>85</v>
      </c>
      <c r="W93" s="112" t="s">
        <v>86</v>
      </c>
      <c r="X93" s="100"/>
      <c r="Y93" s="112" t="s">
        <v>85</v>
      </c>
      <c r="Z93" s="112" t="s">
        <v>86</v>
      </c>
      <c r="AA93" s="100"/>
      <c r="AB93" s="145" t="s">
        <v>85</v>
      </c>
      <c r="AC93" s="146" t="s">
        <v>86</v>
      </c>
      <c r="AD93" s="100"/>
      <c r="AE93" s="145" t="s">
        <v>85</v>
      </c>
      <c r="AF93" s="146" t="s">
        <v>86</v>
      </c>
      <c r="AG93" s="100"/>
      <c r="AH93" s="145" t="s">
        <v>85</v>
      </c>
      <c r="AI93" s="146" t="s">
        <v>86</v>
      </c>
      <c r="AJ93" s="100"/>
      <c r="AK93" s="145" t="s">
        <v>85</v>
      </c>
      <c r="AL93" s="146" t="s">
        <v>86</v>
      </c>
      <c r="AM93" s="100"/>
      <c r="AN93" s="145" t="s">
        <v>85</v>
      </c>
      <c r="AO93" s="146" t="s">
        <v>86</v>
      </c>
      <c r="AP93" s="100"/>
      <c r="AQ93" s="145" t="s">
        <v>85</v>
      </c>
      <c r="AR93" s="146" t="s">
        <v>86</v>
      </c>
      <c r="AS93" s="100"/>
      <c r="AT93" s="100"/>
      <c r="AU93" s="1102"/>
      <c r="AV93" s="1050">
        <f>COUNTA(D96:AR96)</f>
        <v>15</v>
      </c>
      <c r="AW93" s="1015">
        <f>COUNTIF(K92:AR92,"FC")</f>
        <v>0</v>
      </c>
      <c r="AX93" s="1015">
        <f>COUNTIF(J91:AR91,"EC")</f>
        <v>0</v>
      </c>
      <c r="AY93" s="1015">
        <f>COUNTIF(J95:AR95,"E")</f>
        <v>0</v>
      </c>
      <c r="AZ93" s="1015">
        <f>COUNTIF(J92:AR92,"TW")</f>
        <v>0</v>
      </c>
      <c r="BA93" s="1014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</row>
    <row r="94" spans="1:64" ht="18" customHeight="1" thickTop="1" thickBot="1" x14ac:dyDescent="0.4">
      <c r="A94" s="72"/>
      <c r="B94" s="1098"/>
      <c r="C94" s="100"/>
      <c r="D94" s="116" t="s">
        <v>89</v>
      </c>
      <c r="E94" s="116" t="s">
        <v>90</v>
      </c>
      <c r="F94" s="100"/>
      <c r="G94" s="116" t="s">
        <v>89</v>
      </c>
      <c r="H94" s="116" t="s">
        <v>90</v>
      </c>
      <c r="I94" s="100"/>
      <c r="J94" s="116" t="s">
        <v>89</v>
      </c>
      <c r="K94" s="116" t="s">
        <v>90</v>
      </c>
      <c r="L94" s="100"/>
      <c r="M94" s="116" t="s">
        <v>89</v>
      </c>
      <c r="N94" s="116" t="s">
        <v>90</v>
      </c>
      <c r="O94" s="100"/>
      <c r="P94" s="116" t="s">
        <v>89</v>
      </c>
      <c r="Q94" s="116" t="s">
        <v>90</v>
      </c>
      <c r="R94" s="100"/>
      <c r="S94" s="116" t="s">
        <v>89</v>
      </c>
      <c r="T94" s="116" t="s">
        <v>90</v>
      </c>
      <c r="U94" s="100"/>
      <c r="V94" s="116" t="s">
        <v>89</v>
      </c>
      <c r="W94" s="116" t="s">
        <v>90</v>
      </c>
      <c r="X94" s="100"/>
      <c r="Y94" s="116" t="s">
        <v>89</v>
      </c>
      <c r="Z94" s="147" t="s">
        <v>90</v>
      </c>
      <c r="AA94" s="100"/>
      <c r="AB94" s="148" t="s">
        <v>89</v>
      </c>
      <c r="AC94" s="149" t="s">
        <v>90</v>
      </c>
      <c r="AD94" s="100"/>
      <c r="AE94" s="148" t="s">
        <v>89</v>
      </c>
      <c r="AF94" s="149" t="s">
        <v>90</v>
      </c>
      <c r="AG94" s="100"/>
      <c r="AH94" s="148" t="s">
        <v>89</v>
      </c>
      <c r="AI94" s="149" t="s">
        <v>90</v>
      </c>
      <c r="AJ94" s="100"/>
      <c r="AK94" s="148" t="s">
        <v>89</v>
      </c>
      <c r="AL94" s="149" t="s">
        <v>90</v>
      </c>
      <c r="AM94" s="100"/>
      <c r="AN94" s="148" t="s">
        <v>89</v>
      </c>
      <c r="AO94" s="149" t="s">
        <v>90</v>
      </c>
      <c r="AP94" s="100"/>
      <c r="AQ94" s="148" t="s">
        <v>89</v>
      </c>
      <c r="AR94" s="149" t="s">
        <v>90</v>
      </c>
      <c r="AS94" s="100"/>
      <c r="AT94" s="100"/>
      <c r="AU94" s="1102"/>
      <c r="AV94" s="1051"/>
      <c r="AW94" s="1015"/>
      <c r="AX94" s="1015"/>
      <c r="AY94" s="1015"/>
      <c r="AZ94" s="1015"/>
      <c r="BA94" s="1014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</row>
    <row r="95" spans="1:64" ht="17.5" thickTop="1" thickBot="1" x14ac:dyDescent="0.4">
      <c r="A95" s="72"/>
      <c r="B95" s="1098"/>
      <c r="C95" s="75"/>
      <c r="D95" s="114">
        <v>0</v>
      </c>
      <c r="E95" s="119" t="str">
        <f>VLOOKUP(D99,'[2]FDN Details'!$B71:Q549,16,0)</f>
        <v>-</v>
      </c>
      <c r="F95" s="120">
        <f>VLOOKUP(D99,'[2]FDN Details'!$B71:P549,15,0)</f>
        <v>357.96600000000001</v>
      </c>
      <c r="G95" s="114">
        <v>0</v>
      </c>
      <c r="H95" s="119" t="str">
        <f>VLOOKUP(G99,'[2]FDN Details'!$B71:T549,16,0)</f>
        <v>-</v>
      </c>
      <c r="I95" s="120">
        <f>VLOOKUP(G99,'[2]FDN Details'!$B71:S549,15,0)</f>
        <v>323.99799999999999</v>
      </c>
      <c r="J95" s="114">
        <v>0</v>
      </c>
      <c r="K95" s="119" t="str">
        <f>VLOOKUP(J99,'[2]FDN Details'!$B71:W549,16,0)</f>
        <v>-</v>
      </c>
      <c r="L95" s="120">
        <f>VLOOKUP(J99,'[2]FDN Details'!$B71:V549,15,0)</f>
        <v>412</v>
      </c>
      <c r="M95" s="114">
        <v>0</v>
      </c>
      <c r="N95" s="119" t="str">
        <f>VLOOKUP(M99,'[2]FDN Details'!$B71:Z549,16,0)</f>
        <v>-</v>
      </c>
      <c r="O95" s="120">
        <f>VLOOKUP(M99,'[2]FDN Details'!$B71:Y549,15,0)</f>
        <v>430.86900000000003</v>
      </c>
      <c r="P95" s="114">
        <v>0</v>
      </c>
      <c r="Q95" s="119" t="str">
        <f>VLOOKUP(P99,'[2]FDN Details'!$B71:AC549,16,0)</f>
        <v>-</v>
      </c>
      <c r="R95" s="120">
        <f>VLOOKUP(P99,'[2]FDN Details'!$B71:AB549,15,0)</f>
        <v>230</v>
      </c>
      <c r="S95" s="114">
        <v>0</v>
      </c>
      <c r="T95" s="119" t="str">
        <f>VLOOKUP(S99,'[2]FDN Details'!$B71:AF549,16,0)</f>
        <v>-</v>
      </c>
      <c r="U95" s="120">
        <f>VLOOKUP(S99,'[2]FDN Details'!$B71:AE549,15,0)</f>
        <v>523</v>
      </c>
      <c r="V95" s="114">
        <v>0</v>
      </c>
      <c r="W95" s="119" t="str">
        <f>VLOOKUP(V99,'[2]FDN Details'!$B71:AI549,16,0)</f>
        <v>-</v>
      </c>
      <c r="X95" s="120">
        <f>VLOOKUP(V99,'[2]FDN Details'!$B71:AH549,15,0)</f>
        <v>464</v>
      </c>
      <c r="Y95" s="114">
        <v>0</v>
      </c>
      <c r="Z95" s="119" t="str">
        <f>VLOOKUP(Y99,'[2]FDN Details'!$B71:AL549,16,0)</f>
        <v>-</v>
      </c>
      <c r="AA95" s="120">
        <f>VLOOKUP(Y99,'[2]FDN Details'!$B71:AK549,15,0)</f>
        <v>397</v>
      </c>
      <c r="AB95" s="114">
        <v>0</v>
      </c>
      <c r="AC95" s="119" t="str">
        <f>VLOOKUP(AB99,'[2]FDN Details'!$B71:AO549,16,0)</f>
        <v>-</v>
      </c>
      <c r="AD95" s="120">
        <f>VLOOKUP(AB99,'[2]FDN Details'!$B71:AN549,15,0)</f>
        <v>372.20800000000003</v>
      </c>
      <c r="AE95" s="114">
        <v>0</v>
      </c>
      <c r="AF95" s="119" t="str">
        <f>VLOOKUP(AE99,'[2]FDN Details'!$B71:AR549,16,0)</f>
        <v>-</v>
      </c>
      <c r="AG95" s="120">
        <f>VLOOKUP(AE99,'[2]FDN Details'!$B71:AQ549,15,0)</f>
        <v>456.27800000000002</v>
      </c>
      <c r="AH95" s="114">
        <v>0</v>
      </c>
      <c r="AI95" s="119" t="str">
        <f>VLOOKUP(AH99,'[2]FDN Details'!$B71:AU549,16,0)</f>
        <v>-</v>
      </c>
      <c r="AJ95" s="120">
        <f>VLOOKUP(AH99,'[2]FDN Details'!$B71:AT549,15,0)</f>
        <v>424.23700000000002</v>
      </c>
      <c r="AK95" s="114">
        <v>0</v>
      </c>
      <c r="AL95" s="119" t="str">
        <f>VLOOKUP(AK99,'[2]FDN Details'!$B71:AX549,16,0)</f>
        <v>-</v>
      </c>
      <c r="AM95" s="120">
        <f>VLOOKUP(AK99,'[2]FDN Details'!$B71:AW549,15,0)</f>
        <v>363</v>
      </c>
      <c r="AN95" s="114">
        <v>0</v>
      </c>
      <c r="AO95" s="119" t="str">
        <f>VLOOKUP(AN99,'[2]FDN Details'!$B71:BA549,16,0)</f>
        <v>-</v>
      </c>
      <c r="AP95" s="120">
        <f>VLOOKUP(AN99,'[2]FDN Details'!$B71:AZ549,15,0)</f>
        <v>384.00299999999999</v>
      </c>
      <c r="AQ95" s="114">
        <v>0</v>
      </c>
      <c r="AR95" s="119" t="str">
        <f>VLOOKUP(AQ99,'[2]FDN Details'!$B71:BD549,16,0)</f>
        <v>-</v>
      </c>
      <c r="AS95" s="120">
        <f>VLOOKUP(AQ99,'[2]FDN Details'!$B71:BC549,15,0)</f>
        <v>450.00099999999998</v>
      </c>
      <c r="AT95" s="100"/>
      <c r="AU95" s="1102"/>
      <c r="AV95" s="1052"/>
      <c r="AW95" s="1015"/>
      <c r="AX95" s="1015"/>
      <c r="AY95" s="1015"/>
      <c r="AZ95" s="1015"/>
      <c r="BA95" s="1014"/>
      <c r="BB95" s="78">
        <f>SUM(F95:AS95)</f>
        <v>5588.56</v>
      </c>
      <c r="BC95" s="72"/>
      <c r="BD95" s="72"/>
      <c r="BE95" s="72"/>
      <c r="BF95" s="72"/>
      <c r="BG95" s="72"/>
      <c r="BH95" s="72"/>
      <c r="BI95" s="72"/>
      <c r="BJ95" s="72"/>
      <c r="BK95" s="72"/>
      <c r="BL95" s="72"/>
    </row>
    <row r="96" spans="1:64" s="96" customFormat="1" ht="17.25" customHeight="1" thickTop="1" x14ac:dyDescent="0.35">
      <c r="A96" s="95"/>
      <c r="B96" s="1098"/>
      <c r="C96" s="127"/>
      <c r="D96" s="1006" t="str">
        <f>VLOOKUP(D99,'[2]FDN Details'!$B82:K560,2)</f>
        <v>49/0</v>
      </c>
      <c r="E96" s="1006"/>
      <c r="F96" s="100"/>
      <c r="G96" s="1006" t="str">
        <f>VLOOKUP(G99,'[2]FDN Details'!$B82:N560,2)</f>
        <v>49A/0</v>
      </c>
      <c r="H96" s="1006"/>
      <c r="I96" s="127"/>
      <c r="J96" s="1006" t="str">
        <f>VLOOKUP(J99,'[2]FDN Details'!$B82:Q560,2)</f>
        <v>49B/0</v>
      </c>
      <c r="K96" s="1006"/>
      <c r="L96" s="127"/>
      <c r="M96" s="1006" t="str">
        <f>VLOOKUP(M99,'[2]FDN Details'!$B82:T560,2)</f>
        <v>49B/1</v>
      </c>
      <c r="N96" s="1006"/>
      <c r="O96" s="127"/>
      <c r="P96" s="1006" t="str">
        <f>VLOOKUP(P99,'[2]FDN Details'!$B82:W560,2)</f>
        <v>50/0</v>
      </c>
      <c r="Q96" s="1006"/>
      <c r="R96" s="100" t="s">
        <v>104</v>
      </c>
      <c r="S96" s="1006" t="str">
        <f>VLOOKUP(S99,'[2]FDN Details'!$B82:Z560,2)</f>
        <v>51/0</v>
      </c>
      <c r="T96" s="1006"/>
      <c r="U96" s="100"/>
      <c r="V96" s="1006" t="str">
        <f>VLOOKUP(V99,'[2]FDN Details'!$B82:AC560,2)</f>
        <v>51/1</v>
      </c>
      <c r="W96" s="1006"/>
      <c r="X96" s="100"/>
      <c r="Y96" s="1006" t="str">
        <f>VLOOKUP(Y99,'[2]FDN Details'!$B82:AF560,2)</f>
        <v>52/0</v>
      </c>
      <c r="Z96" s="1006"/>
      <c r="AA96" s="100"/>
      <c r="AB96" s="1006" t="str">
        <f>VLOOKUP(AB99,'[2]FDN Details'!$B82:AI560,2)</f>
        <v>52/1</v>
      </c>
      <c r="AC96" s="1006"/>
      <c r="AD96" s="100"/>
      <c r="AE96" s="1006" t="str">
        <f>VLOOKUP(AE99,'[2]FDN Details'!$B82:AL560,2)</f>
        <v>53/0</v>
      </c>
      <c r="AF96" s="1006"/>
      <c r="AG96" s="100"/>
      <c r="AH96" s="1006" t="str">
        <f>VLOOKUP(AH99,'[2]FDN Details'!$B82:AO560,2)</f>
        <v>54/0</v>
      </c>
      <c r="AI96" s="1006"/>
      <c r="AJ96" s="100"/>
      <c r="AK96" s="1006" t="str">
        <f>VLOOKUP(AK99,'[2]FDN Details'!$B82:AR560,2)</f>
        <v>55/0</v>
      </c>
      <c r="AL96" s="1006"/>
      <c r="AM96" s="100"/>
      <c r="AN96" s="1006" t="str">
        <f>VLOOKUP(AN99,'[2]FDN Details'!$B82:AU560,2)</f>
        <v>55/1</v>
      </c>
      <c r="AO96" s="1006"/>
      <c r="AP96" s="100"/>
      <c r="AQ96" s="1006" t="str">
        <f>VLOOKUP(AQ99,'[2]FDN Details'!$B82:AX560,2)</f>
        <v>55/2</v>
      </c>
      <c r="AR96" s="1006"/>
      <c r="AS96" s="100"/>
      <c r="AT96" s="100"/>
      <c r="AU96" s="1102"/>
      <c r="AV96" s="1037"/>
      <c r="AW96" s="1037"/>
      <c r="AX96" s="1037"/>
      <c r="AY96" s="1037"/>
      <c r="AZ96" s="1037"/>
      <c r="BA96" s="1033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</row>
    <row r="97" spans="1:64" s="96" customFormat="1" x14ac:dyDescent="0.35">
      <c r="A97" s="95"/>
      <c r="B97" s="1098"/>
      <c r="C97" s="127"/>
      <c r="D97" s="1006" t="str">
        <f>VLOOKUP(D99,'[2]FDN Details'!$B82:K561,3)</f>
        <v>D45+6</v>
      </c>
      <c r="E97" s="1006"/>
      <c r="F97" s="100"/>
      <c r="G97" s="1006" t="str">
        <f>VLOOKUP(G99,'[2]FDN Details'!$B82:N561,3)</f>
        <v>D45(-)3</v>
      </c>
      <c r="H97" s="1006"/>
      <c r="I97" s="100"/>
      <c r="J97" s="1006" t="str">
        <f>VLOOKUP(J99,'[2]FDN Details'!$B82:Q561,3)</f>
        <v>D45+3</v>
      </c>
      <c r="K97" s="1006"/>
      <c r="L97" s="100"/>
      <c r="M97" s="1006" t="str">
        <f>VLOOKUP(M99,'[2]FDN Details'!$B82:T561,3)</f>
        <v>A+0</v>
      </c>
      <c r="N97" s="1006"/>
      <c r="O97" s="100"/>
      <c r="P97" s="1006" t="str">
        <f>VLOOKUP(P99,'[2]FDN Details'!$B82:W561,3)</f>
        <v>D60+6</v>
      </c>
      <c r="Q97" s="1006"/>
      <c r="R97" s="100"/>
      <c r="S97" s="1006" t="str">
        <f>VLOOKUP(S99,'[2]FDN Details'!$B82:Z561,3)</f>
        <v>D60+9</v>
      </c>
      <c r="T97" s="1006"/>
      <c r="U97" s="100"/>
      <c r="V97" s="1006" t="str">
        <f>VLOOKUP(V99,'[2]FDN Details'!$B82:AC561,3)</f>
        <v>B1+9</v>
      </c>
      <c r="W97" s="1006"/>
      <c r="X97" s="100"/>
      <c r="Y97" s="1006" t="str">
        <f>VLOOKUP(Y99,'[2]FDN Details'!$B82:AF561,3)</f>
        <v>C2+9</v>
      </c>
      <c r="Z97" s="1006"/>
      <c r="AA97" s="100"/>
      <c r="AB97" s="1006" t="str">
        <f>VLOOKUP(AB99,'[2]FDN Details'!$B82:AI561,3)</f>
        <v>A+0</v>
      </c>
      <c r="AC97" s="1006"/>
      <c r="AD97" s="100"/>
      <c r="AE97" s="1006" t="str">
        <f>VLOOKUP(AE99,'[2]FDN Details'!$B82:AL561,3)</f>
        <v>D45(-)3</v>
      </c>
      <c r="AF97" s="1006"/>
      <c r="AG97" s="100"/>
      <c r="AH97" s="1006" t="str">
        <f>VLOOKUP(AH99,'[2]FDN Details'!$B82:AO561,3)</f>
        <v>D60+18</v>
      </c>
      <c r="AI97" s="1006"/>
      <c r="AJ97" s="100"/>
      <c r="AK97" s="1006" t="str">
        <f>VLOOKUP(AK99,'[2]FDN Details'!$B82:AR561,3)</f>
        <v>C1+9</v>
      </c>
      <c r="AL97" s="1006"/>
      <c r="AM97" s="100"/>
      <c r="AN97" s="1006" t="str">
        <f>VLOOKUP(AN99,'[2]FDN Details'!$B82:AU561,3)</f>
        <v>A(-)3</v>
      </c>
      <c r="AO97" s="1006"/>
      <c r="AP97" s="100"/>
      <c r="AQ97" s="1006" t="str">
        <f>VLOOKUP(AQ99,'[2]FDN Details'!$B82:AX561,3)</f>
        <v>A+9</v>
      </c>
      <c r="AR97" s="1006"/>
      <c r="AS97" s="100"/>
      <c r="AT97" s="100"/>
      <c r="AU97" s="1102"/>
      <c r="AV97" s="1038"/>
      <c r="AW97" s="1038"/>
      <c r="AX97" s="1038"/>
      <c r="AY97" s="1038"/>
      <c r="AZ97" s="1038"/>
      <c r="BA97" s="1034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</row>
    <row r="98" spans="1:64" s="96" customFormat="1" x14ac:dyDescent="0.35">
      <c r="A98" s="95"/>
      <c r="B98" s="1098"/>
      <c r="C98" s="127"/>
      <c r="D98" s="1008"/>
      <c r="E98" s="1008"/>
      <c r="F98" s="100"/>
      <c r="G98" s="1008"/>
      <c r="H98" s="1008"/>
      <c r="I98" s="131"/>
      <c r="J98" s="1008"/>
      <c r="K98" s="1008"/>
      <c r="L98" s="131"/>
      <c r="M98" s="1008"/>
      <c r="N98" s="1008"/>
      <c r="O98" s="127"/>
      <c r="P98" s="1008"/>
      <c r="Q98" s="1008"/>
      <c r="R98" s="131"/>
      <c r="S98" s="1008"/>
      <c r="T98" s="1008"/>
      <c r="U98" s="131"/>
      <c r="V98" s="1008"/>
      <c r="W98" s="1008"/>
      <c r="X98" s="127"/>
      <c r="Y98" s="1008"/>
      <c r="Z98" s="1008"/>
      <c r="AA98" s="100"/>
      <c r="AB98" s="1008"/>
      <c r="AC98" s="1008"/>
      <c r="AD98" s="100"/>
      <c r="AE98" s="1008"/>
      <c r="AF98" s="1008"/>
      <c r="AG98" s="100"/>
      <c r="AH98" s="1008"/>
      <c r="AI98" s="1008"/>
      <c r="AJ98" s="136"/>
      <c r="AK98" s="1008"/>
      <c r="AL98" s="1008"/>
      <c r="AM98" s="136"/>
      <c r="AN98" s="1008"/>
      <c r="AO98" s="1008"/>
      <c r="AP98" s="136"/>
      <c r="AQ98" s="1008"/>
      <c r="AR98" s="1008"/>
      <c r="AS98" s="136"/>
      <c r="AT98" s="136"/>
      <c r="AU98" s="1102"/>
      <c r="AV98" s="1038"/>
      <c r="AW98" s="1038"/>
      <c r="AX98" s="1038"/>
      <c r="AY98" s="1038"/>
      <c r="AZ98" s="1038"/>
      <c r="BA98" s="1034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</row>
    <row r="99" spans="1:64" s="143" customFormat="1" x14ac:dyDescent="0.35">
      <c r="A99" s="142"/>
      <c r="B99" s="1098"/>
      <c r="C99" s="132"/>
      <c r="D99" s="126">
        <f>AQ88+1</f>
        <v>107</v>
      </c>
      <c r="E99" s="126"/>
      <c r="F99" s="126"/>
      <c r="G99" s="126">
        <f>D99+1</f>
        <v>108</v>
      </c>
      <c r="H99" s="126"/>
      <c r="I99" s="126"/>
      <c r="J99" s="126">
        <f>G99+1</f>
        <v>109</v>
      </c>
      <c r="K99" s="126"/>
      <c r="L99" s="126"/>
      <c r="M99" s="126">
        <f>J99+1</f>
        <v>110</v>
      </c>
      <c r="N99" s="126"/>
      <c r="O99" s="132"/>
      <c r="P99" s="126">
        <f>M99+1</f>
        <v>111</v>
      </c>
      <c r="Q99" s="126"/>
      <c r="R99" s="126"/>
      <c r="S99" s="126">
        <f>P99+1</f>
        <v>112</v>
      </c>
      <c r="T99" s="126"/>
      <c r="U99" s="126"/>
      <c r="V99" s="126">
        <f>S99+1</f>
        <v>113</v>
      </c>
      <c r="W99" s="126"/>
      <c r="X99" s="132"/>
      <c r="Y99" s="126">
        <f>V99+1</f>
        <v>114</v>
      </c>
      <c r="Z99" s="126"/>
      <c r="AA99" s="126"/>
      <c r="AB99" s="126">
        <f>Y99+1</f>
        <v>115</v>
      </c>
      <c r="AC99" s="126"/>
      <c r="AD99" s="126"/>
      <c r="AE99" s="126">
        <f>AB99+1</f>
        <v>116</v>
      </c>
      <c r="AF99" s="126"/>
      <c r="AG99" s="126"/>
      <c r="AH99" s="126">
        <f>AE99+1</f>
        <v>117</v>
      </c>
      <c r="AI99" s="126"/>
      <c r="AJ99" s="138"/>
      <c r="AK99" s="126">
        <f>AH99+1</f>
        <v>118</v>
      </c>
      <c r="AL99" s="126"/>
      <c r="AM99" s="138"/>
      <c r="AN99" s="126">
        <f>AK99+1</f>
        <v>119</v>
      </c>
      <c r="AO99" s="126"/>
      <c r="AP99" s="138"/>
      <c r="AQ99" s="126">
        <f>AN99+1</f>
        <v>120</v>
      </c>
      <c r="AR99" s="126"/>
      <c r="AS99" s="138"/>
      <c r="AT99" s="138"/>
      <c r="AU99" s="1102"/>
      <c r="AV99" s="1038"/>
      <c r="AW99" s="1038"/>
      <c r="AX99" s="1038"/>
      <c r="AY99" s="1038"/>
      <c r="AZ99" s="1038"/>
      <c r="BA99" s="1034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</row>
    <row r="100" spans="1:64" x14ac:dyDescent="0.35">
      <c r="A100" s="72"/>
      <c r="B100" s="1098"/>
      <c r="C100" s="1017" t="s">
        <v>106</v>
      </c>
      <c r="D100" s="1018"/>
      <c r="E100" s="1018"/>
      <c r="F100" s="1018"/>
      <c r="G100" s="1018"/>
      <c r="H100" s="1018"/>
      <c r="I100" s="1018"/>
      <c r="J100" s="1018"/>
      <c r="K100" s="1018"/>
      <c r="L100" s="1018"/>
      <c r="M100" s="1018"/>
      <c r="N100" s="1018"/>
      <c r="O100" s="1018"/>
      <c r="P100" s="1018"/>
      <c r="Q100" s="1018"/>
      <c r="R100" s="1018"/>
      <c r="S100" s="1018"/>
      <c r="T100" s="1018"/>
      <c r="U100" s="1018"/>
      <c r="V100" s="1018"/>
      <c r="W100" s="1018"/>
      <c r="X100" s="1018"/>
      <c r="Y100" s="1018"/>
      <c r="Z100" s="1018"/>
      <c r="AA100" s="1018"/>
      <c r="AB100" s="1018"/>
      <c r="AC100" s="1018"/>
      <c r="AD100" s="1018"/>
      <c r="AE100" s="1018"/>
      <c r="AF100" s="1018"/>
      <c r="AG100" s="1018"/>
      <c r="AH100" s="1018"/>
      <c r="AI100" s="1018"/>
      <c r="AJ100" s="1018"/>
      <c r="AK100" s="1018"/>
      <c r="AL100" s="1018"/>
      <c r="AM100" s="1018"/>
      <c r="AN100" s="1018"/>
      <c r="AO100" s="1018"/>
      <c r="AP100" s="1018"/>
      <c r="AQ100" s="1018"/>
      <c r="AR100" s="1018"/>
      <c r="AS100" s="1018"/>
      <c r="AT100" s="100"/>
      <c r="AU100" s="1102"/>
      <c r="AV100" s="1038"/>
      <c r="AW100" s="1038"/>
      <c r="AX100" s="1038"/>
      <c r="AY100" s="1038"/>
      <c r="AZ100" s="1038"/>
      <c r="BA100" s="1034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</row>
    <row r="101" spans="1:64" x14ac:dyDescent="0.35">
      <c r="A101" s="72"/>
      <c r="B101" s="1098"/>
      <c r="C101" s="75"/>
      <c r="D101" s="75"/>
      <c r="E101" s="75"/>
      <c r="F101" s="100"/>
      <c r="G101" s="75"/>
      <c r="H101" s="75"/>
      <c r="I101" s="100"/>
      <c r="J101" s="75"/>
      <c r="K101" s="75"/>
      <c r="L101" s="100"/>
      <c r="M101" s="75"/>
      <c r="N101" s="75"/>
      <c r="O101" s="100"/>
      <c r="P101" s="75"/>
      <c r="Q101" s="75"/>
      <c r="R101" s="100"/>
      <c r="S101" s="75"/>
      <c r="T101" s="75"/>
      <c r="U101" s="100"/>
      <c r="V101" s="75"/>
      <c r="W101" s="75"/>
      <c r="X101" s="100"/>
      <c r="Y101" s="75"/>
      <c r="Z101" s="75"/>
      <c r="AA101" s="100"/>
      <c r="AB101" s="75"/>
      <c r="AC101" s="75"/>
      <c r="AD101" s="100"/>
      <c r="AE101" s="75"/>
      <c r="AF101" s="75"/>
      <c r="AG101" s="100"/>
      <c r="AH101" s="75"/>
      <c r="AI101" s="75"/>
      <c r="AJ101" s="100"/>
      <c r="AK101" s="75"/>
      <c r="AL101" s="75"/>
      <c r="AM101" s="100"/>
      <c r="AN101" s="75"/>
      <c r="AO101" s="75"/>
      <c r="AP101" s="100"/>
      <c r="AQ101" s="75"/>
      <c r="AR101" s="127"/>
      <c r="AS101" s="100"/>
      <c r="AT101" s="100"/>
      <c r="AU101" s="1102"/>
      <c r="AV101" s="1038"/>
      <c r="AW101" s="1038"/>
      <c r="AX101" s="1038"/>
      <c r="AY101" s="1038"/>
      <c r="AZ101" s="1038"/>
      <c r="BA101" s="1034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</row>
    <row r="102" spans="1:64" x14ac:dyDescent="0.35">
      <c r="A102" s="72"/>
      <c r="B102" s="1098"/>
      <c r="C102" s="75"/>
      <c r="D102" s="75"/>
      <c r="E102" s="75"/>
      <c r="F102" s="100"/>
      <c r="G102" s="75"/>
      <c r="H102" s="75"/>
      <c r="I102" s="100"/>
      <c r="J102" s="75"/>
      <c r="K102" s="75"/>
      <c r="L102" s="100"/>
      <c r="M102" s="75"/>
      <c r="N102" s="75"/>
      <c r="O102" s="100"/>
      <c r="P102" s="75"/>
      <c r="Q102" s="75"/>
      <c r="R102" s="100"/>
      <c r="S102" s="75"/>
      <c r="T102" s="75"/>
      <c r="U102" s="100"/>
      <c r="V102" s="75"/>
      <c r="W102" s="75"/>
      <c r="X102" s="100"/>
      <c r="Y102" s="75"/>
      <c r="Z102" s="75"/>
      <c r="AA102" s="100"/>
      <c r="AB102" s="75"/>
      <c r="AC102" s="75"/>
      <c r="AD102" s="100"/>
      <c r="AE102" s="75"/>
      <c r="AF102" s="75"/>
      <c r="AG102" s="100"/>
      <c r="AH102" s="75"/>
      <c r="AI102" s="75"/>
      <c r="AJ102" s="100"/>
      <c r="AK102" s="75"/>
      <c r="AL102" s="75"/>
      <c r="AM102" s="100"/>
      <c r="AN102" s="75"/>
      <c r="AO102" s="75"/>
      <c r="AP102" s="100"/>
      <c r="AQ102" s="75"/>
      <c r="AR102" s="75"/>
      <c r="AS102" s="100"/>
      <c r="AT102" s="100"/>
      <c r="AU102" s="1102"/>
      <c r="AV102" s="1038"/>
      <c r="AW102" s="1038"/>
      <c r="AX102" s="1038"/>
      <c r="AY102" s="1038"/>
      <c r="AZ102" s="1038"/>
      <c r="BA102" s="1034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</row>
    <row r="103" spans="1:64" ht="17" thickBot="1" x14ac:dyDescent="0.4">
      <c r="A103" s="72"/>
      <c r="B103" s="1098"/>
      <c r="C103" s="75"/>
      <c r="D103" s="134"/>
      <c r="E103" s="108"/>
      <c r="F103" s="100"/>
      <c r="G103" s="1016"/>
      <c r="H103" s="1016"/>
      <c r="I103" s="100"/>
      <c r="J103" s="1016"/>
      <c r="K103" s="1016"/>
      <c r="L103" s="100"/>
      <c r="M103" s="1016"/>
      <c r="N103" s="1016"/>
      <c r="O103" s="100"/>
      <c r="P103" s="1016"/>
      <c r="Q103" s="1016"/>
      <c r="R103" s="100"/>
      <c r="S103" s="1016"/>
      <c r="T103" s="1016"/>
      <c r="U103" s="100"/>
      <c r="V103" s="1016"/>
      <c r="W103" s="1016"/>
      <c r="X103" s="100"/>
      <c r="Y103" s="1016"/>
      <c r="Z103" s="1016"/>
      <c r="AA103" s="100"/>
      <c r="AB103" s="1016"/>
      <c r="AC103" s="1016"/>
      <c r="AD103" s="100"/>
      <c r="AE103" s="1016"/>
      <c r="AF103" s="1016"/>
      <c r="AG103" s="100"/>
      <c r="AH103" s="1016"/>
      <c r="AI103" s="1016"/>
      <c r="AJ103" s="100"/>
      <c r="AK103" s="1016"/>
      <c r="AL103" s="1016"/>
      <c r="AM103" s="100"/>
      <c r="AN103" s="1016"/>
      <c r="AO103" s="1016"/>
      <c r="AP103" s="100"/>
      <c r="AQ103" s="1016"/>
      <c r="AR103" s="1016"/>
      <c r="AS103" s="100"/>
      <c r="AT103" s="100"/>
      <c r="AU103" s="1102"/>
      <c r="AV103" s="1039"/>
      <c r="AW103" s="1039"/>
      <c r="AX103" s="1039"/>
      <c r="AY103" s="1039"/>
      <c r="AZ103" s="1039"/>
      <c r="BA103" s="1035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</row>
    <row r="104" spans="1:64" ht="18" customHeight="1" thickTop="1" thickBot="1" x14ac:dyDescent="0.4">
      <c r="A104" s="72"/>
      <c r="B104" s="1098"/>
      <c r="C104" s="100"/>
      <c r="D104" s="145" t="s">
        <v>85</v>
      </c>
      <c r="E104" s="146" t="s">
        <v>86</v>
      </c>
      <c r="F104" s="100"/>
      <c r="G104" s="145" t="s">
        <v>85</v>
      </c>
      <c r="H104" s="146" t="s">
        <v>86</v>
      </c>
      <c r="I104" s="100"/>
      <c r="J104" s="112" t="s">
        <v>85</v>
      </c>
      <c r="K104" s="112" t="s">
        <v>86</v>
      </c>
      <c r="L104" s="100"/>
      <c r="M104" s="112" t="s">
        <v>85</v>
      </c>
      <c r="N104" s="112" t="s">
        <v>86</v>
      </c>
      <c r="O104" s="100"/>
      <c r="P104" s="145" t="s">
        <v>85</v>
      </c>
      <c r="Q104" s="146" t="s">
        <v>86</v>
      </c>
      <c r="R104" s="100"/>
      <c r="S104" s="145" t="s">
        <v>85</v>
      </c>
      <c r="T104" s="146" t="s">
        <v>86</v>
      </c>
      <c r="U104" s="100"/>
      <c r="V104" s="145" t="s">
        <v>85</v>
      </c>
      <c r="W104" s="146" t="s">
        <v>86</v>
      </c>
      <c r="X104" s="100"/>
      <c r="Y104" s="112" t="s">
        <v>85</v>
      </c>
      <c r="Z104" s="112" t="s">
        <v>86</v>
      </c>
      <c r="AA104" s="100"/>
      <c r="AB104" s="145" t="s">
        <v>85</v>
      </c>
      <c r="AC104" s="146" t="s">
        <v>86</v>
      </c>
      <c r="AD104" s="100"/>
      <c r="AE104" s="145" t="s">
        <v>85</v>
      </c>
      <c r="AF104" s="146" t="s">
        <v>86</v>
      </c>
      <c r="AG104" s="100"/>
      <c r="AH104" s="145" t="s">
        <v>85</v>
      </c>
      <c r="AI104" s="146" t="s">
        <v>86</v>
      </c>
      <c r="AJ104" s="100"/>
      <c r="AK104" s="145" t="s">
        <v>85</v>
      </c>
      <c r="AL104" s="146" t="s">
        <v>86</v>
      </c>
      <c r="AM104" s="100"/>
      <c r="AN104" s="145" t="s">
        <v>85</v>
      </c>
      <c r="AO104" s="146" t="s">
        <v>86</v>
      </c>
      <c r="AP104" s="100"/>
      <c r="AQ104" s="145" t="s">
        <v>85</v>
      </c>
      <c r="AR104" s="146" t="s">
        <v>86</v>
      </c>
      <c r="AS104" s="100"/>
      <c r="AT104" s="100"/>
      <c r="AU104" s="1102"/>
      <c r="AV104" s="1015">
        <v>14</v>
      </c>
      <c r="AW104" s="1015">
        <f>COUNTIF(K103:AR103,"FC")</f>
        <v>0</v>
      </c>
      <c r="AX104" s="1015">
        <f>COUNTIF(J102:AR102,"EC")</f>
        <v>0</v>
      </c>
      <c r="AY104" s="1015">
        <f>COUNTIF(J106:AR106,"E")</f>
        <v>0</v>
      </c>
      <c r="AZ104" s="1015">
        <f>COUNTIF(J103:AR103,"TW")</f>
        <v>0</v>
      </c>
      <c r="BA104" s="1014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</row>
    <row r="105" spans="1:64" ht="18" customHeight="1" thickTop="1" thickBot="1" x14ac:dyDescent="0.4">
      <c r="A105" s="72"/>
      <c r="B105" s="1098"/>
      <c r="C105" s="100"/>
      <c r="D105" s="148" t="s">
        <v>89</v>
      </c>
      <c r="E105" s="149" t="s">
        <v>90</v>
      </c>
      <c r="F105" s="100"/>
      <c r="G105" s="148" t="s">
        <v>89</v>
      </c>
      <c r="H105" s="149" t="s">
        <v>90</v>
      </c>
      <c r="I105" s="100"/>
      <c r="J105" s="116" t="s">
        <v>89</v>
      </c>
      <c r="K105" s="116" t="s">
        <v>90</v>
      </c>
      <c r="L105" s="100"/>
      <c r="M105" s="116" t="s">
        <v>89</v>
      </c>
      <c r="N105" s="116" t="s">
        <v>90</v>
      </c>
      <c r="O105" s="100"/>
      <c r="P105" s="148" t="s">
        <v>89</v>
      </c>
      <c r="Q105" s="149" t="s">
        <v>90</v>
      </c>
      <c r="R105" s="100"/>
      <c r="S105" s="148" t="s">
        <v>89</v>
      </c>
      <c r="T105" s="149" t="s">
        <v>90</v>
      </c>
      <c r="U105" s="100"/>
      <c r="V105" s="148" t="s">
        <v>89</v>
      </c>
      <c r="W105" s="149" t="s">
        <v>90</v>
      </c>
      <c r="X105" s="100"/>
      <c r="Y105" s="116" t="s">
        <v>89</v>
      </c>
      <c r="Z105" s="147" t="s">
        <v>90</v>
      </c>
      <c r="AA105" s="100"/>
      <c r="AB105" s="148" t="s">
        <v>89</v>
      </c>
      <c r="AC105" s="149" t="s">
        <v>90</v>
      </c>
      <c r="AD105" s="100"/>
      <c r="AE105" s="148" t="s">
        <v>89</v>
      </c>
      <c r="AF105" s="149" t="s">
        <v>90</v>
      </c>
      <c r="AG105" s="100"/>
      <c r="AH105" s="148" t="s">
        <v>89</v>
      </c>
      <c r="AI105" s="149" t="s">
        <v>90</v>
      </c>
      <c r="AJ105" s="100"/>
      <c r="AK105" s="148" t="s">
        <v>89</v>
      </c>
      <c r="AL105" s="149" t="s">
        <v>90</v>
      </c>
      <c r="AM105" s="100"/>
      <c r="AN105" s="148" t="s">
        <v>89</v>
      </c>
      <c r="AO105" s="149" t="s">
        <v>90</v>
      </c>
      <c r="AP105" s="100"/>
      <c r="AQ105" s="148" t="s">
        <v>89</v>
      </c>
      <c r="AR105" s="149" t="s">
        <v>90</v>
      </c>
      <c r="AS105" s="100"/>
      <c r="AT105" s="100"/>
      <c r="AU105" s="1102"/>
      <c r="AV105" s="1015"/>
      <c r="AW105" s="1015"/>
      <c r="AX105" s="1015"/>
      <c r="AY105" s="1015"/>
      <c r="AZ105" s="1015"/>
      <c r="BA105" s="1014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</row>
    <row r="106" spans="1:64" ht="17.5" thickTop="1" thickBot="1" x14ac:dyDescent="0.4">
      <c r="A106" s="72"/>
      <c r="B106" s="1098"/>
      <c r="C106" s="75"/>
      <c r="D106" s="114">
        <v>0</v>
      </c>
      <c r="E106" s="119" t="str">
        <f>VLOOKUP(D110,'[2]FDN Details'!$B82:Q560,16,0)</f>
        <v>-</v>
      </c>
      <c r="F106" s="120">
        <f>VLOOKUP(D110,'[2]FDN Details'!$B82:P560,15,0)</f>
        <v>362.99900000000002</v>
      </c>
      <c r="G106" s="114">
        <v>0</v>
      </c>
      <c r="H106" s="119" t="str">
        <f>VLOOKUP(G110,'[2]FDN Details'!$B82:T560,16,0)</f>
        <v>-</v>
      </c>
      <c r="I106" s="120">
        <f>VLOOKUP(G110,'[2]FDN Details'!$B82:S560,15,0)</f>
        <v>373</v>
      </c>
      <c r="J106" s="114">
        <v>0</v>
      </c>
      <c r="K106" s="119" t="str">
        <f>VLOOKUP(J110,'[2]FDN Details'!$B82:W560,16,0)</f>
        <v>-</v>
      </c>
      <c r="L106" s="120">
        <f>VLOOKUP(J110,'[2]FDN Details'!$B82:V560,15,0)</f>
        <v>333</v>
      </c>
      <c r="M106" s="114">
        <v>0</v>
      </c>
      <c r="N106" s="119" t="str">
        <f>VLOOKUP(M110,'[2]FDN Details'!$B82:Z560,16,0)</f>
        <v>-</v>
      </c>
      <c r="O106" s="120">
        <f>VLOOKUP(M110,'[2]FDN Details'!$B82:Y560,15,0)</f>
        <v>497.01900000000001</v>
      </c>
      <c r="P106" s="114">
        <v>0</v>
      </c>
      <c r="Q106" s="119" t="str">
        <f>VLOOKUP(P110,'[2]FDN Details'!$B82:AC560,16,0)</f>
        <v>-</v>
      </c>
      <c r="R106" s="120">
        <f>VLOOKUP(P110,'[2]FDN Details'!$B82:AB560,15,0)</f>
        <v>355</v>
      </c>
      <c r="S106" s="114">
        <v>0</v>
      </c>
      <c r="T106" s="119" t="str">
        <f>VLOOKUP(S110,'[2]FDN Details'!$B82:AF560,16,0)</f>
        <v>-</v>
      </c>
      <c r="U106" s="120">
        <f>VLOOKUP(S110,'[2]FDN Details'!$B82:AE560,15,0)</f>
        <v>439</v>
      </c>
      <c r="V106" s="114">
        <v>0</v>
      </c>
      <c r="W106" s="119" t="str">
        <f>VLOOKUP(V110,'[2]FDN Details'!$B82:AI560,16,0)</f>
        <v>-</v>
      </c>
      <c r="X106" s="120">
        <f>VLOOKUP(V110,'[2]FDN Details'!$B82:AH560,15,0)</f>
        <v>408</v>
      </c>
      <c r="Y106" s="114">
        <v>0</v>
      </c>
      <c r="Z106" s="119" t="str">
        <f>VLOOKUP(Y110,'[2]FDN Details'!$B82:AL560,16,0)</f>
        <v>-</v>
      </c>
      <c r="AA106" s="120">
        <f>VLOOKUP(Y110,'[2]FDN Details'!$B82:AK560,15,0)</f>
        <v>438</v>
      </c>
      <c r="AB106" s="114">
        <v>0</v>
      </c>
      <c r="AC106" s="119" t="str">
        <f>VLOOKUP(AB110,'[2]FDN Details'!$B82:AO560,16,0)</f>
        <v>-</v>
      </c>
      <c r="AD106" s="120">
        <f>VLOOKUP(AB110,'[2]FDN Details'!$B82:AN560,15,0)</f>
        <v>258</v>
      </c>
      <c r="AE106" s="114">
        <v>0</v>
      </c>
      <c r="AF106" s="119" t="str">
        <f>VLOOKUP(AE110,'[2]FDN Details'!$B82:AR560,16,0)</f>
        <v>-</v>
      </c>
      <c r="AG106" s="120">
        <f>VLOOKUP(AE110,'[2]FDN Details'!$B82:AQ560,15,0)</f>
        <v>323</v>
      </c>
      <c r="AH106" s="114">
        <v>0</v>
      </c>
      <c r="AI106" s="119" t="str">
        <f>VLOOKUP(AH110,'[2]FDN Details'!$B82:AU560,16,0)</f>
        <v>-</v>
      </c>
      <c r="AJ106" s="120">
        <f>VLOOKUP(AH110,'[2]FDN Details'!$B82:AT560,15,0)</f>
        <v>331.07900000000001</v>
      </c>
      <c r="AK106" s="114">
        <v>0</v>
      </c>
      <c r="AL106" s="119" t="str">
        <f>VLOOKUP(AK110,'[2]FDN Details'!$B82:AX560,16,0)</f>
        <v>-</v>
      </c>
      <c r="AM106" s="120">
        <f>VLOOKUP(AK110,'[2]FDN Details'!$B82:AW560,15,0)</f>
        <v>392.00299999999999</v>
      </c>
      <c r="AN106" s="114">
        <v>0</v>
      </c>
      <c r="AO106" s="119" t="str">
        <f>VLOOKUP(AN110,'[2]FDN Details'!$B82:BA560,16,0)</f>
        <v>-</v>
      </c>
      <c r="AP106" s="120">
        <f>VLOOKUP(AN110,'[2]FDN Details'!$B82:AZ560,15,0)</f>
        <v>400</v>
      </c>
      <c r="AQ106" s="114">
        <v>0</v>
      </c>
      <c r="AR106" s="119" t="str">
        <f>VLOOKUP(AQ110,'[2]FDN Details'!$B82:BD560,16,0)</f>
        <v>-</v>
      </c>
      <c r="AS106" s="120">
        <f>VLOOKUP(AQ110,'[2]FDN Details'!$B82:BC560,15,0)</f>
        <v>400</v>
      </c>
      <c r="AT106" s="100"/>
      <c r="AU106" s="1102"/>
      <c r="AV106" s="1015"/>
      <c r="AW106" s="1015"/>
      <c r="AX106" s="1015"/>
      <c r="AY106" s="1015"/>
      <c r="AZ106" s="1015"/>
      <c r="BA106" s="1014"/>
      <c r="BB106" s="78">
        <f>SUM(F106:AS106)</f>
        <v>5310.0999999999995</v>
      </c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</row>
    <row r="107" spans="1:64" s="96" customFormat="1" ht="17.25" customHeight="1" thickTop="1" x14ac:dyDescent="0.35">
      <c r="A107" s="95"/>
      <c r="B107" s="1098"/>
      <c r="C107" s="127"/>
      <c r="D107" s="1006" t="str">
        <f>VLOOKUP(D110,'[2]FDN Details'!$B93:K571,2)</f>
        <v>56/0</v>
      </c>
      <c r="E107" s="1006"/>
      <c r="F107" s="150"/>
      <c r="G107" s="1006" t="str">
        <f>VLOOKUP(G110,'[2]FDN Details'!$B93:N571,2)</f>
        <v>56/1</v>
      </c>
      <c r="H107" s="1006"/>
      <c r="I107" s="127"/>
      <c r="J107" s="1006" t="str">
        <f>VLOOKUP(J110,'[2]FDN Details'!$B93:Q571,2)</f>
        <v>57/0</v>
      </c>
      <c r="K107" s="1006"/>
      <c r="L107" s="127"/>
      <c r="M107" s="1006" t="str">
        <f>VLOOKUP(M110,'[2]FDN Details'!$B93:T571,2)</f>
        <v>57/1</v>
      </c>
      <c r="N107" s="1006"/>
      <c r="O107" s="127"/>
      <c r="P107" s="1006" t="str">
        <f>VLOOKUP(P110,'[2]FDN Details'!$B93:W571,2)</f>
        <v>58/0</v>
      </c>
      <c r="Q107" s="1006"/>
      <c r="R107" s="100"/>
      <c r="S107" s="1006" t="str">
        <f>VLOOKUP(S110,'[2]FDN Details'!$B93:Z571,2)</f>
        <v>58/1</v>
      </c>
      <c r="T107" s="1006"/>
      <c r="U107" s="100"/>
      <c r="V107" s="1006" t="str">
        <f>VLOOKUP(V110,'[2]FDN Details'!$B93:AC571,2)</f>
        <v>58/2</v>
      </c>
      <c r="W107" s="1006"/>
      <c r="X107" s="100"/>
      <c r="Y107" s="1006" t="str">
        <f>VLOOKUP(Y110,'[2]FDN Details'!$B93:AF571,2)</f>
        <v>58/3</v>
      </c>
      <c r="Z107" s="1006"/>
      <c r="AA107" s="100"/>
      <c r="AB107" s="1006" t="str">
        <f>VLOOKUP(AB110,'[2]FDN Details'!$B93:AI571,2)</f>
        <v>59/0</v>
      </c>
      <c r="AC107" s="1006"/>
      <c r="AD107" s="140" t="s">
        <v>105</v>
      </c>
      <c r="AE107" s="1006" t="str">
        <f>VLOOKUP(AE110,'[2]FDN Details'!$B93:AL571,2)</f>
        <v>60/0</v>
      </c>
      <c r="AF107" s="1006"/>
      <c r="AG107" s="100"/>
      <c r="AH107" s="1006" t="str">
        <f>VLOOKUP(AH110,'[2]FDN Details'!$B93:AO571,2)</f>
        <v>60/1</v>
      </c>
      <c r="AI107" s="1006"/>
      <c r="AJ107" s="100"/>
      <c r="AK107" s="1006" t="str">
        <f>VLOOKUP(AK110,'[2]FDN Details'!$B93:AR571,2)</f>
        <v>61/0</v>
      </c>
      <c r="AL107" s="1006"/>
      <c r="AM107" s="100"/>
      <c r="AN107" s="1006" t="str">
        <f>VLOOKUP(AN110,'[2]FDN Details'!$B93:AU571,2)</f>
        <v>62/0</v>
      </c>
      <c r="AO107" s="1006"/>
      <c r="AP107" s="100"/>
      <c r="AQ107" s="1006" t="str">
        <f>VLOOKUP(AQ110,'[2]FDN Details'!$B93:AX571,2)</f>
        <v>62/1</v>
      </c>
      <c r="AR107" s="1006"/>
      <c r="AS107" s="100"/>
      <c r="AT107" s="100"/>
      <c r="AU107" s="1102"/>
      <c r="AV107" s="1037"/>
      <c r="AW107" s="1037"/>
      <c r="AX107" s="1037"/>
      <c r="AY107" s="1037"/>
      <c r="AZ107" s="1037"/>
      <c r="BA107" s="1033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</row>
    <row r="108" spans="1:64" s="96" customFormat="1" x14ac:dyDescent="0.35">
      <c r="A108" s="95"/>
      <c r="B108" s="1098"/>
      <c r="C108" s="127"/>
      <c r="D108" s="1006" t="str">
        <f>VLOOKUP(D110,'[2]FDN Details'!$B93:K572,3)</f>
        <v>B2+9</v>
      </c>
      <c r="E108" s="1006"/>
      <c r="F108" s="100"/>
      <c r="G108" s="1006" t="str">
        <f>VLOOKUP(G110,'[2]FDN Details'!$B93:N572,3)</f>
        <v>A+9</v>
      </c>
      <c r="H108" s="1006"/>
      <c r="I108" s="100"/>
      <c r="J108" s="1006" t="str">
        <f>VLOOKUP(J110,'[2]FDN Details'!$B93:Q572,3)</f>
        <v>C1+3</v>
      </c>
      <c r="K108" s="1006"/>
      <c r="M108" s="1006" t="str">
        <f>VLOOKUP(M110,'[2]FDN Details'!$B93:T572,3)</f>
        <v>A+9</v>
      </c>
      <c r="N108" s="1006"/>
      <c r="O108" s="100"/>
      <c r="P108" s="1006" t="str">
        <f>VLOOKUP(P110,'[2]FDN Details'!$B93:W572,3)</f>
        <v>C2+9</v>
      </c>
      <c r="Q108" s="1006"/>
      <c r="R108" s="100"/>
      <c r="S108" s="1006" t="str">
        <f>VLOOKUP(S110,'[2]FDN Details'!$B93:Z572,3)</f>
        <v>A+9</v>
      </c>
      <c r="T108" s="1006"/>
      <c r="U108" s="100"/>
      <c r="V108" s="1006" t="str">
        <f>VLOOKUP(V110,'[2]FDN Details'!$B93:AC572,3)</f>
        <v>A+9</v>
      </c>
      <c r="W108" s="1006"/>
      <c r="X108" s="100"/>
      <c r="Y108" s="1006" t="str">
        <f>VLOOKUP(Y110,'[2]FDN Details'!$B93:AF572,3)</f>
        <v>A+6</v>
      </c>
      <c r="Z108" s="1006"/>
      <c r="AA108" s="100"/>
      <c r="AB108" s="1006" t="str">
        <f>VLOOKUP(AB110,'[2]FDN Details'!$B93:AI572,3)</f>
        <v>D45+9</v>
      </c>
      <c r="AC108" s="1006"/>
      <c r="AD108" s="100"/>
      <c r="AE108" s="1006" t="str">
        <f>VLOOKUP(AE110,'[2]FDN Details'!$B93:AL572,3)</f>
        <v>D45+6</v>
      </c>
      <c r="AF108" s="1006"/>
      <c r="AG108" s="100"/>
      <c r="AH108" s="1006" t="str">
        <f>VLOOKUP(AH110,'[2]FDN Details'!$B93:AO572,3)</f>
        <v>A+0</v>
      </c>
      <c r="AI108" s="1006"/>
      <c r="AJ108" s="100"/>
      <c r="AK108" s="1006" t="str">
        <f>VLOOKUP(AK110,'[2]FDN Details'!$B93:AR572,3)</f>
        <v>D45+0</v>
      </c>
      <c r="AL108" s="1006"/>
      <c r="AM108" s="100"/>
      <c r="AN108" s="1006" t="str">
        <f>VLOOKUP(AN110,'[2]FDN Details'!$B93:AU572,3)</f>
        <v>C2+0</v>
      </c>
      <c r="AO108" s="1006"/>
      <c r="AP108" s="100"/>
      <c r="AQ108" s="1006" t="str">
        <f>VLOOKUP(AQ110,'[2]FDN Details'!$B93:AX572,3)</f>
        <v>A+6</v>
      </c>
      <c r="AR108" s="1006"/>
      <c r="AS108" s="100"/>
      <c r="AT108" s="100"/>
      <c r="AU108" s="1102"/>
      <c r="AV108" s="1038"/>
      <c r="AW108" s="1038"/>
      <c r="AX108" s="1038"/>
      <c r="AY108" s="1038"/>
      <c r="AZ108" s="1038"/>
      <c r="BA108" s="1034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</row>
    <row r="109" spans="1:64" s="96" customFormat="1" x14ac:dyDescent="0.35">
      <c r="A109" s="95"/>
      <c r="B109" s="1098"/>
      <c r="C109" s="127"/>
      <c r="D109" s="1008"/>
      <c r="E109" s="1008"/>
      <c r="F109" s="100"/>
      <c r="G109" s="1008"/>
      <c r="H109" s="1008"/>
      <c r="I109" s="131"/>
      <c r="J109" s="1008"/>
      <c r="K109" s="1008"/>
      <c r="L109" s="141"/>
      <c r="M109" s="1008"/>
      <c r="N109" s="1008"/>
      <c r="O109" s="100"/>
      <c r="P109" s="1008"/>
      <c r="Q109" s="1008"/>
      <c r="R109" s="131"/>
      <c r="S109" s="1008"/>
      <c r="T109" s="1008"/>
      <c r="U109" s="131"/>
      <c r="V109" s="1008"/>
      <c r="W109" s="1008"/>
      <c r="X109" s="127"/>
      <c r="Y109" s="1008"/>
      <c r="Z109" s="1008"/>
      <c r="AA109" s="100"/>
      <c r="AB109" s="1008"/>
      <c r="AC109" s="1008"/>
      <c r="AD109" s="100"/>
      <c r="AE109" s="1008"/>
      <c r="AF109" s="1008"/>
      <c r="AG109" s="100"/>
      <c r="AH109" s="1008"/>
      <c r="AI109" s="1008"/>
      <c r="AJ109" s="136"/>
      <c r="AK109" s="1008"/>
      <c r="AL109" s="1008"/>
      <c r="AM109" s="136"/>
      <c r="AN109" s="1008"/>
      <c r="AO109" s="1008"/>
      <c r="AP109" s="136"/>
      <c r="AQ109" s="1008"/>
      <c r="AR109" s="1008"/>
      <c r="AS109" s="136"/>
      <c r="AT109" s="136"/>
      <c r="AU109" s="1102"/>
      <c r="AV109" s="1038"/>
      <c r="AW109" s="1038"/>
      <c r="AX109" s="1038"/>
      <c r="AY109" s="1038"/>
      <c r="AZ109" s="1038"/>
      <c r="BA109" s="1034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</row>
    <row r="110" spans="1:64" s="143" customFormat="1" x14ac:dyDescent="0.35">
      <c r="A110" s="142"/>
      <c r="B110" s="1098"/>
      <c r="C110" s="132"/>
      <c r="D110" s="126">
        <f>AQ99+1</f>
        <v>121</v>
      </c>
      <c r="E110" s="126"/>
      <c r="F110" s="126"/>
      <c r="G110" s="126">
        <f>D110+1</f>
        <v>122</v>
      </c>
      <c r="H110" s="126"/>
      <c r="I110" s="126"/>
      <c r="J110" s="126">
        <f>G110+1</f>
        <v>123</v>
      </c>
      <c r="K110" s="126"/>
      <c r="L110" s="126"/>
      <c r="M110" s="126">
        <f>J110+1</f>
        <v>124</v>
      </c>
      <c r="N110" s="126"/>
      <c r="O110" s="126"/>
      <c r="P110" s="126">
        <f>M110+1</f>
        <v>125</v>
      </c>
      <c r="Q110" s="126"/>
      <c r="R110" s="126"/>
      <c r="S110" s="126">
        <f>P110+1</f>
        <v>126</v>
      </c>
      <c r="T110" s="126"/>
      <c r="U110" s="126"/>
      <c r="V110" s="126">
        <f>S110+1</f>
        <v>127</v>
      </c>
      <c r="W110" s="126"/>
      <c r="X110" s="132"/>
      <c r="Y110" s="126">
        <f>V110+1</f>
        <v>128</v>
      </c>
      <c r="Z110" s="126"/>
      <c r="AA110" s="126"/>
      <c r="AB110" s="126">
        <f>Y110+1</f>
        <v>129</v>
      </c>
      <c r="AC110" s="126"/>
      <c r="AD110" s="126"/>
      <c r="AE110" s="126">
        <f>AB110+1</f>
        <v>130</v>
      </c>
      <c r="AF110" s="126"/>
      <c r="AG110" s="126"/>
      <c r="AH110" s="126">
        <f>AE110+1</f>
        <v>131</v>
      </c>
      <c r="AI110" s="126"/>
      <c r="AJ110" s="138"/>
      <c r="AK110" s="126">
        <f>AH110+1</f>
        <v>132</v>
      </c>
      <c r="AL110" s="126"/>
      <c r="AM110" s="138"/>
      <c r="AN110" s="126">
        <f>AK110+1</f>
        <v>133</v>
      </c>
      <c r="AO110" s="126"/>
      <c r="AP110" s="138"/>
      <c r="AQ110" s="126">
        <f>AN110+1</f>
        <v>134</v>
      </c>
      <c r="AR110" s="126"/>
      <c r="AS110" s="138"/>
      <c r="AT110" s="138"/>
      <c r="AU110" s="1102"/>
      <c r="AV110" s="1038"/>
      <c r="AW110" s="1038"/>
      <c r="AX110" s="1038"/>
      <c r="AY110" s="1038"/>
      <c r="AZ110" s="1038"/>
      <c r="BA110" s="1034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</row>
    <row r="111" spans="1:64" x14ac:dyDescent="0.35">
      <c r="A111" s="72"/>
      <c r="B111" s="1098"/>
      <c r="C111" s="1017" t="s">
        <v>2750</v>
      </c>
      <c r="D111" s="1018"/>
      <c r="E111" s="1018"/>
      <c r="F111" s="1018"/>
      <c r="G111" s="1018"/>
      <c r="H111" s="1018"/>
      <c r="I111" s="1018"/>
      <c r="J111" s="1018"/>
      <c r="K111" s="1018"/>
      <c r="L111" s="1018"/>
      <c r="M111" s="1018"/>
      <c r="N111" s="1018"/>
      <c r="O111" s="1018"/>
      <c r="P111" s="1018"/>
      <c r="Q111" s="1018"/>
      <c r="R111" s="1018"/>
      <c r="S111" s="1018"/>
      <c r="T111" s="1018"/>
      <c r="U111" s="1018"/>
      <c r="V111" s="1018"/>
      <c r="W111" s="1018"/>
      <c r="X111" s="1018"/>
      <c r="Y111" s="1018"/>
      <c r="Z111" s="1018"/>
      <c r="AA111" s="1018"/>
      <c r="AB111" s="1018"/>
      <c r="AC111" s="1018"/>
      <c r="AD111" s="1018"/>
      <c r="AE111" s="1018"/>
      <c r="AF111" s="1018"/>
      <c r="AG111" s="1018"/>
      <c r="AH111" s="1018"/>
      <c r="AI111" s="1018"/>
      <c r="AJ111" s="1018"/>
      <c r="AK111" s="1018"/>
      <c r="AL111" s="1018"/>
      <c r="AM111" s="1018"/>
      <c r="AN111" s="1018"/>
      <c r="AO111" s="1018"/>
      <c r="AP111" s="1018"/>
      <c r="AQ111" s="1018"/>
      <c r="AR111" s="1018"/>
      <c r="AS111" s="1018"/>
      <c r="AT111" s="100"/>
      <c r="AU111" s="1102"/>
      <c r="AV111" s="1038"/>
      <c r="AW111" s="1038"/>
      <c r="AX111" s="1038"/>
      <c r="AY111" s="1038"/>
      <c r="AZ111" s="1038"/>
      <c r="BA111" s="1034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</row>
    <row r="112" spans="1:64" x14ac:dyDescent="0.35">
      <c r="A112" s="72"/>
      <c r="B112" s="1098"/>
      <c r="C112" s="75"/>
      <c r="D112" s="75"/>
      <c r="E112" s="75"/>
      <c r="F112" s="100"/>
      <c r="G112" s="75"/>
      <c r="H112" s="75"/>
      <c r="I112" s="100"/>
      <c r="J112" s="75"/>
      <c r="K112" s="75"/>
      <c r="L112" s="100"/>
      <c r="M112" s="75"/>
      <c r="N112" s="75"/>
      <c r="O112" s="100"/>
      <c r="P112" s="75"/>
      <c r="Q112" s="75"/>
      <c r="R112" s="100"/>
      <c r="S112" s="75"/>
      <c r="T112" s="75"/>
      <c r="U112" s="100"/>
      <c r="V112" s="75"/>
      <c r="W112" s="75"/>
      <c r="X112" s="100"/>
      <c r="Y112" s="75"/>
      <c r="Z112" s="75"/>
      <c r="AA112" s="100"/>
      <c r="AB112" s="75"/>
      <c r="AC112" s="75"/>
      <c r="AD112" s="100"/>
      <c r="AE112" s="75"/>
      <c r="AF112" s="75"/>
      <c r="AG112" s="100"/>
      <c r="AH112" s="75"/>
      <c r="AI112" s="75"/>
      <c r="AJ112" s="100"/>
      <c r="AK112" s="75"/>
      <c r="AL112" s="75"/>
      <c r="AM112" s="100"/>
      <c r="AN112" s="75"/>
      <c r="AO112" s="75"/>
      <c r="AP112" s="100"/>
      <c r="AQ112" s="75"/>
      <c r="AR112" s="127"/>
      <c r="AS112" s="100"/>
      <c r="AT112" s="100"/>
      <c r="AU112" s="1102"/>
      <c r="AV112" s="1038"/>
      <c r="AW112" s="1038"/>
      <c r="AX112" s="1038"/>
      <c r="AY112" s="1038"/>
      <c r="AZ112" s="1038"/>
      <c r="BA112" s="1034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</row>
    <row r="113" spans="1:64" x14ac:dyDescent="0.35">
      <c r="A113" s="72"/>
      <c r="B113" s="1098"/>
      <c r="C113" s="75"/>
      <c r="D113" s="75"/>
      <c r="E113" s="75"/>
      <c r="F113" s="100"/>
      <c r="G113" s="75"/>
      <c r="H113" s="75"/>
      <c r="I113" s="100"/>
      <c r="J113" s="75"/>
      <c r="K113" s="75"/>
      <c r="L113" s="100"/>
      <c r="M113" s="75"/>
      <c r="N113" s="75"/>
      <c r="O113" s="100"/>
      <c r="P113" s="75"/>
      <c r="Q113" s="75"/>
      <c r="R113" s="100"/>
      <c r="S113" s="75"/>
      <c r="T113" s="75"/>
      <c r="U113" s="100"/>
      <c r="V113" s="75"/>
      <c r="W113" s="75"/>
      <c r="X113" s="100"/>
      <c r="Y113" s="75"/>
      <c r="Z113" s="75"/>
      <c r="AA113" s="100"/>
      <c r="AB113" s="75"/>
      <c r="AC113" s="75"/>
      <c r="AD113" s="100"/>
      <c r="AE113" s="75"/>
      <c r="AF113" s="75"/>
      <c r="AG113" s="100"/>
      <c r="AH113" s="75"/>
      <c r="AI113" s="75"/>
      <c r="AJ113" s="100"/>
      <c r="AK113" s="75"/>
      <c r="AL113" s="75"/>
      <c r="AM113" s="100"/>
      <c r="AN113" s="75"/>
      <c r="AO113" s="75"/>
      <c r="AP113" s="100"/>
      <c r="AQ113" s="75"/>
      <c r="AR113" s="75"/>
      <c r="AS113" s="100"/>
      <c r="AT113" s="100"/>
      <c r="AU113" s="1102"/>
      <c r="AV113" s="1038"/>
      <c r="AW113" s="1038"/>
      <c r="AX113" s="1038"/>
      <c r="AY113" s="1038"/>
      <c r="AZ113" s="1038"/>
      <c r="BA113" s="1034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</row>
    <row r="114" spans="1:64" ht="17" thickBot="1" x14ac:dyDescent="0.4">
      <c r="A114" s="72"/>
      <c r="B114" s="1098"/>
      <c r="C114" s="75"/>
      <c r="D114" s="134"/>
      <c r="E114" s="108"/>
      <c r="F114" s="100"/>
      <c r="G114" s="1016"/>
      <c r="H114" s="1016"/>
      <c r="I114" s="100"/>
      <c r="J114" s="1016"/>
      <c r="K114" s="1016"/>
      <c r="L114" s="100"/>
      <c r="M114" s="1016"/>
      <c r="N114" s="1016"/>
      <c r="O114" s="100"/>
      <c r="P114" s="1016"/>
      <c r="Q114" s="1016"/>
      <c r="R114" s="100"/>
      <c r="S114" s="1016"/>
      <c r="T114" s="1016"/>
      <c r="U114" s="100"/>
      <c r="V114" s="1016"/>
      <c r="W114" s="1016"/>
      <c r="X114" s="100"/>
      <c r="Y114" s="1016"/>
      <c r="Z114" s="1016"/>
      <c r="AA114" s="100"/>
      <c r="AB114" s="1016"/>
      <c r="AC114" s="1016"/>
      <c r="AD114" s="100"/>
      <c r="AE114" s="1016"/>
      <c r="AF114" s="1016"/>
      <c r="AG114" s="100"/>
      <c r="AH114" s="1016"/>
      <c r="AI114" s="1016"/>
      <c r="AJ114" s="100"/>
      <c r="AK114" s="1016"/>
      <c r="AL114" s="1016"/>
      <c r="AM114" s="100"/>
      <c r="AN114" s="1016"/>
      <c r="AO114" s="1016"/>
      <c r="AP114" s="100"/>
      <c r="AQ114" s="1036"/>
      <c r="AR114" s="1036"/>
      <c r="AS114" s="100"/>
      <c r="AT114" s="100"/>
      <c r="AU114" s="1102"/>
      <c r="AV114" s="1039"/>
      <c r="AW114" s="1039"/>
      <c r="AX114" s="1039"/>
      <c r="AY114" s="1039"/>
      <c r="AZ114" s="1039"/>
      <c r="BA114" s="1035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</row>
    <row r="115" spans="1:64" ht="18" customHeight="1" thickTop="1" thickBot="1" x14ac:dyDescent="0.4">
      <c r="A115" s="72"/>
      <c r="B115" s="1098"/>
      <c r="C115" s="100"/>
      <c r="D115" s="145" t="s">
        <v>85</v>
      </c>
      <c r="E115" s="146" t="s">
        <v>86</v>
      </c>
      <c r="F115" s="100"/>
      <c r="G115" s="145" t="s">
        <v>85</v>
      </c>
      <c r="H115" s="146" t="s">
        <v>86</v>
      </c>
      <c r="I115" s="100"/>
      <c r="J115" s="145" t="s">
        <v>85</v>
      </c>
      <c r="K115" s="146" t="s">
        <v>86</v>
      </c>
      <c r="L115" s="100"/>
      <c r="M115" s="145" t="s">
        <v>85</v>
      </c>
      <c r="N115" s="146" t="s">
        <v>86</v>
      </c>
      <c r="O115" s="100"/>
      <c r="P115" s="145" t="s">
        <v>85</v>
      </c>
      <c r="Q115" s="146" t="s">
        <v>86</v>
      </c>
      <c r="R115" s="100"/>
      <c r="S115" s="145" t="s">
        <v>85</v>
      </c>
      <c r="T115" s="146" t="s">
        <v>86</v>
      </c>
      <c r="U115" s="100"/>
      <c r="V115" s="145" t="s">
        <v>85</v>
      </c>
      <c r="W115" s="146" t="s">
        <v>86</v>
      </c>
      <c r="X115" s="100"/>
      <c r="Y115" s="145" t="s">
        <v>85</v>
      </c>
      <c r="Z115" s="146" t="s">
        <v>86</v>
      </c>
      <c r="AA115" s="100"/>
      <c r="AB115" s="145" t="s">
        <v>85</v>
      </c>
      <c r="AC115" s="146" t="s">
        <v>86</v>
      </c>
      <c r="AD115" s="100"/>
      <c r="AE115" s="145" t="s">
        <v>85</v>
      </c>
      <c r="AF115" s="146" t="s">
        <v>86</v>
      </c>
      <c r="AG115" s="100"/>
      <c r="AH115" s="145" t="s">
        <v>85</v>
      </c>
      <c r="AI115" s="146" t="s">
        <v>86</v>
      </c>
      <c r="AJ115" s="100"/>
      <c r="AK115" s="145" t="s">
        <v>85</v>
      </c>
      <c r="AL115" s="146" t="s">
        <v>86</v>
      </c>
      <c r="AM115" s="100"/>
      <c r="AN115" s="145" t="s">
        <v>85</v>
      </c>
      <c r="AO115" s="146" t="s">
        <v>86</v>
      </c>
      <c r="AP115" s="100"/>
      <c r="AQ115" s="145" t="s">
        <v>85</v>
      </c>
      <c r="AR115" s="146" t="s">
        <v>86</v>
      </c>
      <c r="AS115" s="151"/>
      <c r="AT115" s="100"/>
      <c r="AU115" s="1102"/>
      <c r="AV115" s="1015">
        <v>14</v>
      </c>
      <c r="AW115" s="1015">
        <f>COUNTIF(K114:AR114,"FC")</f>
        <v>0</v>
      </c>
      <c r="AX115" s="1015">
        <f>COUNTIF(J113:AR113,"EC")</f>
        <v>0</v>
      </c>
      <c r="AY115" s="1015">
        <f>COUNTIF(J117:AR117,"E")</f>
        <v>0</v>
      </c>
      <c r="AZ115" s="1015">
        <f>COUNTIF(J114:AR114,"TW")</f>
        <v>0</v>
      </c>
      <c r="BA115" s="1014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</row>
    <row r="116" spans="1:64" ht="18" customHeight="1" thickTop="1" thickBot="1" x14ac:dyDescent="0.4">
      <c r="A116" s="72"/>
      <c r="B116" s="1098"/>
      <c r="C116" s="100"/>
      <c r="D116" s="148" t="s">
        <v>89</v>
      </c>
      <c r="E116" s="149" t="s">
        <v>90</v>
      </c>
      <c r="F116" s="100"/>
      <c r="G116" s="148" t="s">
        <v>89</v>
      </c>
      <c r="H116" s="149" t="s">
        <v>90</v>
      </c>
      <c r="I116" s="100" t="s">
        <v>68</v>
      </c>
      <c r="J116" s="148" t="s">
        <v>89</v>
      </c>
      <c r="K116" s="149" t="s">
        <v>90</v>
      </c>
      <c r="L116" s="100"/>
      <c r="M116" s="148" t="s">
        <v>89</v>
      </c>
      <c r="N116" s="149" t="s">
        <v>90</v>
      </c>
      <c r="O116" s="100"/>
      <c r="P116" s="148" t="s">
        <v>89</v>
      </c>
      <c r="Q116" s="149" t="s">
        <v>90</v>
      </c>
      <c r="R116" s="100"/>
      <c r="S116" s="148" t="s">
        <v>89</v>
      </c>
      <c r="T116" s="149" t="s">
        <v>90</v>
      </c>
      <c r="U116" s="100"/>
      <c r="V116" s="148" t="s">
        <v>89</v>
      </c>
      <c r="W116" s="149" t="s">
        <v>90</v>
      </c>
      <c r="X116" s="100"/>
      <c r="Y116" s="148" t="s">
        <v>89</v>
      </c>
      <c r="Z116" s="149" t="s">
        <v>90</v>
      </c>
      <c r="AA116" s="100"/>
      <c r="AB116" s="148" t="s">
        <v>89</v>
      </c>
      <c r="AC116" s="149" t="s">
        <v>90</v>
      </c>
      <c r="AD116" s="100"/>
      <c r="AE116" s="148" t="s">
        <v>89</v>
      </c>
      <c r="AF116" s="149" t="s">
        <v>90</v>
      </c>
      <c r="AG116" s="100"/>
      <c r="AH116" s="148" t="s">
        <v>89</v>
      </c>
      <c r="AI116" s="149" t="s">
        <v>90</v>
      </c>
      <c r="AJ116" s="100"/>
      <c r="AK116" s="148" t="s">
        <v>89</v>
      </c>
      <c r="AL116" s="149" t="s">
        <v>90</v>
      </c>
      <c r="AM116" s="100"/>
      <c r="AN116" s="148" t="s">
        <v>89</v>
      </c>
      <c r="AO116" s="149" t="s">
        <v>90</v>
      </c>
      <c r="AP116" s="100"/>
      <c r="AQ116" s="148" t="s">
        <v>89</v>
      </c>
      <c r="AR116" s="149" t="s">
        <v>90</v>
      </c>
      <c r="AS116" s="151"/>
      <c r="AT116" s="100"/>
      <c r="AU116" s="1102"/>
      <c r="AV116" s="1015"/>
      <c r="AW116" s="1015"/>
      <c r="AX116" s="1015"/>
      <c r="AY116" s="1015"/>
      <c r="AZ116" s="1015"/>
      <c r="BA116" s="1014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</row>
    <row r="117" spans="1:64" ht="17.5" thickTop="1" thickBot="1" x14ac:dyDescent="0.4">
      <c r="A117" s="72"/>
      <c r="B117" s="1098"/>
      <c r="C117" s="75"/>
      <c r="D117" s="114">
        <v>0</v>
      </c>
      <c r="E117" s="119" t="str">
        <f>VLOOKUP(D121,'[2]FDN Details'!$B93:Q571,16,0)</f>
        <v>-</v>
      </c>
      <c r="F117" s="120">
        <f>VLOOKUP(D121,'[2]FDN Details'!$B93:P571,15,0)</f>
        <v>400</v>
      </c>
      <c r="G117" s="114">
        <v>0</v>
      </c>
      <c r="H117" s="119" t="str">
        <f>VLOOKUP(G121,'[2]FDN Details'!$B93:T571,16,0)</f>
        <v>-</v>
      </c>
      <c r="I117" s="120">
        <f>VLOOKUP(G121,'[2]FDN Details'!$B93:S571,15,0)</f>
        <v>402</v>
      </c>
      <c r="J117" s="114">
        <v>0</v>
      </c>
      <c r="K117" s="119" t="str">
        <f>VLOOKUP(J121,'[2]FDN Details'!$B93:W571,16,0)</f>
        <v>-</v>
      </c>
      <c r="L117" s="120">
        <f>VLOOKUP(J121,'[2]FDN Details'!$B93:V571,15,0)</f>
        <v>400</v>
      </c>
      <c r="M117" s="114">
        <v>0</v>
      </c>
      <c r="N117" s="119" t="str">
        <f>VLOOKUP(M121,'[2]FDN Details'!$B93:Z571,16,0)</f>
        <v>-</v>
      </c>
      <c r="O117" s="120">
        <f>VLOOKUP(M121,'[2]FDN Details'!$B93:Y571,15,0)</f>
        <v>400</v>
      </c>
      <c r="P117" s="114">
        <v>0</v>
      </c>
      <c r="Q117" s="119" t="str">
        <f>VLOOKUP(P121,'[2]FDN Details'!$B93:AC571,16,0)</f>
        <v>-</v>
      </c>
      <c r="R117" s="120">
        <f>VLOOKUP(P121,'[2]FDN Details'!$B93:AB571,15,0)</f>
        <v>410</v>
      </c>
      <c r="S117" s="114">
        <v>0</v>
      </c>
      <c r="T117" s="119" t="str">
        <f>VLOOKUP(S121,'[2]FDN Details'!$B93:AF571,16,0)</f>
        <v>-</v>
      </c>
      <c r="U117" s="120">
        <f>VLOOKUP(S121,'[2]FDN Details'!$B93:AE571,15,0)</f>
        <v>410</v>
      </c>
      <c r="V117" s="114">
        <v>0</v>
      </c>
      <c r="W117" s="119" t="str">
        <f>VLOOKUP(V121,'[2]FDN Details'!$B93:AI571,16,0)</f>
        <v>-</v>
      </c>
      <c r="X117" s="120">
        <f>VLOOKUP(V121,'[2]FDN Details'!$B93:AH571,15,0)</f>
        <v>395</v>
      </c>
      <c r="Y117" s="114">
        <v>0</v>
      </c>
      <c r="Z117" s="119" t="str">
        <f>VLOOKUP(Y121,'[2]FDN Details'!$B93:AL571,16,0)</f>
        <v>-</v>
      </c>
      <c r="AA117" s="120">
        <f>VLOOKUP(Y121,'[2]FDN Details'!$B93:AK571,15,0)</f>
        <v>388</v>
      </c>
      <c r="AB117" s="114">
        <v>0</v>
      </c>
      <c r="AC117" s="119" t="str">
        <f>VLOOKUP(AB121,'[2]FDN Details'!$B93:AO571,16,0)</f>
        <v>-</v>
      </c>
      <c r="AD117" s="120">
        <f>VLOOKUP(AB121,'[2]FDN Details'!$B93:AN571,15,0)</f>
        <v>382</v>
      </c>
      <c r="AE117" s="114">
        <v>0</v>
      </c>
      <c r="AF117" s="119" t="str">
        <f>VLOOKUP(AE121,'[2]FDN Details'!$B93:AR571,16,0)</f>
        <v>-</v>
      </c>
      <c r="AG117" s="120">
        <f>VLOOKUP(AE121,'[2]FDN Details'!$B93:AQ571,15,0)</f>
        <v>406</v>
      </c>
      <c r="AH117" s="114">
        <v>0</v>
      </c>
      <c r="AI117" s="119" t="str">
        <f>VLOOKUP(AH121,'[2]FDN Details'!$B93:AU571,16,0)</f>
        <v>-</v>
      </c>
      <c r="AJ117" s="120">
        <f>VLOOKUP(AH121,'[2]FDN Details'!$B93:AT571,15,0)</f>
        <v>380</v>
      </c>
      <c r="AK117" s="114">
        <v>0</v>
      </c>
      <c r="AL117" s="119" t="str">
        <f>VLOOKUP(AK121,'[2]FDN Details'!$B93:AX571,16,0)</f>
        <v>-</v>
      </c>
      <c r="AM117" s="120">
        <f>VLOOKUP(AK121,'[2]FDN Details'!$B93:AW571,15,0)</f>
        <v>436</v>
      </c>
      <c r="AN117" s="114">
        <v>0</v>
      </c>
      <c r="AO117" s="119" t="str">
        <f>VLOOKUP(AN121,'[2]FDN Details'!$B93:BA571,16,0)</f>
        <v>-</v>
      </c>
      <c r="AP117" s="120">
        <f>VLOOKUP(AN121,'[2]FDN Details'!$B93:AZ571,15,0)</f>
        <v>409.05200000000002</v>
      </c>
      <c r="AQ117" s="114">
        <v>0</v>
      </c>
      <c r="AR117" s="119" t="str">
        <f>VLOOKUP(AQ121,'[2]FDN Details'!$B93:BD571,16,0)</f>
        <v>-</v>
      </c>
      <c r="AS117" s="120">
        <f>VLOOKUP(AQ121,'[2]FDN Details'!$B93:BC571,15,0)</f>
        <v>423</v>
      </c>
      <c r="AT117" s="100"/>
      <c r="AU117" s="1102"/>
      <c r="AV117" s="1015"/>
      <c r="AW117" s="1015"/>
      <c r="AX117" s="1015"/>
      <c r="AY117" s="1015"/>
      <c r="AZ117" s="1015"/>
      <c r="BA117" s="1014"/>
      <c r="BB117" s="78">
        <f>SUM(F117:AS117)</f>
        <v>5641.0519999999997</v>
      </c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</row>
    <row r="118" spans="1:64" s="96" customFormat="1" ht="17.25" customHeight="1" thickTop="1" x14ac:dyDescent="0.35">
      <c r="A118" s="95"/>
      <c r="B118" s="1098"/>
      <c r="C118" s="127"/>
      <c r="D118" s="1006" t="str">
        <f>VLOOKUP(D121,'[2]FDN Details'!$B104:K582,2)</f>
        <v>62/2</v>
      </c>
      <c r="E118" s="1006"/>
      <c r="F118" s="100"/>
      <c r="G118" s="1006" t="str">
        <f>VLOOKUP(G121,'[2]FDN Details'!$B104:N582,2)</f>
        <v>62/3</v>
      </c>
      <c r="H118" s="1006"/>
      <c r="I118" s="150"/>
      <c r="J118" s="1006" t="str">
        <f>VLOOKUP(J121,'[2]FDN Details'!$B104:Q582,2)</f>
        <v>AP63</v>
      </c>
      <c r="K118" s="1006"/>
      <c r="L118" s="127"/>
      <c r="M118" s="1006" t="str">
        <f>VLOOKUP(M121,'[2]FDN Details'!$B104:T582,2)</f>
        <v>63/1</v>
      </c>
      <c r="N118" s="1006"/>
      <c r="O118" s="127"/>
      <c r="P118" s="1006" t="str">
        <f>VLOOKUP(P121,'[2]FDN Details'!$B104:W582,2)</f>
        <v>63/2</v>
      </c>
      <c r="Q118" s="1006"/>
      <c r="R118" s="135"/>
      <c r="S118" s="1006" t="str">
        <f>VLOOKUP(S121,'[2]FDN Details'!$B104:Z582,2)</f>
        <v>63/3</v>
      </c>
      <c r="T118" s="1006"/>
      <c r="U118" s="100"/>
      <c r="V118" s="1006" t="str">
        <f>VLOOKUP(V121,'[2]FDN Details'!$B104:AC582,2)</f>
        <v>63/4</v>
      </c>
      <c r="W118" s="1006"/>
      <c r="X118" s="135"/>
      <c r="Y118" s="1006" t="str">
        <f>VLOOKUP(Y121,'[2]FDN Details'!$B104:AF582,2)</f>
        <v>AP-64</v>
      </c>
      <c r="Z118" s="1006"/>
      <c r="AA118" s="100"/>
      <c r="AB118" s="1006" t="str">
        <f>VLOOKUP(AB121,'[2]FDN Details'!$B104:AI582,2)</f>
        <v>64/1</v>
      </c>
      <c r="AC118" s="1006"/>
      <c r="AD118" s="100"/>
      <c r="AE118" s="1006" t="str">
        <f>VLOOKUP(AE121,'[2]FDN Details'!$B104:AL582,2)</f>
        <v>64/2</v>
      </c>
      <c r="AF118" s="1006"/>
      <c r="AG118" s="100"/>
      <c r="AH118" s="1040" t="str">
        <f>VLOOKUP(AH121,'[2]FDN Details'!$B104:AO582,2)</f>
        <v>64/3</v>
      </c>
      <c r="AI118" s="1040"/>
      <c r="AJ118" s="100"/>
      <c r="AK118" s="1040" t="str">
        <f>VLOOKUP(AK121,'[2]FDN Details'!$B104:AR582,2)</f>
        <v>64/4</v>
      </c>
      <c r="AL118" s="1040"/>
      <c r="AM118" s="100"/>
      <c r="AN118" s="1040" t="str">
        <f>VLOOKUP(AN121,'[2]FDN Details'!$B104:AU582,2)</f>
        <v>64/5</v>
      </c>
      <c r="AO118" s="1040"/>
      <c r="AP118" s="100"/>
      <c r="AQ118" s="1040" t="str">
        <f>VLOOKUP(AQ121,'[2]FDN Details'!$B104:AX582,2)</f>
        <v>65/0</v>
      </c>
      <c r="AR118" s="1040"/>
      <c r="AS118" s="127"/>
      <c r="AT118" s="100"/>
      <c r="AU118" s="1102"/>
      <c r="AV118" s="1037"/>
      <c r="AW118" s="1037"/>
      <c r="AX118" s="1037"/>
      <c r="AY118" s="1037"/>
      <c r="AZ118" s="1037"/>
      <c r="BA118" s="1033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</row>
    <row r="119" spans="1:64" s="96" customFormat="1" x14ac:dyDescent="0.35">
      <c r="A119" s="95"/>
      <c r="B119" s="1098"/>
      <c r="C119" s="127"/>
      <c r="D119" s="1006" t="str">
        <f>VLOOKUP(D121,'[2]FDN Details'!$B104:K583,3)</f>
        <v>A+6</v>
      </c>
      <c r="E119" s="1006"/>
      <c r="F119" s="100"/>
      <c r="G119" s="1006" t="str">
        <f>VLOOKUP(G121,'[2]FDN Details'!$B104:N583,3)</f>
        <v>A+6</v>
      </c>
      <c r="H119" s="1006"/>
      <c r="I119" s="100"/>
      <c r="J119" s="1006" t="str">
        <f>VLOOKUP(J121,'[2]FDN Details'!$B104:Q583,3)</f>
        <v>C1+3</v>
      </c>
      <c r="K119" s="1006"/>
      <c r="L119" s="100"/>
      <c r="M119" s="1006" t="str">
        <f>VLOOKUP(M121,'[2]FDN Details'!$B104:T583,3)</f>
        <v>A+9</v>
      </c>
      <c r="N119" s="1006"/>
      <c r="O119" s="100"/>
      <c r="P119" s="1006" t="str">
        <f>VLOOKUP(P121,'[2]FDN Details'!$B104:W583,3)</f>
        <v>A+6</v>
      </c>
      <c r="Q119" s="1006"/>
      <c r="R119" s="100"/>
      <c r="S119" s="1006" t="str">
        <f>VLOOKUP(S121,'[2]FDN Details'!$B104:Z583,3)</f>
        <v>A+6</v>
      </c>
      <c r="T119" s="1006"/>
      <c r="U119" s="100"/>
      <c r="V119" s="1006" t="str">
        <f>VLOOKUP(V121,'[2]FDN Details'!$B104:AC583,3)</f>
        <v>A+3</v>
      </c>
      <c r="W119" s="1006"/>
      <c r="X119" s="100"/>
      <c r="Y119" s="1006" t="str">
        <f>VLOOKUP(Y121,'[2]FDN Details'!$B104:AF583,3)</f>
        <v>B2+0</v>
      </c>
      <c r="Z119" s="1006"/>
      <c r="AA119" s="100"/>
      <c r="AB119" s="1006" t="str">
        <f>VLOOKUP(AB121,'[2]FDN Details'!$B104:AI583,3)</f>
        <v>A+0</v>
      </c>
      <c r="AC119" s="1006"/>
      <c r="AD119" s="100"/>
      <c r="AE119" s="1006" t="str">
        <f>VLOOKUP(AE121,'[2]FDN Details'!$B104:AL583,3)</f>
        <v>A+0</v>
      </c>
      <c r="AF119" s="1006"/>
      <c r="AG119" s="100"/>
      <c r="AH119" s="1006" t="str">
        <f>VLOOKUP(AH121,'[2]FDN Details'!$B104:AO583,3)</f>
        <v>A+3</v>
      </c>
      <c r="AI119" s="1006"/>
      <c r="AJ119" s="100"/>
      <c r="AK119" s="1006" t="str">
        <f>VLOOKUP(AK121,'[2]FDN Details'!$B104:AR583,3)</f>
        <v>A+0</v>
      </c>
      <c r="AL119" s="1006"/>
      <c r="AM119" s="100"/>
      <c r="AN119" s="1006" t="str">
        <f>VLOOKUP(AN121,'[2]FDN Details'!$B104:AU583,3)</f>
        <v>A+3</v>
      </c>
      <c r="AO119" s="1006"/>
      <c r="AP119" s="100"/>
      <c r="AQ119" s="1006" t="str">
        <f>VLOOKUP(AQ121,'[2]FDN Details'!$B104:AX583,3)</f>
        <v>B2+0</v>
      </c>
      <c r="AR119" s="1006"/>
      <c r="AS119" s="127"/>
      <c r="AT119" s="100"/>
      <c r="AU119" s="1102"/>
      <c r="AV119" s="1038"/>
      <c r="AW119" s="1038"/>
      <c r="AX119" s="1038"/>
      <c r="AY119" s="1038"/>
      <c r="AZ119" s="1038"/>
      <c r="BA119" s="1034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</row>
    <row r="120" spans="1:64" x14ac:dyDescent="0.35">
      <c r="A120" s="72"/>
      <c r="B120" s="1098"/>
      <c r="C120" s="75"/>
      <c r="D120" s="131"/>
      <c r="E120" s="131"/>
      <c r="F120" s="100"/>
      <c r="G120" s="131"/>
      <c r="H120" s="131"/>
      <c r="I120" s="131"/>
      <c r="J120" s="131"/>
      <c r="K120" s="131"/>
      <c r="L120" s="100"/>
      <c r="M120" s="131"/>
      <c r="N120" s="131"/>
      <c r="O120" s="100"/>
      <c r="P120" s="131"/>
      <c r="Q120" s="131"/>
      <c r="R120" s="131"/>
      <c r="S120" s="152"/>
      <c r="T120" s="153"/>
      <c r="U120" s="131"/>
      <c r="V120" s="131"/>
      <c r="W120" s="131"/>
      <c r="X120" s="75"/>
      <c r="Y120" s="131"/>
      <c r="Z120" s="131"/>
      <c r="AA120" s="100"/>
      <c r="AB120" s="131"/>
      <c r="AC120" s="131"/>
      <c r="AD120" s="100"/>
      <c r="AE120" s="131"/>
      <c r="AF120" s="131"/>
      <c r="AG120" s="100"/>
      <c r="AH120" s="131"/>
      <c r="AI120" s="131"/>
      <c r="AJ120" s="136"/>
      <c r="AK120" s="1049">
        <f>AH121+1</f>
        <v>146</v>
      </c>
      <c r="AL120" s="1049"/>
      <c r="AM120" s="136"/>
      <c r="AN120" s="138"/>
      <c r="AO120" s="131"/>
      <c r="AP120" s="136"/>
      <c r="AQ120" s="131"/>
      <c r="AR120" s="131"/>
      <c r="AS120" s="136"/>
      <c r="AT120" s="136"/>
      <c r="AU120" s="1102"/>
      <c r="AV120" s="1038"/>
      <c r="AW120" s="1038"/>
      <c r="AX120" s="1038"/>
      <c r="AY120" s="1038"/>
      <c r="AZ120" s="1038"/>
      <c r="BA120" s="1034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</row>
    <row r="121" spans="1:64" s="155" customFormat="1" x14ac:dyDescent="0.35">
      <c r="A121" s="154"/>
      <c r="B121" s="1098"/>
      <c r="C121" s="138"/>
      <c r="D121" s="138">
        <f>AQ110+1</f>
        <v>135</v>
      </c>
      <c r="E121" s="138"/>
      <c r="F121" s="126"/>
      <c r="G121" s="138">
        <f>D121+1</f>
        <v>136</v>
      </c>
      <c r="H121" s="138"/>
      <c r="I121" s="126"/>
      <c r="J121" s="138">
        <f>G121+1</f>
        <v>137</v>
      </c>
      <c r="K121" s="138"/>
      <c r="L121" s="126"/>
      <c r="M121" s="138">
        <f>J121+1</f>
        <v>138</v>
      </c>
      <c r="N121" s="138"/>
      <c r="O121" s="126"/>
      <c r="P121" s="138">
        <f>M121+1</f>
        <v>139</v>
      </c>
      <c r="Q121" s="138"/>
      <c r="R121" s="126"/>
      <c r="S121" s="138">
        <f>P121+1</f>
        <v>140</v>
      </c>
      <c r="T121" s="138"/>
      <c r="U121" s="126"/>
      <c r="V121" s="138">
        <f>S121+1</f>
        <v>141</v>
      </c>
      <c r="W121" s="138"/>
      <c r="X121" s="138"/>
      <c r="Y121" s="138">
        <f>V121+1</f>
        <v>142</v>
      </c>
      <c r="Z121" s="138"/>
      <c r="AA121" s="126"/>
      <c r="AB121" s="138">
        <f>Y121+1</f>
        <v>143</v>
      </c>
      <c r="AC121" s="138"/>
      <c r="AD121" s="126"/>
      <c r="AE121" s="138">
        <f>AB121+1</f>
        <v>144</v>
      </c>
      <c r="AF121" s="138"/>
      <c r="AG121" s="126"/>
      <c r="AH121" s="138">
        <f>AE121+1</f>
        <v>145</v>
      </c>
      <c r="AI121" s="138"/>
      <c r="AJ121" s="138"/>
      <c r="AK121" s="138">
        <f>AH121+1</f>
        <v>146</v>
      </c>
      <c r="AL121" s="138"/>
      <c r="AM121" s="138"/>
      <c r="AN121" s="138">
        <f>AK121+1</f>
        <v>147</v>
      </c>
      <c r="AO121" s="138"/>
      <c r="AP121" s="138"/>
      <c r="AQ121" s="138">
        <f>AN121+1</f>
        <v>148</v>
      </c>
      <c r="AR121" s="138"/>
      <c r="AS121" s="138"/>
      <c r="AT121" s="138"/>
      <c r="AU121" s="1102"/>
      <c r="AV121" s="1038"/>
      <c r="AW121" s="1038"/>
      <c r="AX121" s="1038"/>
      <c r="AY121" s="1038"/>
      <c r="AZ121" s="1038"/>
      <c r="BA121" s="103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</row>
    <row r="122" spans="1:64" x14ac:dyDescent="0.35">
      <c r="A122" s="72"/>
      <c r="B122" s="1098"/>
      <c r="C122" s="1017" t="s">
        <v>106</v>
      </c>
      <c r="D122" s="1018"/>
      <c r="E122" s="1018"/>
      <c r="F122" s="1018"/>
      <c r="G122" s="1018"/>
      <c r="H122" s="1018"/>
      <c r="I122" s="1018"/>
      <c r="J122" s="1018"/>
      <c r="K122" s="1018"/>
      <c r="L122" s="1018"/>
      <c r="M122" s="1018"/>
      <c r="N122" s="1018"/>
      <c r="O122" s="1018"/>
      <c r="P122" s="1018"/>
      <c r="Q122" s="1018"/>
      <c r="R122" s="1018"/>
      <c r="S122" s="1018"/>
      <c r="T122" s="1018"/>
      <c r="U122" s="1018"/>
      <c r="V122" s="1018"/>
      <c r="W122" s="1018"/>
      <c r="X122" s="1018"/>
      <c r="Y122" s="1018"/>
      <c r="Z122" s="1018"/>
      <c r="AA122" s="1018"/>
      <c r="AB122" s="1018"/>
      <c r="AC122" s="1018"/>
      <c r="AD122" s="1018"/>
      <c r="AE122" s="1018"/>
      <c r="AF122" s="1018"/>
      <c r="AG122" s="1018"/>
      <c r="AH122" s="1018"/>
      <c r="AI122" s="1018"/>
      <c r="AJ122" s="1018"/>
      <c r="AK122" s="1018"/>
      <c r="AL122" s="1018"/>
      <c r="AM122" s="1018"/>
      <c r="AN122" s="1018"/>
      <c r="AO122" s="1018"/>
      <c r="AP122" s="1018"/>
      <c r="AQ122" s="1018"/>
      <c r="AR122" s="1018"/>
      <c r="AS122" s="1018"/>
      <c r="AT122" s="100"/>
      <c r="AU122" s="1102"/>
      <c r="AV122" s="1038"/>
      <c r="AW122" s="1038"/>
      <c r="AX122" s="1038"/>
      <c r="AY122" s="1038"/>
      <c r="AZ122" s="1038"/>
      <c r="BA122" s="1034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</row>
    <row r="123" spans="1:64" x14ac:dyDescent="0.35">
      <c r="A123" s="72"/>
      <c r="B123" s="1098"/>
      <c r="C123" s="75"/>
      <c r="D123" s="75"/>
      <c r="E123" s="75"/>
      <c r="F123" s="100"/>
      <c r="G123" s="75"/>
      <c r="H123" s="75"/>
      <c r="I123" s="100"/>
      <c r="J123" s="75"/>
      <c r="K123" s="75"/>
      <c r="L123" s="100"/>
      <c r="M123" s="75"/>
      <c r="N123" s="75"/>
      <c r="O123" s="100"/>
      <c r="P123" s="75"/>
      <c r="Q123" s="75"/>
      <c r="R123" s="100"/>
      <c r="S123" s="75"/>
      <c r="T123" s="75"/>
      <c r="U123" s="100"/>
      <c r="V123" s="75"/>
      <c r="W123" s="75"/>
      <c r="X123" s="100"/>
      <c r="Y123" s="75"/>
      <c r="Z123" s="75"/>
      <c r="AA123" s="100"/>
      <c r="AB123" s="75"/>
      <c r="AC123" s="75"/>
      <c r="AD123" s="100"/>
      <c r="AE123" s="75"/>
      <c r="AF123" s="75"/>
      <c r="AG123" s="100"/>
      <c r="AH123" s="75"/>
      <c r="AI123" s="75"/>
      <c r="AJ123" s="100"/>
      <c r="AK123" s="75"/>
      <c r="AL123" s="75"/>
      <c r="AM123" s="100"/>
      <c r="AN123" s="75"/>
      <c r="AO123" s="75"/>
      <c r="AP123" s="100"/>
      <c r="AQ123" s="75"/>
      <c r="AR123" s="127"/>
      <c r="AS123" s="100"/>
      <c r="AT123" s="100"/>
      <c r="AU123" s="1102"/>
      <c r="AV123" s="1038"/>
      <c r="AW123" s="1038"/>
      <c r="AX123" s="1038"/>
      <c r="AY123" s="1038"/>
      <c r="AZ123" s="1038"/>
      <c r="BA123" s="1034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</row>
    <row r="124" spans="1:64" x14ac:dyDescent="0.35">
      <c r="A124" s="72"/>
      <c r="B124" s="1098"/>
      <c r="C124" s="75"/>
      <c r="D124" s="75"/>
      <c r="E124" s="75"/>
      <c r="F124" s="100"/>
      <c r="G124" s="75"/>
      <c r="H124" s="75"/>
      <c r="I124" s="100"/>
      <c r="J124" s="75"/>
      <c r="K124" s="75"/>
      <c r="L124" s="100"/>
      <c r="M124" s="75"/>
      <c r="N124" s="75"/>
      <c r="O124" s="100"/>
      <c r="P124" s="75"/>
      <c r="Q124" s="75"/>
      <c r="R124" s="100"/>
      <c r="S124" s="75"/>
      <c r="T124" s="75"/>
      <c r="U124" s="100"/>
      <c r="V124" s="75"/>
      <c r="W124" s="75"/>
      <c r="X124" s="100"/>
      <c r="Y124" s="75"/>
      <c r="Z124" s="75"/>
      <c r="AA124" s="100"/>
      <c r="AB124" s="75"/>
      <c r="AC124" s="75"/>
      <c r="AD124" s="100"/>
      <c r="AE124" s="75"/>
      <c r="AF124" s="75"/>
      <c r="AG124" s="100"/>
      <c r="AH124" s="75"/>
      <c r="AI124" s="75"/>
      <c r="AJ124" s="100"/>
      <c r="AK124" s="75"/>
      <c r="AL124" s="75"/>
      <c r="AM124" s="100"/>
      <c r="AN124" s="75"/>
      <c r="AO124" s="75"/>
      <c r="AP124" s="100"/>
      <c r="AQ124" s="75"/>
      <c r="AR124" s="75"/>
      <c r="AS124" s="100"/>
      <c r="AT124" s="100"/>
      <c r="AU124" s="1102"/>
      <c r="AV124" s="1038"/>
      <c r="AW124" s="1038"/>
      <c r="AX124" s="1038"/>
      <c r="AY124" s="1038"/>
      <c r="AZ124" s="1038"/>
      <c r="BA124" s="1034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</row>
    <row r="125" spans="1:64" ht="17" thickBot="1" x14ac:dyDescent="0.4">
      <c r="A125" s="72"/>
      <c r="B125" s="1098"/>
      <c r="C125" s="75"/>
      <c r="D125" s="134"/>
      <c r="E125" s="108"/>
      <c r="F125" s="100"/>
      <c r="G125" s="1016"/>
      <c r="H125" s="1016"/>
      <c r="I125" s="100"/>
      <c r="J125" s="1016"/>
      <c r="K125" s="1016"/>
      <c r="L125" s="100"/>
      <c r="M125" s="1016"/>
      <c r="N125" s="1016"/>
      <c r="O125" s="100"/>
      <c r="P125" s="1016"/>
      <c r="Q125" s="1016"/>
      <c r="R125" s="100"/>
      <c r="S125" s="1016"/>
      <c r="T125" s="1016"/>
      <c r="U125" s="100"/>
      <c r="V125" s="1016"/>
      <c r="W125" s="1016"/>
      <c r="X125" s="100"/>
      <c r="Y125" s="1016"/>
      <c r="Z125" s="1016"/>
      <c r="AA125" s="100"/>
      <c r="AB125" s="1016"/>
      <c r="AC125" s="1016"/>
      <c r="AD125" s="100"/>
      <c r="AE125" s="1016"/>
      <c r="AF125" s="1016"/>
      <c r="AG125" s="100"/>
      <c r="AH125" s="1016" t="s">
        <v>107</v>
      </c>
      <c r="AI125" s="1016"/>
      <c r="AJ125" s="100"/>
      <c r="AK125" s="1016" t="s">
        <v>107</v>
      </c>
      <c r="AL125" s="1016"/>
      <c r="AM125" s="100"/>
      <c r="AN125" s="1016" t="s">
        <v>107</v>
      </c>
      <c r="AO125" s="1016"/>
      <c r="AP125" s="100"/>
      <c r="AQ125" s="1036" t="s">
        <v>107</v>
      </c>
      <c r="AR125" s="1036"/>
      <c r="AS125" s="100"/>
      <c r="AT125" s="100"/>
      <c r="AU125" s="1102"/>
      <c r="AV125" s="1039">
        <f>COUNTA(J129:AR129)</f>
        <v>12</v>
      </c>
      <c r="AW125" s="1039">
        <f>COUNTIF(K124:AR124,"FC")</f>
        <v>0</v>
      </c>
      <c r="AX125" s="1039">
        <f>COUNTIF(J123:AR123,"EC")</f>
        <v>0</v>
      </c>
      <c r="AY125" s="1039">
        <f>COUNTIF(J127:AR127,"E")</f>
        <v>0</v>
      </c>
      <c r="AZ125" s="1039">
        <f>COUNTIF(J124:AR124,"TW")</f>
        <v>0</v>
      </c>
      <c r="BA125" s="1035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</row>
    <row r="126" spans="1:64" ht="17.5" thickTop="1" thickBot="1" x14ac:dyDescent="0.4">
      <c r="A126" s="72"/>
      <c r="B126" s="1098"/>
      <c r="C126" s="100"/>
      <c r="D126" s="145" t="s">
        <v>85</v>
      </c>
      <c r="E126" s="146" t="s">
        <v>86</v>
      </c>
      <c r="F126" s="100"/>
      <c r="G126" s="145" t="s">
        <v>85</v>
      </c>
      <c r="H126" s="146" t="s">
        <v>86</v>
      </c>
      <c r="I126" s="100"/>
      <c r="J126" s="145" t="s">
        <v>85</v>
      </c>
      <c r="K126" s="146" t="s">
        <v>86</v>
      </c>
      <c r="L126" s="100"/>
      <c r="M126" s="145" t="s">
        <v>85</v>
      </c>
      <c r="N126" s="146" t="s">
        <v>86</v>
      </c>
      <c r="O126" s="100"/>
      <c r="P126" s="145" t="s">
        <v>85</v>
      </c>
      <c r="Q126" s="146" t="s">
        <v>86</v>
      </c>
      <c r="R126" s="100"/>
      <c r="S126" s="145" t="s">
        <v>85</v>
      </c>
      <c r="T126" s="146" t="s">
        <v>86</v>
      </c>
      <c r="U126" s="100"/>
      <c r="V126" s="145" t="s">
        <v>85</v>
      </c>
      <c r="W126" s="146" t="s">
        <v>86</v>
      </c>
      <c r="X126" s="100"/>
      <c r="Y126" s="145" t="s">
        <v>85</v>
      </c>
      <c r="Z126" s="146" t="s">
        <v>86</v>
      </c>
      <c r="AA126" s="100"/>
      <c r="AB126" s="145" t="s">
        <v>85</v>
      </c>
      <c r="AC126" s="146" t="s">
        <v>86</v>
      </c>
      <c r="AD126" s="100"/>
      <c r="AE126" s="145" t="s">
        <v>85</v>
      </c>
      <c r="AF126" s="146" t="s">
        <v>86</v>
      </c>
      <c r="AG126" s="100"/>
      <c r="AH126" s="165" t="s">
        <v>85</v>
      </c>
      <c r="AI126" s="166" t="s">
        <v>86</v>
      </c>
      <c r="AJ126" s="100"/>
      <c r="AK126" s="165" t="s">
        <v>85</v>
      </c>
      <c r="AL126" s="166" t="s">
        <v>86</v>
      </c>
      <c r="AM126" s="100"/>
      <c r="AN126" s="165" t="s">
        <v>85</v>
      </c>
      <c r="AO126" s="166" t="s">
        <v>86</v>
      </c>
      <c r="AP126" s="100"/>
      <c r="AQ126" s="165" t="s">
        <v>85</v>
      </c>
      <c r="AR126" s="166" t="s">
        <v>86</v>
      </c>
      <c r="AS126" s="151"/>
      <c r="AT126" s="100"/>
      <c r="AU126" s="1102"/>
      <c r="AV126" s="1015">
        <v>14</v>
      </c>
      <c r="AW126" s="1015">
        <f>COUNTIF(K125:AR125,"FC")</f>
        <v>4</v>
      </c>
      <c r="AX126" s="1015">
        <f>COUNTIF(J124:AR124,"EC")</f>
        <v>0</v>
      </c>
      <c r="AY126" s="1015">
        <f>COUNTIF(J128:AR128,"E")</f>
        <v>3</v>
      </c>
      <c r="AZ126" s="1015">
        <f>COUNTIF(J125:AR125,"TW")</f>
        <v>0</v>
      </c>
      <c r="BA126" s="1014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</row>
    <row r="127" spans="1:64" ht="17.5" thickTop="1" thickBot="1" x14ac:dyDescent="0.4">
      <c r="A127" s="72"/>
      <c r="B127" s="1098"/>
      <c r="C127" s="100"/>
      <c r="D127" s="148" t="s">
        <v>89</v>
      </c>
      <c r="E127" s="149" t="s">
        <v>90</v>
      </c>
      <c r="F127" s="100"/>
      <c r="G127" s="148" t="s">
        <v>89</v>
      </c>
      <c r="H127" s="149" t="s">
        <v>90</v>
      </c>
      <c r="I127" s="100" t="s">
        <v>68</v>
      </c>
      <c r="J127" s="148" t="s">
        <v>89</v>
      </c>
      <c r="K127" s="149" t="s">
        <v>90</v>
      </c>
      <c r="L127" s="100"/>
      <c r="M127" s="148" t="s">
        <v>89</v>
      </c>
      <c r="N127" s="149" t="s">
        <v>90</v>
      </c>
      <c r="O127" s="100"/>
      <c r="P127" s="148" t="s">
        <v>89</v>
      </c>
      <c r="Q127" s="149" t="s">
        <v>90</v>
      </c>
      <c r="R127" s="100"/>
      <c r="S127" s="148" t="s">
        <v>89</v>
      </c>
      <c r="T127" s="149" t="s">
        <v>90</v>
      </c>
      <c r="U127" s="100"/>
      <c r="V127" s="148" t="s">
        <v>89</v>
      </c>
      <c r="W127" s="149" t="s">
        <v>90</v>
      </c>
      <c r="X127" s="100"/>
      <c r="Y127" s="148" t="s">
        <v>89</v>
      </c>
      <c r="Z127" s="149" t="s">
        <v>90</v>
      </c>
      <c r="AA127" s="100"/>
      <c r="AB127" s="148" t="s">
        <v>89</v>
      </c>
      <c r="AC127" s="149" t="s">
        <v>90</v>
      </c>
      <c r="AD127" s="100"/>
      <c r="AE127" s="148" t="s">
        <v>89</v>
      </c>
      <c r="AF127" s="149" t="s">
        <v>90</v>
      </c>
      <c r="AG127" s="100"/>
      <c r="AH127" s="169" t="s">
        <v>89</v>
      </c>
      <c r="AI127" s="170" t="s">
        <v>90</v>
      </c>
      <c r="AJ127" s="100"/>
      <c r="AK127" s="169" t="s">
        <v>89</v>
      </c>
      <c r="AL127" s="170" t="s">
        <v>90</v>
      </c>
      <c r="AM127" s="100"/>
      <c r="AN127" s="169" t="s">
        <v>89</v>
      </c>
      <c r="AO127" s="170" t="s">
        <v>90</v>
      </c>
      <c r="AP127" s="100"/>
      <c r="AQ127" s="169" t="s">
        <v>89</v>
      </c>
      <c r="AR127" s="170" t="s">
        <v>90</v>
      </c>
      <c r="AS127" s="151"/>
      <c r="AT127" s="100"/>
      <c r="AU127" s="1102"/>
      <c r="AV127" s="1015"/>
      <c r="AW127" s="1015"/>
      <c r="AX127" s="1015"/>
      <c r="AY127" s="1015"/>
      <c r="AZ127" s="1015"/>
      <c r="BA127" s="1014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</row>
    <row r="128" spans="1:64" ht="17.5" thickTop="1" thickBot="1" x14ac:dyDescent="0.4">
      <c r="A128" s="72"/>
      <c r="B128" s="1098"/>
      <c r="C128" s="75"/>
      <c r="D128" s="114">
        <v>0</v>
      </c>
      <c r="E128" s="119" t="str">
        <f>VLOOKUP(D132,'[2]FDN Details'!$B104:Q582,16,0)</f>
        <v>-</v>
      </c>
      <c r="F128" s="120">
        <f>VLOOKUP(D132,'[2]FDN Details'!$B104:P582,15,0)</f>
        <v>372.00799999999998</v>
      </c>
      <c r="G128" s="114">
        <v>0</v>
      </c>
      <c r="H128" s="119" t="str">
        <f>VLOOKUP(G132,'[2]FDN Details'!$B104:T582,16,0)</f>
        <v>-</v>
      </c>
      <c r="I128" s="120">
        <f>VLOOKUP(G132,'[2]FDN Details'!$B104:S582,15,0)</f>
        <v>369.995</v>
      </c>
      <c r="J128" s="114">
        <v>0</v>
      </c>
      <c r="K128" s="119" t="str">
        <f>VLOOKUP(J132,'[2]FDN Details'!$B104:W582,16,0)</f>
        <v>-</v>
      </c>
      <c r="L128" s="120">
        <f>VLOOKUP(J132,'[2]FDN Details'!$B104:V582,15,0)</f>
        <v>352</v>
      </c>
      <c r="M128" s="114">
        <v>0</v>
      </c>
      <c r="N128" s="119" t="str">
        <f>VLOOKUP(M132,'[2]FDN Details'!$B104:Z582,16,0)</f>
        <v>-</v>
      </c>
      <c r="O128" s="120">
        <f>VLOOKUP(M132,'[2]FDN Details'!$B104:Y582,15,0)</f>
        <v>432</v>
      </c>
      <c r="P128" s="114">
        <v>0</v>
      </c>
      <c r="Q128" s="119" t="str">
        <f>VLOOKUP(P132,'[2]FDN Details'!$B104:AC582,16,0)</f>
        <v>-</v>
      </c>
      <c r="R128" s="120">
        <f>VLOOKUP(P132,'[2]FDN Details'!$B104:AB582,15,0)</f>
        <v>417</v>
      </c>
      <c r="S128" s="114">
        <v>0</v>
      </c>
      <c r="T128" s="119" t="str">
        <f>VLOOKUP(S132,'[2]FDN Details'!$B104:AF582,16,0)</f>
        <v>-</v>
      </c>
      <c r="U128" s="120">
        <f>VLOOKUP(S132,'[2]FDN Details'!$B104:AE582,15,0)</f>
        <v>428.06200000000001</v>
      </c>
      <c r="V128" s="114">
        <v>0</v>
      </c>
      <c r="W128" s="119" t="str">
        <f>VLOOKUP(V132,'[2]FDN Details'!$B104:AI582,16,0)</f>
        <v>-</v>
      </c>
      <c r="X128" s="120">
        <f>VLOOKUP(V132,'[2]FDN Details'!$B104:AH582,15,0)</f>
        <v>379</v>
      </c>
      <c r="Y128" s="114">
        <v>0</v>
      </c>
      <c r="Z128" s="119" t="str">
        <f>VLOOKUP(Y132,'[2]FDN Details'!$B104:AL582,16,0)</f>
        <v>DFR</v>
      </c>
      <c r="AA128" s="120">
        <f>VLOOKUP(Y132,'[2]FDN Details'!$B104:AK582,15,0)</f>
        <v>396</v>
      </c>
      <c r="AB128" s="114">
        <v>0</v>
      </c>
      <c r="AC128" s="119" t="str">
        <f>VLOOKUP(AB132,'[2]FDN Details'!$B104:AO582,16,0)</f>
        <v>-</v>
      </c>
      <c r="AD128" s="120">
        <f>VLOOKUP(AB132,'[2]FDN Details'!$B104:AN582,15,0)</f>
        <v>396.00799999999998</v>
      </c>
      <c r="AE128" s="114">
        <v>0</v>
      </c>
      <c r="AF128" s="119" t="str">
        <f>VLOOKUP(AE132,'[2]FDN Details'!$B104:AR582,16,0)</f>
        <v>-</v>
      </c>
      <c r="AG128" s="120">
        <f>VLOOKUP(AE132,'[2]FDN Details'!$B104:AQ582,15,0)</f>
        <v>400</v>
      </c>
      <c r="AH128" s="174" t="s">
        <v>108</v>
      </c>
      <c r="AI128" s="175" t="str">
        <f>VLOOKUP(AH132,'[2]FDN Details'!$B104:AU582,16,0)</f>
        <v>-</v>
      </c>
      <c r="AJ128" s="120">
        <f>VLOOKUP(AH132,'[2]FDN Details'!$B104:AT582,15,0)</f>
        <v>397</v>
      </c>
      <c r="AK128" s="174" t="s">
        <v>108</v>
      </c>
      <c r="AL128" s="175" t="str">
        <f>VLOOKUP(AK132,'[2]FDN Details'!$B104:AX582,16,0)</f>
        <v>-</v>
      </c>
      <c r="AM128" s="120">
        <f>VLOOKUP(AK132,'[2]FDN Details'!$B104:AW582,15,0)</f>
        <v>378.99799999999999</v>
      </c>
      <c r="AN128" s="174" t="s">
        <v>108</v>
      </c>
      <c r="AO128" s="175" t="str">
        <f>VLOOKUP(AN132,'[2]FDN Details'!$B104:BA582,16,0)</f>
        <v>-</v>
      </c>
      <c r="AP128" s="120">
        <f>VLOOKUP(AN132,'[2]FDN Details'!$B104:AZ582,15,0)</f>
        <v>379</v>
      </c>
      <c r="AQ128" s="174">
        <v>0</v>
      </c>
      <c r="AR128" s="175" t="str">
        <f>VLOOKUP(AQ132,'[2]FDN Details'!$B104:BD582,16,0)</f>
        <v>-</v>
      </c>
      <c r="AS128" s="120">
        <f>VLOOKUP(AQ132,'[2]FDN Details'!$B104:BC582,15,0)</f>
        <v>352.70100000000002</v>
      </c>
      <c r="AT128" s="100"/>
      <c r="AU128" s="1102"/>
      <c r="AV128" s="1015"/>
      <c r="AW128" s="1015"/>
      <c r="AX128" s="1015"/>
      <c r="AY128" s="1015"/>
      <c r="AZ128" s="1015"/>
      <c r="BA128" s="1014"/>
      <c r="BB128" s="78">
        <f>SUM(F128:AS128)</f>
        <v>5449.7719999999999</v>
      </c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</row>
    <row r="129" spans="1:64" s="96" customFormat="1" ht="17" thickTop="1" x14ac:dyDescent="0.35">
      <c r="A129" s="95"/>
      <c r="B129" s="1098"/>
      <c r="C129" s="127"/>
      <c r="D129" s="1006" t="str">
        <f>VLOOKUP(D132,'[2]FDN Details'!$B115:K593,2)</f>
        <v>65/1</v>
      </c>
      <c r="E129" s="1006"/>
      <c r="F129" s="100"/>
      <c r="G129" s="1006" t="str">
        <f>VLOOKUP(G132,'[2]FDN Details'!$B115:N593,2)</f>
        <v>66/0</v>
      </c>
      <c r="H129" s="1006"/>
      <c r="I129" s="127"/>
      <c r="J129" s="1006" t="str">
        <f>VLOOKUP(J132,'[2]FDN Details'!$B115:Q593,2)</f>
        <v>67/0</v>
      </c>
      <c r="K129" s="1006"/>
      <c r="L129" s="150"/>
      <c r="M129" s="1006" t="str">
        <f>VLOOKUP(M132,'[2]FDN Details'!$B115:T593,2)</f>
        <v>67/1</v>
      </c>
      <c r="N129" s="1006"/>
      <c r="O129" s="150"/>
      <c r="P129" s="1006" t="str">
        <f>VLOOKUP(P132,'[2]FDN Details'!$B115:W593,2)</f>
        <v>67/2</v>
      </c>
      <c r="Q129" s="1006"/>
      <c r="R129" s="100"/>
      <c r="S129" s="1006" t="str">
        <f>VLOOKUP(S132,'[2]FDN Details'!$B115:Z593,2)</f>
        <v>67/3</v>
      </c>
      <c r="T129" s="1006"/>
      <c r="U129" s="100"/>
      <c r="V129" s="1006" t="str">
        <f>VLOOKUP(V132,'[2]FDN Details'!$B115:AC593,2)</f>
        <v>68/0</v>
      </c>
      <c r="W129" s="1006"/>
      <c r="X129" s="100"/>
      <c r="Y129" s="1006" t="str">
        <f>VLOOKUP(Y132,'[2]FDN Details'!$B115:AF593,2)</f>
        <v>68/1</v>
      </c>
      <c r="Z129" s="1006"/>
      <c r="AA129" s="100"/>
      <c r="AB129" s="1006" t="str">
        <f>VLOOKUP(AB132,'[2]FDN Details'!$B115:AI593,2)</f>
        <v>68/2</v>
      </c>
      <c r="AC129" s="1006"/>
      <c r="AD129" s="100"/>
      <c r="AE129" s="1006" t="str">
        <f>VLOOKUP(AE132,'[2]FDN Details'!$B115:AL593,2)</f>
        <v>69/0</v>
      </c>
      <c r="AF129" s="1006"/>
      <c r="AG129" s="100"/>
      <c r="AH129" s="1006" t="str">
        <f>VLOOKUP(AH132,'[2]FDN Details'!$B115:AO593,2)</f>
        <v>69/1</v>
      </c>
      <c r="AI129" s="1006"/>
      <c r="AJ129" s="100"/>
      <c r="AK129" s="1006" t="str">
        <f>VLOOKUP(AK132,'[2]FDN Details'!$B115:AR593,2)</f>
        <v>69/2</v>
      </c>
      <c r="AL129" s="1006"/>
      <c r="AM129" s="100"/>
      <c r="AN129" s="1006" t="str">
        <f>VLOOKUP(AN132,'[2]FDN Details'!$B115:AU593,2)</f>
        <v>69/3</v>
      </c>
      <c r="AO129" s="1006"/>
      <c r="AP129" s="100"/>
      <c r="AQ129" s="1006" t="str">
        <f>VLOOKUP(AQ132,'[2]FDN Details'!$B115:AX593,2)</f>
        <v>69/4</v>
      </c>
      <c r="AR129" s="1006"/>
      <c r="AS129" s="127"/>
      <c r="AT129" s="100"/>
      <c r="AU129" s="1102"/>
      <c r="AV129" s="1037"/>
      <c r="AW129" s="1037"/>
      <c r="AX129" s="1037"/>
      <c r="AY129" s="1037"/>
      <c r="AZ129" s="1037"/>
      <c r="BA129" s="1033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</row>
    <row r="130" spans="1:64" s="96" customFormat="1" x14ac:dyDescent="0.35">
      <c r="A130" s="95"/>
      <c r="B130" s="1098"/>
      <c r="C130" s="127"/>
      <c r="D130" s="1006" t="str">
        <f>VLOOKUP(D132,'[2]FDN Details'!$B115:K594,3)</f>
        <v>A+0</v>
      </c>
      <c r="E130" s="1006"/>
      <c r="F130" s="100"/>
      <c r="G130" s="1006" t="str">
        <f>VLOOKUP(G132,'[2]FDN Details'!$B115:N594,3)</f>
        <v>D45+0</v>
      </c>
      <c r="H130" s="1006"/>
      <c r="I130" s="100"/>
      <c r="J130" s="1006" t="str">
        <f>VLOOKUP(J132,'[2]FDN Details'!$B115:Q594,3)</f>
        <v>D60+0</v>
      </c>
      <c r="K130" s="1006"/>
      <c r="L130" s="100"/>
      <c r="M130" s="1006" t="str">
        <f>VLOOKUP(M132,'[2]FDN Details'!$B115:T594,3)</f>
        <v>A+0</v>
      </c>
      <c r="N130" s="1006"/>
      <c r="O130" s="100"/>
      <c r="P130" s="1006" t="str">
        <f>VLOOKUP(P132,'[2]FDN Details'!$B115:W594,3)</f>
        <v>A+6</v>
      </c>
      <c r="Q130" s="1006"/>
      <c r="R130" s="100"/>
      <c r="S130" s="1006" t="str">
        <f>VLOOKUP(S132,'[2]FDN Details'!$B115:Z594,3)</f>
        <v>A+6</v>
      </c>
      <c r="T130" s="1006"/>
      <c r="U130" s="100"/>
      <c r="V130" s="1006" t="str">
        <f>VLOOKUP(V132,'[2]FDN Details'!$B115:AC594,3)</f>
        <v>D45+0</v>
      </c>
      <c r="W130" s="1006"/>
      <c r="X130" s="100"/>
      <c r="Y130" s="1006" t="str">
        <f>VLOOKUP(Y132,'[2]FDN Details'!$B115:AF594,3)</f>
        <v>A+0</v>
      </c>
      <c r="Z130" s="1006"/>
      <c r="AA130" s="100"/>
      <c r="AB130" s="1006" t="str">
        <f>VLOOKUP(AB132,'[2]FDN Details'!$B115:AI594,3)</f>
        <v>A+3</v>
      </c>
      <c r="AC130" s="1006"/>
      <c r="AD130" s="100"/>
      <c r="AE130" s="1006" t="str">
        <f>VLOOKUP(AE132,'[2]FDN Details'!$B115:AL594,3)</f>
        <v>D45+0</v>
      </c>
      <c r="AF130" s="1006"/>
      <c r="AG130" s="100"/>
      <c r="AH130" s="1006" t="str">
        <f>VLOOKUP(AH132,'[2]FDN Details'!$B115:AO594,3)</f>
        <v>A+0</v>
      </c>
      <c r="AI130" s="1006"/>
      <c r="AJ130" s="100"/>
      <c r="AK130" s="1006" t="str">
        <f>VLOOKUP(AK132,'[2]FDN Details'!$B115:AR594,3)</f>
        <v>A+0</v>
      </c>
      <c r="AL130" s="1006"/>
      <c r="AM130" s="100"/>
      <c r="AN130" s="1006" t="str">
        <f>VLOOKUP(AN132,'[2]FDN Details'!$B115:AU594,3)</f>
        <v>A+0</v>
      </c>
      <c r="AO130" s="1006"/>
      <c r="AP130" s="100"/>
      <c r="AQ130" s="1006" t="str">
        <f>VLOOKUP(AQ132,'[2]FDN Details'!$B115:AX594,3)</f>
        <v>A+0</v>
      </c>
      <c r="AR130" s="1006"/>
      <c r="AS130" s="127"/>
      <c r="AT130" s="100"/>
      <c r="AU130" s="1102"/>
      <c r="AV130" s="1038"/>
      <c r="AW130" s="1038"/>
      <c r="AX130" s="1038"/>
      <c r="AY130" s="1038"/>
      <c r="AZ130" s="1038"/>
      <c r="BA130" s="1034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</row>
    <row r="131" spans="1:64" x14ac:dyDescent="0.35">
      <c r="A131" s="72"/>
      <c r="B131" s="1098"/>
      <c r="C131" s="75"/>
      <c r="D131" s="131"/>
      <c r="E131" s="131"/>
      <c r="F131" s="100"/>
      <c r="G131" s="131"/>
      <c r="H131" s="131"/>
      <c r="I131" s="131"/>
      <c r="J131" s="131"/>
      <c r="K131" s="131"/>
      <c r="L131" s="100"/>
      <c r="M131" s="131"/>
      <c r="N131" s="131"/>
      <c r="O131" s="100"/>
      <c r="P131" s="131"/>
      <c r="Q131" s="131"/>
      <c r="R131" s="131"/>
      <c r="S131" s="152"/>
      <c r="T131" s="153"/>
      <c r="U131" s="131"/>
      <c r="V131" s="131"/>
      <c r="W131" s="131"/>
      <c r="X131" s="75"/>
      <c r="Y131" s="131"/>
      <c r="Z131" s="131"/>
      <c r="AA131" s="100"/>
      <c r="AB131" s="131"/>
      <c r="AC131" s="131"/>
      <c r="AD131" s="100"/>
      <c r="AE131" s="131"/>
      <c r="AF131" s="131"/>
      <c r="AG131" s="100"/>
      <c r="AH131" s="131"/>
      <c r="AI131" s="131"/>
      <c r="AJ131" s="136"/>
      <c r="AK131" s="131"/>
      <c r="AL131" s="131"/>
      <c r="AM131" s="136"/>
      <c r="AN131" s="131"/>
      <c r="AO131" s="131"/>
      <c r="AP131" s="136"/>
      <c r="AQ131" s="131"/>
      <c r="AR131" s="131"/>
      <c r="AS131" s="136"/>
      <c r="AT131" s="136"/>
      <c r="AU131" s="1102"/>
      <c r="AV131" s="1038"/>
      <c r="AW131" s="1038"/>
      <c r="AX131" s="1038"/>
      <c r="AY131" s="1038"/>
      <c r="AZ131" s="1038"/>
      <c r="BA131" s="1034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</row>
    <row r="132" spans="1:64" s="155" customFormat="1" x14ac:dyDescent="0.35">
      <c r="A132" s="154"/>
      <c r="B132" s="1098"/>
      <c r="C132" s="138"/>
      <c r="D132" s="138">
        <f>AQ121+1</f>
        <v>149</v>
      </c>
      <c r="E132" s="138"/>
      <c r="F132" s="126"/>
      <c r="G132" s="138">
        <f>D132+1</f>
        <v>150</v>
      </c>
      <c r="H132" s="138"/>
      <c r="I132" s="126"/>
      <c r="J132" s="138">
        <f>G132+1</f>
        <v>151</v>
      </c>
      <c r="K132" s="138"/>
      <c r="L132" s="126"/>
      <c r="M132" s="138">
        <f>J132+1</f>
        <v>152</v>
      </c>
      <c r="N132" s="138"/>
      <c r="O132" s="126"/>
      <c r="P132" s="138">
        <f>M132+1</f>
        <v>153</v>
      </c>
      <c r="Q132" s="138"/>
      <c r="R132" s="126"/>
      <c r="S132" s="138">
        <f>P132+1</f>
        <v>154</v>
      </c>
      <c r="T132" s="138"/>
      <c r="U132" s="126"/>
      <c r="V132" s="138">
        <f>S132+1</f>
        <v>155</v>
      </c>
      <c r="W132" s="138"/>
      <c r="X132" s="138"/>
      <c r="Y132" s="138">
        <f>V132+1</f>
        <v>156</v>
      </c>
      <c r="Z132" s="138"/>
      <c r="AA132" s="126"/>
      <c r="AB132" s="138">
        <f>Y132+1</f>
        <v>157</v>
      </c>
      <c r="AC132" s="138"/>
      <c r="AD132" s="126"/>
      <c r="AE132" s="138">
        <f>AB132+1</f>
        <v>158</v>
      </c>
      <c r="AF132" s="138"/>
      <c r="AG132" s="126"/>
      <c r="AH132" s="138">
        <f>AE132+1</f>
        <v>159</v>
      </c>
      <c r="AI132" s="138"/>
      <c r="AJ132" s="138"/>
      <c r="AK132" s="138">
        <f>AH132+1</f>
        <v>160</v>
      </c>
      <c r="AL132" s="138"/>
      <c r="AM132" s="138"/>
      <c r="AN132" s="138">
        <f>AK132+1</f>
        <v>161</v>
      </c>
      <c r="AO132" s="138"/>
      <c r="AP132" s="138"/>
      <c r="AQ132" s="138">
        <f>AN132+1</f>
        <v>162</v>
      </c>
      <c r="AR132" s="138"/>
      <c r="AS132" s="138"/>
      <c r="AT132" s="138"/>
      <c r="AU132" s="1102"/>
      <c r="AV132" s="1038"/>
      <c r="AW132" s="1038"/>
      <c r="AX132" s="1038"/>
      <c r="AY132" s="1038"/>
      <c r="AZ132" s="1038"/>
      <c r="BA132" s="103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</row>
    <row r="133" spans="1:64" x14ac:dyDescent="0.35">
      <c r="A133" s="72"/>
      <c r="B133" s="1098"/>
      <c r="C133" s="1017" t="s">
        <v>106</v>
      </c>
      <c r="D133" s="1018"/>
      <c r="E133" s="1018"/>
      <c r="F133" s="1018"/>
      <c r="G133" s="1018"/>
      <c r="H133" s="1018"/>
      <c r="I133" s="1018"/>
      <c r="J133" s="1018"/>
      <c r="K133" s="1018"/>
      <c r="L133" s="1018"/>
      <c r="M133" s="1018"/>
      <c r="N133" s="1018"/>
      <c r="O133" s="1018"/>
      <c r="P133" s="1018"/>
      <c r="Q133" s="1018"/>
      <c r="R133" s="1018"/>
      <c r="S133" s="1018"/>
      <c r="T133" s="1018"/>
      <c r="U133" s="1018"/>
      <c r="V133" s="1018"/>
      <c r="W133" s="1018"/>
      <c r="X133" s="1018"/>
      <c r="Y133" s="1018"/>
      <c r="Z133" s="1018"/>
      <c r="AA133" s="1018"/>
      <c r="AB133" s="1018"/>
      <c r="AC133" s="1018"/>
      <c r="AD133" s="1018"/>
      <c r="AE133" s="1018"/>
      <c r="AF133" s="1018"/>
      <c r="AG133" s="1018"/>
      <c r="AH133" s="1018"/>
      <c r="AI133" s="1018"/>
      <c r="AJ133" s="1018"/>
      <c r="AK133" s="1018"/>
      <c r="AL133" s="1018"/>
      <c r="AM133" s="1018"/>
      <c r="AN133" s="1018"/>
      <c r="AO133" s="1018"/>
      <c r="AP133" s="1018"/>
      <c r="AQ133" s="1018"/>
      <c r="AR133" s="1018"/>
      <c r="AS133" s="1018"/>
      <c r="AT133" s="100"/>
      <c r="AU133" s="1102"/>
      <c r="AV133" s="1038"/>
      <c r="AW133" s="1038"/>
      <c r="AX133" s="1038"/>
      <c r="AY133" s="1038"/>
      <c r="AZ133" s="1038"/>
      <c r="BA133" s="1034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</row>
    <row r="134" spans="1:64" x14ac:dyDescent="0.35">
      <c r="A134" s="72"/>
      <c r="B134" s="1098"/>
      <c r="C134" s="75"/>
      <c r="D134" s="75"/>
      <c r="E134" s="75"/>
      <c r="F134" s="100"/>
      <c r="G134" s="75"/>
      <c r="H134" s="75"/>
      <c r="I134" s="100"/>
      <c r="J134" s="75"/>
      <c r="K134" s="75"/>
      <c r="L134" s="100"/>
      <c r="M134" s="75"/>
      <c r="N134" s="75"/>
      <c r="O134" s="100"/>
      <c r="P134" s="75"/>
      <c r="Q134" s="75"/>
      <c r="R134" s="100"/>
      <c r="S134" s="75"/>
      <c r="T134" s="75"/>
      <c r="U134" s="100"/>
      <c r="V134" s="75"/>
      <c r="W134" s="75"/>
      <c r="X134" s="100"/>
      <c r="Y134" s="75"/>
      <c r="Z134" s="75"/>
      <c r="AA134" s="100"/>
      <c r="AB134" s="75"/>
      <c r="AC134" s="75"/>
      <c r="AD134" s="100"/>
      <c r="AE134" s="75"/>
      <c r="AF134" s="75"/>
      <c r="AG134" s="100"/>
      <c r="AH134" s="75"/>
      <c r="AI134" s="75"/>
      <c r="AJ134" s="100"/>
      <c r="AK134" s="75"/>
      <c r="AL134" s="75"/>
      <c r="AM134" s="100"/>
      <c r="AN134" s="75"/>
      <c r="AO134" s="75"/>
      <c r="AP134" s="100"/>
      <c r="AQ134" s="75"/>
      <c r="AR134" s="127"/>
      <c r="AS134" s="100"/>
      <c r="AT134" s="100"/>
      <c r="AU134" s="1102"/>
      <c r="AV134" s="1038">
        <f>COUNTA(J137:AR137)</f>
        <v>24</v>
      </c>
      <c r="AW134" s="1038" t="e">
        <f>COUNTIF(#REF!,"FC")</f>
        <v>#REF!</v>
      </c>
      <c r="AX134" s="1038" t="e">
        <f>COUNTIF(#REF!,"EC")</f>
        <v>#REF!</v>
      </c>
      <c r="AY134" s="1038">
        <f>COUNTIF(J136:AR136,"E")</f>
        <v>0</v>
      </c>
      <c r="AZ134" s="1038" t="e">
        <f>COUNTIF(#REF!,"TW")</f>
        <v>#REF!</v>
      </c>
      <c r="BA134" s="1034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</row>
    <row r="135" spans="1:64" x14ac:dyDescent="0.35">
      <c r="A135" s="72"/>
      <c r="B135" s="1098"/>
      <c r="C135" s="75"/>
      <c r="D135" s="75"/>
      <c r="E135" s="75"/>
      <c r="F135" s="100"/>
      <c r="G135" s="75"/>
      <c r="H135" s="75"/>
      <c r="I135" s="100"/>
      <c r="J135" s="75"/>
      <c r="K135" s="75"/>
      <c r="L135" s="100"/>
      <c r="M135" s="75"/>
      <c r="N135" s="75"/>
      <c r="O135" s="100"/>
      <c r="P135" s="75"/>
      <c r="Q135" s="75"/>
      <c r="R135" s="100"/>
      <c r="S135" s="75"/>
      <c r="T135" s="75"/>
      <c r="U135" s="100"/>
      <c r="V135" s="75"/>
      <c r="W135" s="75"/>
      <c r="X135" s="100"/>
      <c r="Y135" s="75"/>
      <c r="Z135" s="75"/>
      <c r="AA135" s="100"/>
      <c r="AB135" s="75"/>
      <c r="AC135" s="75"/>
      <c r="AD135" s="100"/>
      <c r="AE135" s="75"/>
      <c r="AF135" s="75"/>
      <c r="AG135" s="100"/>
      <c r="AH135" s="75"/>
      <c r="AI135" s="75"/>
      <c r="AJ135" s="100"/>
      <c r="AK135" s="75"/>
      <c r="AL135" s="75"/>
      <c r="AM135" s="100"/>
      <c r="AN135" s="75"/>
      <c r="AO135" s="75"/>
      <c r="AP135" s="100"/>
      <c r="AQ135" s="75"/>
      <c r="AR135" s="75"/>
      <c r="AS135" s="100"/>
      <c r="AT135" s="100"/>
      <c r="AU135" s="1102"/>
      <c r="AV135" s="1038"/>
      <c r="AW135" s="1038"/>
      <c r="AX135" s="1038"/>
      <c r="AY135" s="1038"/>
      <c r="AZ135" s="1038"/>
      <c r="BA135" s="1034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</row>
    <row r="136" spans="1:64" ht="17" thickBot="1" x14ac:dyDescent="0.4">
      <c r="A136" s="72"/>
      <c r="B136" s="1098"/>
      <c r="C136" s="75"/>
      <c r="D136" s="134"/>
      <c r="E136" s="108"/>
      <c r="F136" s="100"/>
      <c r="G136" s="1047" t="s">
        <v>107</v>
      </c>
      <c r="H136" s="1048"/>
      <c r="I136" s="100"/>
      <c r="J136" s="1047" t="s">
        <v>107</v>
      </c>
      <c r="K136" s="1048"/>
      <c r="L136" s="100"/>
      <c r="M136" s="1047" t="s">
        <v>107</v>
      </c>
      <c r="N136" s="1048"/>
      <c r="O136" s="100"/>
      <c r="P136" s="1047"/>
      <c r="Q136" s="1048"/>
      <c r="R136" s="100"/>
      <c r="S136" s="1047" t="s">
        <v>107</v>
      </c>
      <c r="T136" s="1048"/>
      <c r="U136" s="100"/>
      <c r="V136" s="1046" t="s">
        <v>107</v>
      </c>
      <c r="W136" s="1046"/>
      <c r="X136" s="100"/>
      <c r="Y136" s="1016" t="s">
        <v>107</v>
      </c>
      <c r="Z136" s="1016"/>
      <c r="AA136" s="100"/>
      <c r="AB136" s="1016" t="s">
        <v>107</v>
      </c>
      <c r="AC136" s="1016"/>
      <c r="AD136" s="100"/>
      <c r="AE136" s="1016"/>
      <c r="AF136" s="1016"/>
      <c r="AG136" s="100"/>
      <c r="AH136" s="1016"/>
      <c r="AI136" s="1016"/>
      <c r="AJ136" s="100"/>
      <c r="AK136" s="1046"/>
      <c r="AL136" s="1046"/>
      <c r="AM136" s="100"/>
      <c r="AN136" s="1016"/>
      <c r="AO136" s="1016"/>
      <c r="AP136" s="100"/>
      <c r="AQ136" s="1036"/>
      <c r="AR136" s="1036"/>
      <c r="AS136" s="100"/>
      <c r="AT136" s="100"/>
      <c r="AU136" s="1102"/>
      <c r="AV136" s="1039"/>
      <c r="AW136" s="1039"/>
      <c r="AX136" s="1039"/>
      <c r="AY136" s="1039"/>
      <c r="AZ136" s="1039"/>
      <c r="BA136" s="1035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</row>
    <row r="137" spans="1:64" ht="17.5" thickTop="1" thickBot="1" x14ac:dyDescent="0.4">
      <c r="A137" s="72"/>
      <c r="B137" s="1098"/>
      <c r="C137" s="100"/>
      <c r="D137" s="145" t="s">
        <v>85</v>
      </c>
      <c r="E137" s="146" t="s">
        <v>86</v>
      </c>
      <c r="F137" s="100"/>
      <c r="G137" s="165" t="s">
        <v>85</v>
      </c>
      <c r="H137" s="166" t="s">
        <v>86</v>
      </c>
      <c r="I137" s="100"/>
      <c r="J137" s="165" t="s">
        <v>85</v>
      </c>
      <c r="K137" s="166" t="s">
        <v>86</v>
      </c>
      <c r="L137" s="100"/>
      <c r="M137" s="165" t="s">
        <v>85</v>
      </c>
      <c r="N137" s="166" t="s">
        <v>86</v>
      </c>
      <c r="O137" s="100"/>
      <c r="P137" s="145" t="s">
        <v>85</v>
      </c>
      <c r="Q137" s="146" t="s">
        <v>86</v>
      </c>
      <c r="R137" s="100"/>
      <c r="S137" s="165" t="s">
        <v>85</v>
      </c>
      <c r="T137" s="166" t="s">
        <v>86</v>
      </c>
      <c r="U137" s="100"/>
      <c r="V137" s="165" t="s">
        <v>85</v>
      </c>
      <c r="W137" s="166" t="s">
        <v>86</v>
      </c>
      <c r="X137" s="100"/>
      <c r="Y137" s="165" t="s">
        <v>85</v>
      </c>
      <c r="Z137" s="166" t="s">
        <v>86</v>
      </c>
      <c r="AA137" s="100"/>
      <c r="AB137" s="165" t="s">
        <v>85</v>
      </c>
      <c r="AC137" s="166" t="s">
        <v>86</v>
      </c>
      <c r="AD137" s="100"/>
      <c r="AE137" s="145" t="s">
        <v>85</v>
      </c>
      <c r="AF137" s="146" t="s">
        <v>86</v>
      </c>
      <c r="AG137" s="100"/>
      <c r="AH137" s="145" t="s">
        <v>85</v>
      </c>
      <c r="AI137" s="146" t="s">
        <v>86</v>
      </c>
      <c r="AJ137" s="100"/>
      <c r="AK137" s="145" t="s">
        <v>85</v>
      </c>
      <c r="AL137" s="146" t="s">
        <v>86</v>
      </c>
      <c r="AM137" s="100"/>
      <c r="AN137" s="145" t="s">
        <v>85</v>
      </c>
      <c r="AO137" s="146" t="s">
        <v>86</v>
      </c>
      <c r="AP137" s="100"/>
      <c r="AQ137" s="145" t="s">
        <v>85</v>
      </c>
      <c r="AR137" s="146" t="s">
        <v>86</v>
      </c>
      <c r="AS137" s="151"/>
      <c r="AT137" s="100"/>
      <c r="AU137" s="1102"/>
      <c r="AV137" s="1015">
        <f>COUNTA(D140:AR140)</f>
        <v>14</v>
      </c>
      <c r="AW137" s="1015">
        <f>COUNTIF(D136:AR136,"FC")</f>
        <v>7</v>
      </c>
      <c r="AX137" s="1015">
        <f>COUNTIF(J135:AR135,"EC")</f>
        <v>0</v>
      </c>
      <c r="AY137" s="1015">
        <f>COUNTIF(D139:AR139,"E")</f>
        <v>6</v>
      </c>
      <c r="AZ137" s="1015">
        <f>COUNTIF(J136:AR136,"TW")</f>
        <v>0</v>
      </c>
      <c r="BA137" s="1014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</row>
    <row r="138" spans="1:64" ht="17.5" thickTop="1" thickBot="1" x14ac:dyDescent="0.4">
      <c r="A138" s="72"/>
      <c r="B138" s="1098"/>
      <c r="C138" s="100"/>
      <c r="D138" s="148" t="s">
        <v>89</v>
      </c>
      <c r="E138" s="149" t="s">
        <v>90</v>
      </c>
      <c r="F138" s="100"/>
      <c r="G138" s="169" t="s">
        <v>89</v>
      </c>
      <c r="H138" s="170" t="s">
        <v>90</v>
      </c>
      <c r="I138" s="100" t="s">
        <v>68</v>
      </c>
      <c r="J138" s="169" t="s">
        <v>89</v>
      </c>
      <c r="K138" s="170" t="s">
        <v>90</v>
      </c>
      <c r="L138" s="100"/>
      <c r="M138" s="169" t="s">
        <v>89</v>
      </c>
      <c r="N138" s="170" t="s">
        <v>90</v>
      </c>
      <c r="O138" s="100"/>
      <c r="P138" s="148" t="s">
        <v>89</v>
      </c>
      <c r="Q138" s="149" t="s">
        <v>90</v>
      </c>
      <c r="R138" s="100"/>
      <c r="S138" s="169" t="s">
        <v>89</v>
      </c>
      <c r="T138" s="170" t="s">
        <v>90</v>
      </c>
      <c r="U138" s="100"/>
      <c r="V138" s="169" t="s">
        <v>89</v>
      </c>
      <c r="W138" s="170" t="s">
        <v>90</v>
      </c>
      <c r="X138" s="100"/>
      <c r="Y138" s="169" t="s">
        <v>89</v>
      </c>
      <c r="Z138" s="170" t="s">
        <v>90</v>
      </c>
      <c r="AA138" s="100"/>
      <c r="AB138" s="169" t="s">
        <v>89</v>
      </c>
      <c r="AC138" s="170" t="s">
        <v>90</v>
      </c>
      <c r="AD138" s="100"/>
      <c r="AE138" s="148" t="s">
        <v>89</v>
      </c>
      <c r="AF138" s="149" t="s">
        <v>90</v>
      </c>
      <c r="AG138" s="100"/>
      <c r="AH138" s="148" t="s">
        <v>89</v>
      </c>
      <c r="AI138" s="149" t="s">
        <v>90</v>
      </c>
      <c r="AJ138" s="100"/>
      <c r="AK138" s="148" t="s">
        <v>89</v>
      </c>
      <c r="AL138" s="149" t="s">
        <v>90</v>
      </c>
      <c r="AM138" s="100"/>
      <c r="AN138" s="148" t="s">
        <v>89</v>
      </c>
      <c r="AO138" s="149" t="s">
        <v>90</v>
      </c>
      <c r="AP138" s="100"/>
      <c r="AQ138" s="148" t="s">
        <v>89</v>
      </c>
      <c r="AR138" s="149" t="s">
        <v>90</v>
      </c>
      <c r="AS138" s="151"/>
      <c r="AT138" s="100"/>
      <c r="AU138" s="1102"/>
      <c r="AV138" s="1015"/>
      <c r="AW138" s="1015"/>
      <c r="AX138" s="1015"/>
      <c r="AY138" s="1015"/>
      <c r="AZ138" s="1015"/>
      <c r="BA138" s="1014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</row>
    <row r="139" spans="1:64" ht="17.5" thickTop="1" thickBot="1" x14ac:dyDescent="0.4">
      <c r="A139" s="72"/>
      <c r="B139" s="1098"/>
      <c r="C139" s="75"/>
      <c r="D139" s="114">
        <v>0</v>
      </c>
      <c r="E139" s="119" t="str">
        <f>VLOOKUP(D143,'[2]FDN Details'!$B115:Q593,16,0)</f>
        <v>-</v>
      </c>
      <c r="F139" s="120">
        <f>VLOOKUP(D143,'[2]FDN Details'!$B115:P593,15,0)</f>
        <v>280</v>
      </c>
      <c r="G139" s="174" t="s">
        <v>108</v>
      </c>
      <c r="H139" s="175" t="str">
        <f>VLOOKUP(G143,'[2]FDN Details'!$B115:T593,16,0)</f>
        <v>DFR</v>
      </c>
      <c r="I139" s="120">
        <f>VLOOKUP(G143,'[2]FDN Details'!$B115:S593,15,0)</f>
        <v>372</v>
      </c>
      <c r="J139" s="174" t="s">
        <v>108</v>
      </c>
      <c r="K139" s="175" t="s">
        <v>53</v>
      </c>
      <c r="L139" s="120">
        <f>VLOOKUP(J143,'[2]FDN Details'!$B115:V593,15,0)</f>
        <v>474</v>
      </c>
      <c r="M139" s="174" t="s">
        <v>108</v>
      </c>
      <c r="N139" s="175" t="str">
        <f>VLOOKUP(M143,'[2]FDN Details'!$B115:Z593,16,0)</f>
        <v>DFR</v>
      </c>
      <c r="O139" s="120">
        <f>VLOOKUP(M143,'[2]FDN Details'!$B115:Y593,15,0)</f>
        <v>308.81700000000001</v>
      </c>
      <c r="P139" s="114">
        <v>0</v>
      </c>
      <c r="Q139" s="119" t="str">
        <f>VLOOKUP(P143,'[2]FDN Details'!$B115:AC593,16,0)</f>
        <v>-</v>
      </c>
      <c r="R139" s="120">
        <f>VLOOKUP(P143,'[2]FDN Details'!$B115:AB593,15,0)</f>
        <v>434.99900000000002</v>
      </c>
      <c r="S139" s="174" t="s">
        <v>108</v>
      </c>
      <c r="T139" s="175"/>
      <c r="U139" s="120">
        <f>VLOOKUP(S143,'[2]FDN Details'!$B115:AE593,15,0)</f>
        <v>411.00099999999998</v>
      </c>
      <c r="V139" s="174" t="s">
        <v>108</v>
      </c>
      <c r="W139" s="175" t="str">
        <f>VLOOKUP(V143,'[2]FDN Details'!$B115:AI593,16,0)</f>
        <v>-</v>
      </c>
      <c r="X139" s="120">
        <f>VLOOKUP(V143,'[2]FDN Details'!$B115:AH593,15,0)</f>
        <v>322</v>
      </c>
      <c r="Y139" s="174" t="s">
        <v>108</v>
      </c>
      <c r="Z139" s="175" t="str">
        <f>VLOOKUP(Y143,'[2]FDN Details'!$B115:AL593,16,0)</f>
        <v>-</v>
      </c>
      <c r="AA139" s="120">
        <f>VLOOKUP(Y143,'[2]FDN Details'!$B115:AK593,15,0)</f>
        <v>374</v>
      </c>
      <c r="AB139" s="174">
        <v>0</v>
      </c>
      <c r="AC139" s="175" t="str">
        <f>VLOOKUP(AB143,'[2]FDN Details'!$B115:AO593,16,0)</f>
        <v>-</v>
      </c>
      <c r="AD139" s="120">
        <f>VLOOKUP(AB143,'[2]FDN Details'!$B115:AN593,15,0)</f>
        <v>377</v>
      </c>
      <c r="AE139" s="114">
        <v>0</v>
      </c>
      <c r="AF139" s="119" t="str">
        <f>VLOOKUP(AE143,'[2]FDN Details'!$B115:AR593,16,0)</f>
        <v>-</v>
      </c>
      <c r="AG139" s="120">
        <f>VLOOKUP(AE143,'[2]FDN Details'!$B115:AQ593,15,0)</f>
        <v>417.74700000000001</v>
      </c>
      <c r="AH139" s="114">
        <v>0</v>
      </c>
      <c r="AI139" s="119" t="str">
        <f>VLOOKUP(AH143,'[2]FDN Details'!$B115:AU593,16,0)</f>
        <v>-</v>
      </c>
      <c r="AJ139" s="120">
        <f>VLOOKUP(AH143,'[2]FDN Details'!$B115:AT593,15,0)</f>
        <v>450</v>
      </c>
      <c r="AK139" s="114">
        <v>0</v>
      </c>
      <c r="AL139" s="119" t="str">
        <f>VLOOKUP(AK143,'[2]FDN Details'!$B115:AX593,16,0)</f>
        <v>-</v>
      </c>
      <c r="AM139" s="120">
        <f>VLOOKUP(AK143,'[2]FDN Details'!$B115:AW593,15,0)</f>
        <v>386.80399999999997</v>
      </c>
      <c r="AN139" s="114">
        <v>0</v>
      </c>
      <c r="AO139" s="119" t="str">
        <f>VLOOKUP(AN143,'[2]FDN Details'!$B115:BA593,16,0)</f>
        <v>-</v>
      </c>
      <c r="AP139" s="120">
        <f>VLOOKUP(AN143,'[2]FDN Details'!$B115:AZ593,15,0)</f>
        <v>295.74700000000001</v>
      </c>
      <c r="AQ139" s="114">
        <v>0</v>
      </c>
      <c r="AR139" s="119" t="str">
        <f>VLOOKUP(AQ143,'[2]FDN Details'!$B115:BD593,16,0)</f>
        <v>-</v>
      </c>
      <c r="AS139" s="120">
        <f>VLOOKUP(AQ143,'[2]FDN Details'!$B115:BC593,15,0)</f>
        <v>244.846</v>
      </c>
      <c r="AT139" s="100"/>
      <c r="AU139" s="1102"/>
      <c r="AV139" s="1015"/>
      <c r="AW139" s="1015"/>
      <c r="AX139" s="1015"/>
      <c r="AY139" s="1015"/>
      <c r="AZ139" s="1015"/>
      <c r="BA139" s="1014"/>
      <c r="BB139" s="78">
        <f>SUM(F139:AS139)</f>
        <v>5148.9610000000011</v>
      </c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</row>
    <row r="140" spans="1:64" s="96" customFormat="1" ht="17" thickTop="1" x14ac:dyDescent="0.35">
      <c r="A140" s="95"/>
      <c r="B140" s="1098"/>
      <c r="C140" s="127"/>
      <c r="D140" s="1006" t="str">
        <f>VLOOKUP(D143,'[2]FDN Details'!$B126:K604,2)</f>
        <v>70/0</v>
      </c>
      <c r="E140" s="1006"/>
      <c r="F140" s="100"/>
      <c r="G140" s="1006" t="str">
        <f>VLOOKUP(G143,'[2]FDN Details'!$B126:N604,2)</f>
        <v>70/1</v>
      </c>
      <c r="H140" s="1006"/>
      <c r="I140" s="127"/>
      <c r="J140" s="1006" t="str">
        <f>VLOOKUP(J143,'[2]FDN Details'!$B126:Q604,2)</f>
        <v>70/2</v>
      </c>
      <c r="K140" s="1006"/>
      <c r="L140" s="127"/>
      <c r="M140" s="1006" t="str">
        <f>VLOOKUP(M143,'[2]FDN Details'!$B126:T604,2)</f>
        <v>70/3</v>
      </c>
      <c r="N140" s="1006"/>
      <c r="O140" s="127"/>
      <c r="P140" s="1006" t="str">
        <f>VLOOKUP(P143,'[2]FDN Details'!$B126:W604,2)</f>
        <v>71/0</v>
      </c>
      <c r="Q140" s="1006"/>
      <c r="R140" s="100"/>
      <c r="S140" s="1006" t="str">
        <f>VLOOKUP(S143,'[2]FDN Details'!$B126:Z604,2)</f>
        <v>71/1</v>
      </c>
      <c r="T140" s="1006"/>
      <c r="U140" s="100"/>
      <c r="V140" s="1006" t="str">
        <f>VLOOKUP(V143,'[2]FDN Details'!$B126:AC604,2)</f>
        <v>71/2</v>
      </c>
      <c r="W140" s="1006"/>
      <c r="X140" s="100"/>
      <c r="Y140" s="1006" t="str">
        <f>VLOOKUP(Y143,'[2]FDN Details'!$B126:AF604,2)</f>
        <v>71/3</v>
      </c>
      <c r="Z140" s="1006"/>
      <c r="AA140" s="100"/>
      <c r="AB140" s="1006" t="str">
        <f>VLOOKUP(AB143,'[2]FDN Details'!$B126:AI604,2)</f>
        <v>71/4</v>
      </c>
      <c r="AC140" s="1006"/>
      <c r="AD140" s="100"/>
      <c r="AE140" s="1006" t="str">
        <f>VLOOKUP(AE143,'[2]FDN Details'!$B126:AL604,2)</f>
        <v>71/5</v>
      </c>
      <c r="AF140" s="1006"/>
      <c r="AG140" s="100"/>
      <c r="AH140" s="1006" t="str">
        <f>VLOOKUP(AH143,'[2]FDN Details'!$B126:AO604,2)</f>
        <v>72/0</v>
      </c>
      <c r="AI140" s="1006"/>
      <c r="AJ140" s="100"/>
      <c r="AK140" s="1006" t="str">
        <f>VLOOKUP(AK143,'[2]FDN Details'!$B126:AR604,2)</f>
        <v>72/1</v>
      </c>
      <c r="AL140" s="1006"/>
      <c r="AM140" s="100"/>
      <c r="AN140" s="1006" t="str">
        <f>VLOOKUP(AN143,'[2]FDN Details'!$B126:AU604,2)</f>
        <v>73/0</v>
      </c>
      <c r="AO140" s="1006"/>
      <c r="AP140" s="100"/>
      <c r="AQ140" s="1006" t="str">
        <f>VLOOKUP(AQ143,'[2]FDN Details'!$B126:AX604,2)</f>
        <v>74/0</v>
      </c>
      <c r="AR140" s="1006"/>
      <c r="AS140" s="127"/>
      <c r="AT140" s="100"/>
      <c r="AU140" s="1102"/>
      <c r="AV140" s="1037"/>
      <c r="AW140" s="1037"/>
      <c r="AX140" s="1037"/>
      <c r="AY140" s="1037"/>
      <c r="AZ140" s="1037"/>
      <c r="BA140" s="1033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</row>
    <row r="141" spans="1:64" s="96" customFormat="1" x14ac:dyDescent="0.35">
      <c r="A141" s="95"/>
      <c r="B141" s="1098"/>
      <c r="C141" s="127"/>
      <c r="D141" s="1006" t="str">
        <f>VLOOKUP(D143,'[2]FDN Details'!$B126:K605,3)</f>
        <v>C2-3</v>
      </c>
      <c r="E141" s="1006"/>
      <c r="F141" s="100"/>
      <c r="G141" s="1006" t="str">
        <f>VLOOKUP(G143,'[2]FDN Details'!$B126:N605,3)</f>
        <v>A+4.5</v>
      </c>
      <c r="H141" s="1006"/>
      <c r="I141" s="100"/>
      <c r="J141" s="1006" t="str">
        <f>VLOOKUP(J143,'[2]FDN Details'!$B126:Q605,3)</f>
        <v>A+9</v>
      </c>
      <c r="K141" s="1006"/>
      <c r="L141" s="100"/>
      <c r="M141" s="1006" t="str">
        <f>VLOOKUP(M143,'[2]FDN Details'!$B126:T605,3)</f>
        <v>A-3</v>
      </c>
      <c r="N141" s="1006"/>
      <c r="O141" s="193"/>
      <c r="P141" s="1006" t="str">
        <f>VLOOKUP(P143,'[2]FDN Details'!$B126:W605,3)</f>
        <v>D45+3</v>
      </c>
      <c r="Q141" s="1006"/>
      <c r="R141" s="100"/>
      <c r="S141" s="1006" t="str">
        <f>VLOOKUP(S143,'[2]FDN Details'!$B126:Z605,3)</f>
        <v>A+3</v>
      </c>
      <c r="T141" s="1006"/>
      <c r="U141" s="100"/>
      <c r="V141" s="1006" t="str">
        <f>VLOOKUP(V143,'[2]FDN Details'!$B126:AC605,3)</f>
        <v>A-3</v>
      </c>
      <c r="W141" s="1006"/>
      <c r="X141" s="100"/>
      <c r="Y141" s="1006" t="str">
        <f>VLOOKUP(Y143,'[2]FDN Details'!$B126:AF605,3)</f>
        <v>A+0</v>
      </c>
      <c r="Z141" s="1006"/>
      <c r="AA141" s="100"/>
      <c r="AB141" s="1006" t="str">
        <f>VLOOKUP(AB143,'[2]FDN Details'!$B126:AI605,3)</f>
        <v>A-3</v>
      </c>
      <c r="AC141" s="1006"/>
      <c r="AD141" s="100"/>
      <c r="AE141" s="1006" t="str">
        <f>VLOOKUP(AE143,'[2]FDN Details'!$B126:AL605,3)</f>
        <v>A+0</v>
      </c>
      <c r="AF141" s="1006"/>
      <c r="AG141" s="100"/>
      <c r="AH141" s="1006" t="str">
        <f>VLOOKUP(AH143,'[2]FDN Details'!$B126:AO605,3)</f>
        <v>D45+3</v>
      </c>
      <c r="AI141" s="1006"/>
      <c r="AJ141" s="100"/>
      <c r="AK141" s="1006" t="str">
        <f>VLOOKUP(AK143,'[2]FDN Details'!$B126:AR605,3)</f>
        <v>A+9</v>
      </c>
      <c r="AL141" s="1006"/>
      <c r="AM141" s="100"/>
      <c r="AN141" s="1006" t="str">
        <f>VLOOKUP(AN143,'[2]FDN Details'!$B126:AU605,3)</f>
        <v>D45+3</v>
      </c>
      <c r="AO141" s="1006"/>
      <c r="AP141" s="100"/>
      <c r="AQ141" s="1006" t="str">
        <f>VLOOKUP(AQ143,'[2]FDN Details'!$B126:AX605,3)</f>
        <v>C2+18</v>
      </c>
      <c r="AR141" s="1006"/>
      <c r="AS141" s="127"/>
      <c r="AT141" s="100"/>
      <c r="AU141" s="1102"/>
      <c r="AV141" s="1038"/>
      <c r="AW141" s="1038"/>
      <c r="AX141" s="1038"/>
      <c r="AY141" s="1038"/>
      <c r="AZ141" s="1038"/>
      <c r="BA141" s="1034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</row>
    <row r="142" spans="1:64" x14ac:dyDescent="0.35">
      <c r="A142" s="72"/>
      <c r="B142" s="1098"/>
      <c r="C142" s="75"/>
      <c r="D142" s="131"/>
      <c r="E142" s="131"/>
      <c r="F142" s="100"/>
      <c r="G142" s="131"/>
      <c r="H142" s="131"/>
      <c r="I142" s="131"/>
      <c r="J142" s="131"/>
      <c r="K142" s="131"/>
      <c r="L142" s="100"/>
      <c r="M142" s="131"/>
      <c r="N142" s="131"/>
      <c r="O142" s="100"/>
      <c r="P142" s="131"/>
      <c r="Q142" s="131"/>
      <c r="R142" s="131"/>
      <c r="S142" s="152"/>
      <c r="T142" s="153"/>
      <c r="U142" s="131"/>
      <c r="V142" s="131"/>
      <c r="W142" s="131"/>
      <c r="X142" s="75"/>
      <c r="Y142" s="131"/>
      <c r="Z142" s="131"/>
      <c r="AA142" s="100"/>
      <c r="AB142" s="131"/>
      <c r="AC142" s="131"/>
      <c r="AD142" s="100"/>
      <c r="AE142" s="131"/>
      <c r="AF142" s="131"/>
      <c r="AG142" s="100"/>
      <c r="AH142" s="131"/>
      <c r="AI142" s="131"/>
      <c r="AJ142" s="136"/>
      <c r="AK142" s="131"/>
      <c r="AL142" s="131"/>
      <c r="AM142" s="136"/>
      <c r="AN142" s="131"/>
      <c r="AO142" s="131"/>
      <c r="AP142" s="136"/>
      <c r="AQ142" s="131"/>
      <c r="AR142" s="131"/>
      <c r="AS142" s="136"/>
      <c r="AT142" s="136"/>
      <c r="AU142" s="1102"/>
      <c r="AV142" s="1038"/>
      <c r="AW142" s="1038"/>
      <c r="AX142" s="1038"/>
      <c r="AY142" s="1038"/>
      <c r="AZ142" s="1038"/>
      <c r="BA142" s="1034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</row>
    <row r="143" spans="1:64" s="155" customFormat="1" x14ac:dyDescent="0.35">
      <c r="A143" s="154"/>
      <c r="B143" s="1098"/>
      <c r="C143" s="138"/>
      <c r="D143" s="138">
        <f>AQ132+1</f>
        <v>163</v>
      </c>
      <c r="E143" s="138"/>
      <c r="F143" s="126"/>
      <c r="G143" s="138">
        <f>D143+1</f>
        <v>164</v>
      </c>
      <c r="H143" s="138"/>
      <c r="I143" s="126"/>
      <c r="J143" s="138">
        <f>G143+1</f>
        <v>165</v>
      </c>
      <c r="K143" s="138"/>
      <c r="L143" s="126"/>
      <c r="M143" s="138">
        <f>J143+1</f>
        <v>166</v>
      </c>
      <c r="N143" s="138"/>
      <c r="O143" s="126"/>
      <c r="P143" s="138">
        <f>M143+1</f>
        <v>167</v>
      </c>
      <c r="Q143" s="138"/>
      <c r="R143" s="126"/>
      <c r="S143" s="138">
        <f>P143+1</f>
        <v>168</v>
      </c>
      <c r="T143" s="138"/>
      <c r="U143" s="126"/>
      <c r="V143" s="138">
        <f>S143+1</f>
        <v>169</v>
      </c>
      <c r="W143" s="138"/>
      <c r="X143" s="138"/>
      <c r="Y143" s="138">
        <f>V143+1</f>
        <v>170</v>
      </c>
      <c r="Z143" s="138"/>
      <c r="AA143" s="126"/>
      <c r="AB143" s="138">
        <f>Y143+1</f>
        <v>171</v>
      </c>
      <c r="AC143" s="138"/>
      <c r="AD143" s="126"/>
      <c r="AE143" s="138">
        <f>AB143+1</f>
        <v>172</v>
      </c>
      <c r="AF143" s="138"/>
      <c r="AG143" s="126"/>
      <c r="AH143" s="138">
        <f>AE143+1</f>
        <v>173</v>
      </c>
      <c r="AI143" s="138"/>
      <c r="AJ143" s="138"/>
      <c r="AK143" s="138">
        <f>AH143+1</f>
        <v>174</v>
      </c>
      <c r="AL143" s="138"/>
      <c r="AM143" s="138"/>
      <c r="AN143" s="138">
        <f>AK143+1</f>
        <v>175</v>
      </c>
      <c r="AO143" s="138"/>
      <c r="AP143" s="138"/>
      <c r="AQ143" s="138">
        <f>AN143+1</f>
        <v>176</v>
      </c>
      <c r="AR143" s="138"/>
      <c r="AS143" s="138"/>
      <c r="AT143" s="138"/>
      <c r="AU143" s="1102"/>
      <c r="AV143" s="1038"/>
      <c r="AW143" s="1038"/>
      <c r="AX143" s="1038"/>
      <c r="AY143" s="1038"/>
      <c r="AZ143" s="1038"/>
      <c r="BA143" s="103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</row>
    <row r="144" spans="1:64" x14ac:dyDescent="0.35">
      <c r="A144" s="72"/>
      <c r="B144" s="1098"/>
      <c r="C144" s="1043" t="s">
        <v>84</v>
      </c>
      <c r="D144" s="1044"/>
      <c r="E144" s="1044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018" t="s">
        <v>106</v>
      </c>
      <c r="Q144" s="1018"/>
      <c r="R144" s="1018"/>
      <c r="S144" s="1018"/>
      <c r="T144" s="1018"/>
      <c r="U144" s="1018"/>
      <c r="V144" s="1018"/>
      <c r="W144" s="1018"/>
      <c r="X144" s="1018"/>
      <c r="Y144" s="1018"/>
      <c r="Z144" s="1018"/>
      <c r="AA144" s="1018"/>
      <c r="AB144" s="1018"/>
      <c r="AC144" s="1018"/>
      <c r="AD144" s="1018"/>
      <c r="AE144" s="1018"/>
      <c r="AF144" s="1018"/>
      <c r="AG144" s="1018"/>
      <c r="AH144" s="1018"/>
      <c r="AI144" s="1018"/>
      <c r="AJ144" s="1018"/>
      <c r="AK144" s="1018"/>
      <c r="AL144" s="1018"/>
      <c r="AM144" s="1018"/>
      <c r="AN144" s="1018"/>
      <c r="AO144" s="1018"/>
      <c r="AP144" s="1018"/>
      <c r="AQ144" s="1018"/>
      <c r="AR144" s="1018"/>
      <c r="AS144" s="1018"/>
      <c r="AT144" s="100"/>
      <c r="AU144" s="1102"/>
      <c r="AV144" s="1038"/>
      <c r="AW144" s="1038"/>
      <c r="AX144" s="1038"/>
      <c r="AY144" s="1038"/>
      <c r="AZ144" s="1038"/>
      <c r="BA144" s="1034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</row>
    <row r="145" spans="1:64" x14ac:dyDescent="0.35">
      <c r="A145" s="72"/>
      <c r="B145" s="1098"/>
      <c r="C145" s="75"/>
      <c r="D145" s="75"/>
      <c r="E145" s="75"/>
      <c r="F145" s="100"/>
      <c r="G145" s="75"/>
      <c r="H145" s="75"/>
      <c r="I145" s="100"/>
      <c r="J145" s="75"/>
      <c r="K145" s="75"/>
      <c r="L145" s="100"/>
      <c r="M145" s="75"/>
      <c r="N145" s="75"/>
      <c r="O145" s="100"/>
      <c r="P145" s="75"/>
      <c r="Q145" s="75"/>
      <c r="R145" s="100"/>
      <c r="S145" s="75"/>
      <c r="T145" s="75"/>
      <c r="U145" s="100"/>
      <c r="V145" s="75"/>
      <c r="W145" s="75"/>
      <c r="X145" s="100"/>
      <c r="Y145" s="75"/>
      <c r="Z145" s="75"/>
      <c r="AA145" s="100"/>
      <c r="AB145" s="75"/>
      <c r="AC145" s="75"/>
      <c r="AD145" s="100"/>
      <c r="AE145" s="75"/>
      <c r="AF145" s="75"/>
      <c r="AG145" s="100"/>
      <c r="AH145" s="75"/>
      <c r="AI145" s="75"/>
      <c r="AJ145" s="100"/>
      <c r="AK145" s="75"/>
      <c r="AL145" s="75"/>
      <c r="AM145" s="100"/>
      <c r="AN145" s="75"/>
      <c r="AO145" s="75"/>
      <c r="AP145" s="100"/>
      <c r="AQ145" s="75"/>
      <c r="AR145" s="127"/>
      <c r="AS145" s="100"/>
      <c r="AT145" s="100"/>
      <c r="AU145" s="1102"/>
      <c r="AV145" s="1038"/>
      <c r="AW145" s="1038"/>
      <c r="AX145" s="1038"/>
      <c r="AY145" s="1038"/>
      <c r="AZ145" s="1038"/>
      <c r="BA145" s="1034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</row>
    <row r="146" spans="1:64" x14ac:dyDescent="0.35">
      <c r="A146" s="72"/>
      <c r="B146" s="1098"/>
      <c r="C146" s="75"/>
      <c r="D146" s="75"/>
      <c r="E146" s="75"/>
      <c r="F146" s="100"/>
      <c r="G146" s="75"/>
      <c r="H146" s="75"/>
      <c r="I146" s="100"/>
      <c r="J146" s="75"/>
      <c r="K146" s="75"/>
      <c r="L146" s="100"/>
      <c r="M146" s="75"/>
      <c r="N146" s="75"/>
      <c r="O146" s="100"/>
      <c r="P146" s="75"/>
      <c r="Q146" s="75"/>
      <c r="R146" s="100"/>
      <c r="S146" s="75"/>
      <c r="T146" s="75"/>
      <c r="U146" s="100"/>
      <c r="V146" s="75"/>
      <c r="W146" s="75"/>
      <c r="X146" s="100"/>
      <c r="Y146" s="75"/>
      <c r="Z146" s="75"/>
      <c r="AA146" s="100"/>
      <c r="AB146" s="75"/>
      <c r="AC146" s="75"/>
      <c r="AD146" s="100"/>
      <c r="AE146" s="75"/>
      <c r="AF146" s="75"/>
      <c r="AG146" s="100"/>
      <c r="AH146" s="75"/>
      <c r="AI146" s="75"/>
      <c r="AJ146" s="100"/>
      <c r="AK146" s="75"/>
      <c r="AL146" s="75"/>
      <c r="AM146" s="100"/>
      <c r="AN146" s="75"/>
      <c r="AO146" s="75"/>
      <c r="AP146" s="100"/>
      <c r="AQ146" s="75"/>
      <c r="AR146" s="75"/>
      <c r="AS146" s="100"/>
      <c r="AT146" s="100"/>
      <c r="AU146" s="1102"/>
      <c r="AV146" s="1038"/>
      <c r="AW146" s="1038"/>
      <c r="AX146" s="1038"/>
      <c r="AY146" s="1038"/>
      <c r="AZ146" s="1038"/>
      <c r="BA146" s="1034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</row>
    <row r="147" spans="1:64" ht="17" thickBot="1" x14ac:dyDescent="0.4">
      <c r="A147" s="72"/>
      <c r="B147" s="1098"/>
      <c r="C147" s="75"/>
      <c r="D147" s="162"/>
      <c r="E147" s="163"/>
      <c r="F147" s="164"/>
      <c r="G147" s="1020"/>
      <c r="H147" s="1020"/>
      <c r="I147" s="164"/>
      <c r="J147" s="1020"/>
      <c r="K147" s="1020"/>
      <c r="L147" s="164"/>
      <c r="M147" s="1020"/>
      <c r="N147" s="1020"/>
      <c r="O147" s="164"/>
      <c r="P147" s="1020"/>
      <c r="Q147" s="1020"/>
      <c r="R147" s="164"/>
      <c r="S147" s="1045" t="s">
        <v>107</v>
      </c>
      <c r="T147" s="1045"/>
      <c r="U147" s="164"/>
      <c r="V147" s="1045" t="s">
        <v>107</v>
      </c>
      <c r="W147" s="1045"/>
      <c r="X147" s="164"/>
      <c r="Y147" s="1020"/>
      <c r="Z147" s="1020"/>
      <c r="AA147" s="164"/>
      <c r="AB147" s="1020"/>
      <c r="AC147" s="1020"/>
      <c r="AD147" s="164"/>
      <c r="AE147" s="1020" t="s">
        <v>107</v>
      </c>
      <c r="AF147" s="1020"/>
      <c r="AG147" s="164"/>
      <c r="AH147" s="1020" t="s">
        <v>107</v>
      </c>
      <c r="AI147" s="1020"/>
      <c r="AJ147" s="164"/>
      <c r="AK147" s="1020"/>
      <c r="AL147" s="1020"/>
      <c r="AM147" s="164"/>
      <c r="AN147" s="1020" t="s">
        <v>107</v>
      </c>
      <c r="AO147" s="1020"/>
      <c r="AP147" s="100"/>
      <c r="AQ147" s="1036"/>
      <c r="AR147" s="1036"/>
      <c r="AS147" s="100"/>
      <c r="AT147" s="100"/>
      <c r="AU147" s="1102"/>
      <c r="AV147" s="1039">
        <f>COUNTA(D150:AR151)</f>
        <v>55</v>
      </c>
      <c r="AW147" s="1039" t="e">
        <f>COUNTIF(#REF!,"FC")</f>
        <v>#REF!</v>
      </c>
      <c r="AX147" s="1039">
        <f>COUNTIF(D146:AR146,"EC")</f>
        <v>0</v>
      </c>
      <c r="AY147" s="1039">
        <f>COUNTIF(D149:AR149,"E")</f>
        <v>0</v>
      </c>
      <c r="AZ147" s="1039" t="e">
        <f>COUNTIF(#REF!,"TW")</f>
        <v>#REF!</v>
      </c>
      <c r="BA147" s="1035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</row>
    <row r="148" spans="1:64" ht="17.5" thickTop="1" thickBot="1" x14ac:dyDescent="0.4">
      <c r="A148" s="72"/>
      <c r="B148" s="1098"/>
      <c r="C148" s="100"/>
      <c r="D148" s="156" t="s">
        <v>85</v>
      </c>
      <c r="E148" s="157" t="s">
        <v>86</v>
      </c>
      <c r="F148" s="164"/>
      <c r="G148" s="156" t="s">
        <v>85</v>
      </c>
      <c r="H148" s="157" t="s">
        <v>86</v>
      </c>
      <c r="I148" s="164"/>
      <c r="J148" s="156" t="s">
        <v>85</v>
      </c>
      <c r="K148" s="157" t="s">
        <v>86</v>
      </c>
      <c r="L148" s="164"/>
      <c r="M148" s="156" t="s">
        <v>85</v>
      </c>
      <c r="N148" s="157" t="s">
        <v>86</v>
      </c>
      <c r="O148" s="164"/>
      <c r="P148" s="156" t="s">
        <v>85</v>
      </c>
      <c r="Q148" s="157" t="s">
        <v>86</v>
      </c>
      <c r="R148" s="164"/>
      <c r="S148" s="165" t="s">
        <v>85</v>
      </c>
      <c r="T148" s="166" t="s">
        <v>86</v>
      </c>
      <c r="U148" s="164"/>
      <c r="V148" s="165" t="s">
        <v>85</v>
      </c>
      <c r="W148" s="166" t="s">
        <v>86</v>
      </c>
      <c r="X148" s="164"/>
      <c r="Y148" s="156" t="s">
        <v>85</v>
      </c>
      <c r="Z148" s="157" t="s">
        <v>86</v>
      </c>
      <c r="AA148" s="164"/>
      <c r="AB148" s="156" t="s">
        <v>85</v>
      </c>
      <c r="AC148" s="157" t="s">
        <v>86</v>
      </c>
      <c r="AD148" s="164"/>
      <c r="AE148" s="165" t="s">
        <v>85</v>
      </c>
      <c r="AF148" s="166" t="s">
        <v>86</v>
      </c>
      <c r="AG148" s="164"/>
      <c r="AH148" s="167" t="s">
        <v>85</v>
      </c>
      <c r="AI148" s="168" t="s">
        <v>86</v>
      </c>
      <c r="AJ148" s="164"/>
      <c r="AK148" s="156" t="s">
        <v>85</v>
      </c>
      <c r="AL148" s="157" t="s">
        <v>86</v>
      </c>
      <c r="AM148" s="164"/>
      <c r="AN148" s="165" t="s">
        <v>85</v>
      </c>
      <c r="AO148" s="166" t="s">
        <v>86</v>
      </c>
      <c r="AP148" s="100"/>
      <c r="AQ148" s="145" t="s">
        <v>85</v>
      </c>
      <c r="AR148" s="146" t="s">
        <v>86</v>
      </c>
      <c r="AS148" s="151"/>
      <c r="AT148" s="100"/>
      <c r="AU148" s="1102"/>
      <c r="AV148" s="1015">
        <f>COUNTA(D151:AR151)</f>
        <v>14</v>
      </c>
      <c r="AW148" s="1015">
        <f>COUNTIF(D147:AR147,"FC")</f>
        <v>5</v>
      </c>
      <c r="AX148" s="1015">
        <f>COUNTIF(J146:AR146,"EC")</f>
        <v>0</v>
      </c>
      <c r="AY148" s="1015">
        <f>COUNTIF(J150:AR150,"E")</f>
        <v>4</v>
      </c>
      <c r="AZ148" s="1015">
        <f>COUNTIF(J147:AR147,"TW")</f>
        <v>0</v>
      </c>
      <c r="BA148" s="1014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</row>
    <row r="149" spans="1:64" ht="17.5" thickTop="1" thickBot="1" x14ac:dyDescent="0.4">
      <c r="A149" s="72"/>
      <c r="B149" s="1098"/>
      <c r="C149" s="100"/>
      <c r="D149" s="158" t="s">
        <v>89</v>
      </c>
      <c r="E149" s="159" t="s">
        <v>90</v>
      </c>
      <c r="F149" s="164"/>
      <c r="G149" s="158" t="s">
        <v>89</v>
      </c>
      <c r="H149" s="159" t="s">
        <v>90</v>
      </c>
      <c r="I149" s="164" t="s">
        <v>68</v>
      </c>
      <c r="J149" s="158" t="s">
        <v>89</v>
      </c>
      <c r="K149" s="159" t="s">
        <v>90</v>
      </c>
      <c r="L149" s="164"/>
      <c r="M149" s="158" t="s">
        <v>89</v>
      </c>
      <c r="N149" s="159" t="s">
        <v>90</v>
      </c>
      <c r="O149" s="164"/>
      <c r="P149" s="158" t="s">
        <v>89</v>
      </c>
      <c r="Q149" s="159" t="s">
        <v>90</v>
      </c>
      <c r="R149" s="164"/>
      <c r="S149" s="169" t="s">
        <v>89</v>
      </c>
      <c r="T149" s="170" t="s">
        <v>90</v>
      </c>
      <c r="U149" s="164"/>
      <c r="V149" s="169" t="s">
        <v>89</v>
      </c>
      <c r="W149" s="170" t="s">
        <v>90</v>
      </c>
      <c r="X149" s="164"/>
      <c r="Y149" s="158" t="s">
        <v>89</v>
      </c>
      <c r="Z149" s="159" t="s">
        <v>90</v>
      </c>
      <c r="AA149" s="164"/>
      <c r="AB149" s="158" t="s">
        <v>89</v>
      </c>
      <c r="AC149" s="159" t="s">
        <v>90</v>
      </c>
      <c r="AD149" s="164"/>
      <c r="AE149" s="169" t="s">
        <v>89</v>
      </c>
      <c r="AF149" s="170" t="s">
        <v>90</v>
      </c>
      <c r="AG149" s="164"/>
      <c r="AH149" s="171" t="s">
        <v>89</v>
      </c>
      <c r="AI149" s="172" t="s">
        <v>90</v>
      </c>
      <c r="AJ149" s="164"/>
      <c r="AK149" s="158" t="s">
        <v>89</v>
      </c>
      <c r="AL149" s="159" t="s">
        <v>90</v>
      </c>
      <c r="AM149" s="164"/>
      <c r="AN149" s="169" t="s">
        <v>89</v>
      </c>
      <c r="AO149" s="170" t="s">
        <v>90</v>
      </c>
      <c r="AP149" s="100"/>
      <c r="AQ149" s="148" t="s">
        <v>89</v>
      </c>
      <c r="AR149" s="149" t="s">
        <v>90</v>
      </c>
      <c r="AS149" s="151"/>
      <c r="AT149" s="100"/>
      <c r="AU149" s="1102"/>
      <c r="AV149" s="1015"/>
      <c r="AW149" s="1015"/>
      <c r="AX149" s="1015"/>
      <c r="AY149" s="1015"/>
      <c r="AZ149" s="1015"/>
      <c r="BA149" s="1014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</row>
    <row r="150" spans="1:64" ht="17.5" thickTop="1" thickBot="1" x14ac:dyDescent="0.4">
      <c r="A150" s="72"/>
      <c r="B150" s="1098"/>
      <c r="C150" s="75"/>
      <c r="D150" s="160">
        <v>0</v>
      </c>
      <c r="E150" s="161" t="str">
        <f>VLOOKUP(D154,'[2]FDN Details'!$B126:Q604,16,0)</f>
        <v>-</v>
      </c>
      <c r="F150" s="173">
        <f>VLOOKUP(D154,'[2]FDN Details'!$B126:P604,15,0)</f>
        <v>338</v>
      </c>
      <c r="G150" s="160">
        <v>0</v>
      </c>
      <c r="H150" s="161" t="str">
        <f>VLOOKUP(G154,'[2]FDN Details'!$B126:T604,16,0)</f>
        <v>-</v>
      </c>
      <c r="I150" s="173">
        <f>VLOOKUP(G154,'[2]FDN Details'!$B126:S604,15,0)</f>
        <v>324</v>
      </c>
      <c r="J150" s="160">
        <v>0</v>
      </c>
      <c r="K150" s="161" t="str">
        <f>VLOOKUP(J154,'[2]FDN Details'!$B126:W604,16,0)</f>
        <v>-</v>
      </c>
      <c r="L150" s="173">
        <f>VLOOKUP(J154,'[2]FDN Details'!$B126:V604,15,0)</f>
        <v>261</v>
      </c>
      <c r="M150" s="160">
        <v>0</v>
      </c>
      <c r="N150" s="161" t="str">
        <f>VLOOKUP(M154,'[2]FDN Details'!$B126:Z604,16,0)</f>
        <v>-</v>
      </c>
      <c r="O150" s="173">
        <f>VLOOKUP(M154,'[2]FDN Details'!$B126:Y604,15,0)</f>
        <v>315</v>
      </c>
      <c r="P150" s="160">
        <v>0</v>
      </c>
      <c r="Q150" s="161" t="str">
        <f>VLOOKUP(P154,'[2]FDN Details'!$B126:AC604,16,0)</f>
        <v>-</v>
      </c>
      <c r="R150" s="173">
        <f>VLOOKUP(P154,'[2]FDN Details'!$B126:AB604,15,0)</f>
        <v>426</v>
      </c>
      <c r="S150" s="174" t="s">
        <v>108</v>
      </c>
      <c r="T150" s="175" t="str">
        <f>VLOOKUP(S154,'[2]FDN Details'!$B126:AF604,16,0)</f>
        <v>DFR</v>
      </c>
      <c r="U150" s="173">
        <f>VLOOKUP(S154,'[2]FDN Details'!$B126:AE604,15,0)</f>
        <v>418.99900000000002</v>
      </c>
      <c r="V150" s="174" t="s">
        <v>108</v>
      </c>
      <c r="W150" s="175" t="str">
        <f>VLOOKUP(V154,'[2]FDN Details'!$B126:AI604,16,0)</f>
        <v>DFR</v>
      </c>
      <c r="X150" s="173">
        <f>VLOOKUP(V154,'[2]FDN Details'!$B126:AH604,15,0)</f>
        <v>367</v>
      </c>
      <c r="Y150" s="160">
        <v>0</v>
      </c>
      <c r="Z150" s="161" t="str">
        <f>VLOOKUP(Y154,'[2]FDN Details'!$B126:AL604,16,0)</f>
        <v>-</v>
      </c>
      <c r="AA150" s="173">
        <f>VLOOKUP(Y154,'[2]FDN Details'!$B126:AK604,15,0)</f>
        <v>431</v>
      </c>
      <c r="AB150" s="160">
        <v>0</v>
      </c>
      <c r="AC150" s="161" t="str">
        <f>VLOOKUP(AB154,'[2]FDN Details'!$B126:AO604,16,0)</f>
        <v>-</v>
      </c>
      <c r="AD150" s="173">
        <f>VLOOKUP(AB154,'[2]FDN Details'!$B126:AN604,15,0)</f>
        <v>403</v>
      </c>
      <c r="AE150" s="174" t="s">
        <v>108</v>
      </c>
      <c r="AF150" s="175" t="str">
        <f>VLOOKUP(AE154,'[2]FDN Details'!$B126:AR604,16,0)</f>
        <v>-</v>
      </c>
      <c r="AG150" s="173">
        <f>VLOOKUP(AE154,'[2]FDN Details'!$B126:AQ604,15,0)</f>
        <v>438</v>
      </c>
      <c r="AH150" s="176">
        <v>0</v>
      </c>
      <c r="AI150" s="177" t="str">
        <f>VLOOKUP(AH154,'[2]FDN Details'!$B126:AU604,16,0)</f>
        <v>DFR</v>
      </c>
      <c r="AJ150" s="173">
        <f>VLOOKUP(AH154,'[2]FDN Details'!$B126:AT604,15,0)</f>
        <v>356.71</v>
      </c>
      <c r="AK150" s="160">
        <v>0</v>
      </c>
      <c r="AL150" s="161" t="str">
        <f>VLOOKUP(AK154,'[2]FDN Details'!$B126:AX604,16,0)</f>
        <v>-</v>
      </c>
      <c r="AM150" s="173">
        <f>VLOOKUP(AK154,'[2]FDN Details'!$B126:AW604,15,0)</f>
        <v>305</v>
      </c>
      <c r="AN150" s="174" t="s">
        <v>108</v>
      </c>
      <c r="AO150" s="175" t="str">
        <f>VLOOKUP(AN154,'[2]FDN Details'!$B126:BA604,16,0)</f>
        <v>DFR</v>
      </c>
      <c r="AP150" s="120">
        <f>VLOOKUP(AN154,'[2]FDN Details'!$B126:AZ604,15,0)</f>
        <v>337.839</v>
      </c>
      <c r="AQ150" s="114">
        <v>0</v>
      </c>
      <c r="AR150" s="119" t="str">
        <f>VLOOKUP(AQ154,'[2]FDN Details'!$B126:BD604,16,0)</f>
        <v>-</v>
      </c>
      <c r="AS150" s="120">
        <f>VLOOKUP(AQ154,'[2]FDN Details'!$B126:BC604,15,0)</f>
        <v>317</v>
      </c>
      <c r="AT150" s="100"/>
      <c r="AU150" s="1102"/>
      <c r="AV150" s="1015"/>
      <c r="AW150" s="1015"/>
      <c r="AX150" s="1015"/>
      <c r="AY150" s="1015"/>
      <c r="AZ150" s="1015"/>
      <c r="BA150" s="1014"/>
      <c r="BB150" s="78">
        <f>SUM(F150:AS150)</f>
        <v>5038.5479999999998</v>
      </c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</row>
    <row r="151" spans="1:64" s="96" customFormat="1" ht="17" thickTop="1" x14ac:dyDescent="0.35">
      <c r="A151" s="95"/>
      <c r="B151" s="1098"/>
      <c r="C151" s="140" t="s">
        <v>105</v>
      </c>
      <c r="D151" s="1006" t="str">
        <f>VLOOKUP(D154,'[2]FDN Details'!$B137:K615,2)</f>
        <v>75/0</v>
      </c>
      <c r="E151" s="1006"/>
      <c r="F151" s="100"/>
      <c r="G151" s="1006" t="str">
        <f>VLOOKUP(G154,'[2]FDN Details'!$B137:N615,2)</f>
        <v>75/1</v>
      </c>
      <c r="H151" s="1006"/>
      <c r="I151" s="127"/>
      <c r="J151" s="1006" t="str">
        <f>VLOOKUP(J154,'[2]FDN Details'!$B137:Q615,2)</f>
        <v>75/2</v>
      </c>
      <c r="K151" s="1006"/>
      <c r="L151" s="127"/>
      <c r="M151" s="1006" t="str">
        <f>VLOOKUP(M154,'[2]FDN Details'!$B137:T615,2)</f>
        <v>75/3</v>
      </c>
      <c r="N151" s="1006"/>
      <c r="O151" s="127"/>
      <c r="P151" s="1006" t="str">
        <f>VLOOKUP(P154,'[2]FDN Details'!$B137:W615,2)</f>
        <v>76/0</v>
      </c>
      <c r="Q151" s="1006"/>
      <c r="R151" s="100"/>
      <c r="S151" s="1006" t="str">
        <f>VLOOKUP(S154,'[2]FDN Details'!$B137:Z615,2)</f>
        <v>76/1</v>
      </c>
      <c r="T151" s="1006"/>
      <c r="U151" s="100"/>
      <c r="V151" s="1006" t="str">
        <f>VLOOKUP(V154,'[2]FDN Details'!$B137:AC615,2)</f>
        <v>76/2</v>
      </c>
      <c r="W151" s="1006"/>
      <c r="X151" s="100"/>
      <c r="Y151" s="1006" t="str">
        <f>VLOOKUP(Y154,'[2]FDN Details'!$B137:AF615,2)</f>
        <v>76/3</v>
      </c>
      <c r="Z151" s="1006"/>
      <c r="AA151" s="100"/>
      <c r="AB151" s="1006" t="str">
        <f>VLOOKUP(AB154,'[2]FDN Details'!$B137:AI615,2)</f>
        <v>76/4</v>
      </c>
      <c r="AC151" s="1006"/>
      <c r="AD151" s="100"/>
      <c r="AE151" s="1006" t="str">
        <f>VLOOKUP(AE154,'[2]FDN Details'!$B137:AL615,2)</f>
        <v>76/5</v>
      </c>
      <c r="AF151" s="1006"/>
      <c r="AG151" s="100"/>
      <c r="AH151" s="1006" t="str">
        <f>VLOOKUP(AH154,'[2]FDN Details'!$B137:AO615,2)</f>
        <v>76/6</v>
      </c>
      <c r="AI151" s="1006"/>
      <c r="AJ151" s="100"/>
      <c r="AK151" s="1006" t="str">
        <f>VLOOKUP(AK154,'[2]FDN Details'!$B137:AR615,2)</f>
        <v>77/0</v>
      </c>
      <c r="AL151" s="1006"/>
      <c r="AM151" s="100"/>
      <c r="AN151" s="1006" t="str">
        <f>VLOOKUP(AN154,'[2]FDN Details'!$B137:AU615,2)</f>
        <v>77/1</v>
      </c>
      <c r="AO151" s="1006"/>
      <c r="AP151" s="100"/>
      <c r="AQ151" s="1006" t="str">
        <f>VLOOKUP(AQ154,'[2]FDN Details'!$B137:AX615,2)</f>
        <v>78/0</v>
      </c>
      <c r="AR151" s="1006"/>
      <c r="AS151" s="127"/>
      <c r="AT151" s="100"/>
      <c r="AU151" s="1102"/>
      <c r="AV151" s="1037"/>
      <c r="AW151" s="1037"/>
      <c r="AX151" s="1037"/>
      <c r="AY151" s="1037"/>
      <c r="AZ151" s="1037"/>
      <c r="BA151" s="1033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</row>
    <row r="152" spans="1:64" s="96" customFormat="1" x14ac:dyDescent="0.35">
      <c r="A152" s="95"/>
      <c r="B152" s="1098"/>
      <c r="C152" s="127"/>
      <c r="D152" s="1006" t="str">
        <f>VLOOKUP(D154,'[2]FDN Details'!$B137:K616,3)</f>
        <v>B2+9</v>
      </c>
      <c r="E152" s="1006"/>
      <c r="F152" s="100"/>
      <c r="G152" s="1006" t="str">
        <f>VLOOKUP(G154,'[2]FDN Details'!$B137:N616,3)</f>
        <v>A+9</v>
      </c>
      <c r="H152" s="1006"/>
      <c r="I152" s="100"/>
      <c r="J152" s="1006" t="str">
        <f>VLOOKUP(J154,'[2]FDN Details'!$B137:Q616,3)</f>
        <v>A+0</v>
      </c>
      <c r="K152" s="1006"/>
      <c r="L152" s="100"/>
      <c r="M152" s="1006" t="str">
        <f>VLOOKUP(M154,'[2]FDN Details'!$B137:T616,3)</f>
        <v>A+0</v>
      </c>
      <c r="N152" s="1006"/>
      <c r="O152" s="100"/>
      <c r="P152" s="1006" t="str">
        <f>VLOOKUP(P154,'[2]FDN Details'!$B137:W616,3)</f>
        <v>C2+0</v>
      </c>
      <c r="Q152" s="1006"/>
      <c r="R152" s="100"/>
      <c r="S152" s="1006" t="str">
        <f>VLOOKUP(S154,'[2]FDN Details'!$B137:Z616,3)</f>
        <v>A+6</v>
      </c>
      <c r="T152" s="1006"/>
      <c r="U152" s="100"/>
      <c r="V152" s="1006" t="str">
        <f>VLOOKUP(V154,'[2]FDN Details'!$B137:AC616,3)</f>
        <v>A+6</v>
      </c>
      <c r="W152" s="1006"/>
      <c r="X152" s="100"/>
      <c r="Y152" s="1006" t="str">
        <f>VLOOKUP(Y154,'[2]FDN Details'!$B137:AF616,3)</f>
        <v>A-3</v>
      </c>
      <c r="Z152" s="1006"/>
      <c r="AA152" s="100"/>
      <c r="AB152" s="1006" t="str">
        <f>VLOOKUP(AB154,'[2]FDN Details'!$B137:AI616,3)</f>
        <v>A+0</v>
      </c>
      <c r="AC152" s="1006"/>
      <c r="AD152" s="100"/>
      <c r="AE152" s="1006" t="str">
        <f>VLOOKUP(AE154,'[2]FDN Details'!$B137:AL616,3)</f>
        <v>A+9</v>
      </c>
      <c r="AF152" s="1006"/>
      <c r="AG152" s="100"/>
      <c r="AH152" s="1006" t="str">
        <f>VLOOKUP(AH154,'[2]FDN Details'!$B137:AO616,3)</f>
        <v>A+1.5</v>
      </c>
      <c r="AI152" s="1006"/>
      <c r="AJ152" s="100"/>
      <c r="AK152" s="1006" t="str">
        <f>VLOOKUP(AK154,'[2]FDN Details'!$B137:AR616,3)</f>
        <v>B2+0</v>
      </c>
      <c r="AL152" s="1006"/>
      <c r="AM152" s="100"/>
      <c r="AN152" s="1006" t="str">
        <f>VLOOKUP(AN154,'[2]FDN Details'!$B137:AU616,3)</f>
        <v>A-3</v>
      </c>
      <c r="AO152" s="1006"/>
      <c r="AP152" s="100"/>
      <c r="AQ152" s="1006" t="str">
        <f>VLOOKUP(AQ154,'[2]FDN Details'!$B137:AX616,3)</f>
        <v>C2-3</v>
      </c>
      <c r="AR152" s="1006"/>
      <c r="AS152" s="127"/>
      <c r="AT152" s="100"/>
      <c r="AU152" s="1102"/>
      <c r="AV152" s="1038"/>
      <c r="AW152" s="1038"/>
      <c r="AX152" s="1038"/>
      <c r="AY152" s="1038"/>
      <c r="AZ152" s="1038"/>
      <c r="BA152" s="1034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</row>
    <row r="153" spans="1:64" x14ac:dyDescent="0.35">
      <c r="A153" s="72"/>
      <c r="B153" s="1098"/>
      <c r="C153" s="75"/>
      <c r="D153" s="131"/>
      <c r="E153" s="131"/>
      <c r="F153" s="100"/>
      <c r="G153" s="131"/>
      <c r="H153" s="131"/>
      <c r="I153" s="131"/>
      <c r="J153" s="131"/>
      <c r="K153" s="131"/>
      <c r="L153" s="100"/>
      <c r="M153" s="131"/>
      <c r="N153" s="131"/>
      <c r="O153" s="100"/>
      <c r="P153" s="131"/>
      <c r="Q153" s="131"/>
      <c r="R153" s="131"/>
      <c r="S153" s="152"/>
      <c r="T153" s="153"/>
      <c r="U153" s="131"/>
      <c r="V153" s="131"/>
      <c r="W153" s="131"/>
      <c r="X153" s="75"/>
      <c r="Y153" s="131"/>
      <c r="Z153" s="131"/>
      <c r="AA153" s="100"/>
      <c r="AB153" s="131"/>
      <c r="AC153" s="131"/>
      <c r="AD153" s="100"/>
      <c r="AE153" s="131"/>
      <c r="AF153" s="131"/>
      <c r="AG153" s="100"/>
      <c r="AH153" s="131"/>
      <c r="AI153" s="131"/>
      <c r="AJ153" s="136"/>
      <c r="AK153" s="131"/>
      <c r="AL153" s="131"/>
      <c r="AM153" s="136"/>
      <c r="AN153" s="131"/>
      <c r="AO153" s="131"/>
      <c r="AP153" s="136"/>
      <c r="AQ153" s="131"/>
      <c r="AR153" s="131"/>
      <c r="AS153" s="136"/>
      <c r="AT153" s="136"/>
      <c r="AU153" s="1102"/>
      <c r="AV153" s="1038"/>
      <c r="AW153" s="1038"/>
      <c r="AX153" s="1038"/>
      <c r="AY153" s="1038"/>
      <c r="AZ153" s="1038"/>
      <c r="BA153" s="1034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</row>
    <row r="154" spans="1:64" s="155" customFormat="1" x14ac:dyDescent="0.35">
      <c r="A154" s="154"/>
      <c r="B154" s="1098"/>
      <c r="C154" s="138"/>
      <c r="D154" s="138">
        <f>AQ143+1</f>
        <v>177</v>
      </c>
      <c r="E154" s="138"/>
      <c r="F154" s="126"/>
      <c r="G154" s="138">
        <f>D154+1</f>
        <v>178</v>
      </c>
      <c r="H154" s="138"/>
      <c r="I154" s="126"/>
      <c r="J154" s="138">
        <f>G154+1</f>
        <v>179</v>
      </c>
      <c r="K154" s="138"/>
      <c r="L154" s="126"/>
      <c r="M154" s="138">
        <f>J154+1</f>
        <v>180</v>
      </c>
      <c r="N154" s="138"/>
      <c r="O154" s="126"/>
      <c r="P154" s="138">
        <f>M154+1</f>
        <v>181</v>
      </c>
      <c r="Q154" s="138"/>
      <c r="R154" s="126"/>
      <c r="S154" s="138">
        <f>P154+1</f>
        <v>182</v>
      </c>
      <c r="T154" s="138"/>
      <c r="U154" s="126"/>
      <c r="V154" s="138">
        <f>S154+1</f>
        <v>183</v>
      </c>
      <c r="W154" s="138"/>
      <c r="X154" s="138"/>
      <c r="Y154" s="138">
        <f>V154+1</f>
        <v>184</v>
      </c>
      <c r="Z154" s="138"/>
      <c r="AA154" s="126"/>
      <c r="AB154" s="138">
        <f>Y154+1</f>
        <v>185</v>
      </c>
      <c r="AC154" s="138"/>
      <c r="AD154" s="126"/>
      <c r="AE154" s="138">
        <f>AB154+1</f>
        <v>186</v>
      </c>
      <c r="AF154" s="138"/>
      <c r="AG154" s="126"/>
      <c r="AH154" s="138">
        <f>AE154+1</f>
        <v>187</v>
      </c>
      <c r="AI154" s="138"/>
      <c r="AJ154" s="138"/>
      <c r="AK154" s="138">
        <f>AH154+1</f>
        <v>188</v>
      </c>
      <c r="AL154" s="138"/>
      <c r="AM154" s="138"/>
      <c r="AN154" s="138">
        <f>AK154+1</f>
        <v>189</v>
      </c>
      <c r="AO154" s="138"/>
      <c r="AP154" s="138"/>
      <c r="AQ154" s="138">
        <f>AN154+1</f>
        <v>190</v>
      </c>
      <c r="AR154" s="138"/>
      <c r="AS154" s="138"/>
      <c r="AT154" s="138"/>
      <c r="AU154" s="1102"/>
      <c r="AV154" s="1038"/>
      <c r="AW154" s="1038"/>
      <c r="AX154" s="1038"/>
      <c r="AY154" s="1038"/>
      <c r="AZ154" s="1038"/>
      <c r="BA154" s="103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</row>
    <row r="155" spans="1:64" x14ac:dyDescent="0.35">
      <c r="A155" s="72"/>
      <c r="B155" s="1098"/>
      <c r="C155" s="1017" t="s">
        <v>106</v>
      </c>
      <c r="D155" s="1018"/>
      <c r="E155" s="1018"/>
      <c r="F155" s="1018"/>
      <c r="G155" s="1018"/>
      <c r="H155" s="1018"/>
      <c r="I155" s="1018"/>
      <c r="J155" s="1018"/>
      <c r="K155" s="1018"/>
      <c r="L155" s="1018"/>
      <c r="M155" s="1018"/>
      <c r="N155" s="1018"/>
      <c r="O155" s="1018"/>
      <c r="P155" s="1018"/>
      <c r="Q155" s="1018"/>
      <c r="R155" s="1018"/>
      <c r="S155" s="1018"/>
      <c r="T155" s="1018"/>
      <c r="U155" s="1018"/>
      <c r="V155" s="1018"/>
      <c r="W155" s="1018"/>
      <c r="X155" s="1018"/>
      <c r="Y155" s="1018"/>
      <c r="Z155" s="1018"/>
      <c r="AA155" s="1018"/>
      <c r="AB155" s="1018"/>
      <c r="AC155" s="1018"/>
      <c r="AD155" s="1018"/>
      <c r="AE155" s="1018"/>
      <c r="AF155" s="1018"/>
      <c r="AG155" s="1018"/>
      <c r="AH155" s="1018"/>
      <c r="AI155" s="1018"/>
      <c r="AJ155" s="1018"/>
      <c r="AK155" s="1018"/>
      <c r="AL155" s="1018"/>
      <c r="AM155" s="1018"/>
      <c r="AN155" s="1018"/>
      <c r="AO155" s="1018"/>
      <c r="AP155" s="1018"/>
      <c r="AQ155" s="1018"/>
      <c r="AR155" s="1018"/>
      <c r="AS155" s="1018"/>
      <c r="AT155" s="100"/>
      <c r="AU155" s="1102"/>
      <c r="AV155" s="1038"/>
      <c r="AW155" s="1038"/>
      <c r="AX155" s="1038"/>
      <c r="AY155" s="1038"/>
      <c r="AZ155" s="1038"/>
      <c r="BA155" s="1034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</row>
    <row r="156" spans="1:64" x14ac:dyDescent="0.35">
      <c r="A156" s="72"/>
      <c r="B156" s="1098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00"/>
      <c r="AU156" s="1102"/>
      <c r="AV156" s="1038"/>
      <c r="AW156" s="1038"/>
      <c r="AX156" s="1038"/>
      <c r="AY156" s="1038"/>
      <c r="AZ156" s="1038"/>
      <c r="BA156" s="1034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</row>
    <row r="157" spans="1:64" x14ac:dyDescent="0.35">
      <c r="A157" s="72"/>
      <c r="B157" s="1098"/>
      <c r="C157" s="178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00"/>
      <c r="AU157" s="1102"/>
      <c r="AV157" s="1038"/>
      <c r="AW157" s="1038"/>
      <c r="AX157" s="1038"/>
      <c r="AY157" s="1038"/>
      <c r="AZ157" s="1038"/>
      <c r="BA157" s="1034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</row>
    <row r="158" spans="1:64" ht="17" thickBot="1" x14ac:dyDescent="0.4">
      <c r="A158" s="72"/>
      <c r="B158" s="1098"/>
      <c r="C158" s="75"/>
      <c r="D158" s="134"/>
      <c r="E158" s="108"/>
      <c r="F158" s="100"/>
      <c r="G158" s="1016"/>
      <c r="H158" s="1016"/>
      <c r="I158" s="100"/>
      <c r="J158" s="1016"/>
      <c r="K158" s="1016"/>
      <c r="L158" s="100"/>
      <c r="M158" s="1016"/>
      <c r="N158" s="1016"/>
      <c r="O158" s="100"/>
      <c r="P158" s="1016"/>
      <c r="Q158" s="1016"/>
      <c r="R158" s="100"/>
      <c r="S158" s="1016"/>
      <c r="T158" s="1016"/>
      <c r="U158" s="100"/>
      <c r="V158" s="1016"/>
      <c r="W158" s="1016"/>
      <c r="X158" s="100"/>
      <c r="Y158" s="1016" t="s">
        <v>107</v>
      </c>
      <c r="Z158" s="1016"/>
      <c r="AA158" s="100"/>
      <c r="AB158" s="1016" t="s">
        <v>107</v>
      </c>
      <c r="AC158" s="1016"/>
      <c r="AD158" s="100"/>
      <c r="AE158" s="1016"/>
      <c r="AF158" s="1016"/>
      <c r="AG158" s="100"/>
      <c r="AH158" s="1016"/>
      <c r="AI158" s="1016"/>
      <c r="AJ158" s="100"/>
      <c r="AK158" s="1016"/>
      <c r="AL158" s="1016"/>
      <c r="AM158" s="100"/>
      <c r="AN158" s="1016"/>
      <c r="AO158" s="1016"/>
      <c r="AP158" s="100"/>
      <c r="AQ158" s="1036"/>
      <c r="AR158" s="1036"/>
      <c r="AS158" s="100"/>
      <c r="AT158" s="100"/>
      <c r="AU158" s="1102"/>
      <c r="AV158" s="1039"/>
      <c r="AW158" s="1039"/>
      <c r="AX158" s="1039"/>
      <c r="AY158" s="1039"/>
      <c r="AZ158" s="1039"/>
      <c r="BA158" s="1035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</row>
    <row r="159" spans="1:64" ht="17.5" thickTop="1" thickBot="1" x14ac:dyDescent="0.4">
      <c r="A159" s="72"/>
      <c r="B159" s="1098"/>
      <c r="C159" s="100"/>
      <c r="D159" s="156" t="s">
        <v>85</v>
      </c>
      <c r="E159" s="157" t="s">
        <v>86</v>
      </c>
      <c r="F159" s="164"/>
      <c r="G159" s="156" t="s">
        <v>85</v>
      </c>
      <c r="H159" s="157" t="s">
        <v>86</v>
      </c>
      <c r="I159" s="164"/>
      <c r="J159" s="156" t="s">
        <v>85</v>
      </c>
      <c r="K159" s="157" t="s">
        <v>86</v>
      </c>
      <c r="L159" s="164"/>
      <c r="M159" s="156" t="s">
        <v>85</v>
      </c>
      <c r="N159" s="157" t="s">
        <v>86</v>
      </c>
      <c r="O159" s="164"/>
      <c r="P159" s="156" t="s">
        <v>85</v>
      </c>
      <c r="Q159" s="157" t="s">
        <v>86</v>
      </c>
      <c r="R159" s="164"/>
      <c r="S159" s="156" t="s">
        <v>85</v>
      </c>
      <c r="T159" s="157" t="s">
        <v>86</v>
      </c>
      <c r="U159" s="164"/>
      <c r="V159" s="156" t="s">
        <v>85</v>
      </c>
      <c r="W159" s="157" t="s">
        <v>86</v>
      </c>
      <c r="X159" s="164"/>
      <c r="Y159" s="165" t="s">
        <v>85</v>
      </c>
      <c r="Z159" s="166" t="s">
        <v>86</v>
      </c>
      <c r="AA159" s="164"/>
      <c r="AB159" s="165" t="s">
        <v>85</v>
      </c>
      <c r="AC159" s="166" t="s">
        <v>86</v>
      </c>
      <c r="AD159" s="164"/>
      <c r="AE159" s="145" t="s">
        <v>85</v>
      </c>
      <c r="AF159" s="146" t="s">
        <v>86</v>
      </c>
      <c r="AG159" s="100"/>
      <c r="AH159" s="145" t="s">
        <v>85</v>
      </c>
      <c r="AI159" s="146" t="s">
        <v>86</v>
      </c>
      <c r="AJ159" s="100"/>
      <c r="AK159" s="145" t="s">
        <v>85</v>
      </c>
      <c r="AL159" s="146" t="s">
        <v>86</v>
      </c>
      <c r="AM159" s="100"/>
      <c r="AN159" s="145" t="s">
        <v>85</v>
      </c>
      <c r="AO159" s="146" t="s">
        <v>86</v>
      </c>
      <c r="AP159" s="100"/>
      <c r="AQ159" s="145" t="s">
        <v>85</v>
      </c>
      <c r="AR159" s="146" t="s">
        <v>86</v>
      </c>
      <c r="AS159" s="151"/>
      <c r="AT159" s="100"/>
      <c r="AU159" s="1102"/>
      <c r="AV159" s="1015">
        <v>14</v>
      </c>
      <c r="AW159" s="1015">
        <f>COUNTIF(K158:AR158,"FC")</f>
        <v>2</v>
      </c>
      <c r="AX159" s="1015">
        <f>COUNTIF(J157:AR157,"EC")</f>
        <v>0</v>
      </c>
      <c r="AY159" s="1015">
        <f>COUNTIF(J161:AR161,"E")</f>
        <v>2</v>
      </c>
      <c r="AZ159" s="1015">
        <f>COUNTIF(J158:AR158,"TW")</f>
        <v>0</v>
      </c>
      <c r="BA159" s="1014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</row>
    <row r="160" spans="1:64" ht="17.5" thickTop="1" thickBot="1" x14ac:dyDescent="0.4">
      <c r="A160" s="72"/>
      <c r="B160" s="1098"/>
      <c r="C160" s="100"/>
      <c r="D160" s="158" t="s">
        <v>89</v>
      </c>
      <c r="E160" s="159" t="s">
        <v>90</v>
      </c>
      <c r="F160" s="164"/>
      <c r="G160" s="158" t="s">
        <v>89</v>
      </c>
      <c r="H160" s="159" t="s">
        <v>90</v>
      </c>
      <c r="I160" s="164" t="s">
        <v>68</v>
      </c>
      <c r="J160" s="158" t="s">
        <v>89</v>
      </c>
      <c r="K160" s="159" t="s">
        <v>90</v>
      </c>
      <c r="L160" s="164"/>
      <c r="M160" s="158" t="s">
        <v>89</v>
      </c>
      <c r="N160" s="159" t="s">
        <v>90</v>
      </c>
      <c r="O160" s="164"/>
      <c r="P160" s="158" t="s">
        <v>89</v>
      </c>
      <c r="Q160" s="159" t="s">
        <v>90</v>
      </c>
      <c r="R160" s="164"/>
      <c r="S160" s="158" t="s">
        <v>89</v>
      </c>
      <c r="T160" s="159" t="s">
        <v>90</v>
      </c>
      <c r="U160" s="164"/>
      <c r="V160" s="158" t="s">
        <v>89</v>
      </c>
      <c r="W160" s="159" t="s">
        <v>90</v>
      </c>
      <c r="X160" s="164"/>
      <c r="Y160" s="169" t="s">
        <v>89</v>
      </c>
      <c r="Z160" s="170" t="s">
        <v>90</v>
      </c>
      <c r="AA160" s="164"/>
      <c r="AB160" s="169" t="s">
        <v>89</v>
      </c>
      <c r="AC160" s="170" t="s">
        <v>90</v>
      </c>
      <c r="AD160" s="164"/>
      <c r="AE160" s="148" t="s">
        <v>89</v>
      </c>
      <c r="AF160" s="149" t="s">
        <v>90</v>
      </c>
      <c r="AG160" s="100"/>
      <c r="AH160" s="148" t="s">
        <v>89</v>
      </c>
      <c r="AI160" s="149" t="s">
        <v>90</v>
      </c>
      <c r="AJ160" s="100"/>
      <c r="AK160" s="148" t="s">
        <v>89</v>
      </c>
      <c r="AL160" s="149" t="s">
        <v>90</v>
      </c>
      <c r="AM160" s="100"/>
      <c r="AN160" s="148" t="s">
        <v>89</v>
      </c>
      <c r="AO160" s="149" t="s">
        <v>90</v>
      </c>
      <c r="AP160" s="100"/>
      <c r="AQ160" s="148" t="s">
        <v>89</v>
      </c>
      <c r="AR160" s="149" t="s">
        <v>90</v>
      </c>
      <c r="AS160" s="151"/>
      <c r="AT160" s="100"/>
      <c r="AU160" s="1102"/>
      <c r="AV160" s="1015"/>
      <c r="AW160" s="1015"/>
      <c r="AX160" s="1015"/>
      <c r="AY160" s="1015"/>
      <c r="AZ160" s="1015"/>
      <c r="BA160" s="1014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</row>
    <row r="161" spans="1:64" ht="17.5" thickTop="1" thickBot="1" x14ac:dyDescent="0.4">
      <c r="A161" s="72"/>
      <c r="B161" s="1098"/>
      <c r="C161" s="75"/>
      <c r="D161" s="160">
        <v>0</v>
      </c>
      <c r="E161" s="161" t="str">
        <f>VLOOKUP(D165,'[2]FDN Details'!$B137:Q615,16,0)</f>
        <v>-</v>
      </c>
      <c r="F161" s="173">
        <f>VLOOKUP(D165,'[2]FDN Details'!$B137:P615,15,0)</f>
        <v>317.77699999999999</v>
      </c>
      <c r="G161" s="160">
        <v>0</v>
      </c>
      <c r="H161" s="161" t="str">
        <f>VLOOKUP(G165,'[2]FDN Details'!$B137:T615,16,0)</f>
        <v>-</v>
      </c>
      <c r="I161" s="173">
        <f>VLOOKUP(G165,'[2]FDN Details'!$B137:S615,15,0)</f>
        <v>457</v>
      </c>
      <c r="J161" s="160">
        <v>0</v>
      </c>
      <c r="K161" s="161" t="str">
        <f>VLOOKUP(J165,'[2]FDN Details'!$B137:W615,16,0)</f>
        <v>-</v>
      </c>
      <c r="L161" s="173">
        <f>VLOOKUP(J165,'[2]FDN Details'!$B137:V615,15,0)</f>
        <v>389.81599999999997</v>
      </c>
      <c r="M161" s="160">
        <v>0</v>
      </c>
      <c r="N161" s="161" t="str">
        <f>VLOOKUP(M165,'[2]FDN Details'!$B137:Z615,16,0)</f>
        <v>-</v>
      </c>
      <c r="O161" s="173">
        <f>VLOOKUP(M165,'[2]FDN Details'!$B137:Y615,15,0)</f>
        <v>298.846</v>
      </c>
      <c r="P161" s="160">
        <v>0</v>
      </c>
      <c r="Q161" s="161" t="str">
        <f>VLOOKUP(P165,'[2]FDN Details'!$B137:AC615,16,0)</f>
        <v>-</v>
      </c>
      <c r="R161" s="173">
        <f>VLOOKUP(P165,'[2]FDN Details'!$B137:AB615,15,0)</f>
        <v>330.93099999999998</v>
      </c>
      <c r="S161" s="160">
        <v>0</v>
      </c>
      <c r="T161" s="161" t="str">
        <f>VLOOKUP(S165,'[2]FDN Details'!$B137:AF615,16,0)</f>
        <v>-</v>
      </c>
      <c r="U161" s="173">
        <f>VLOOKUP(S165,'[2]FDN Details'!$B137:AE615,15,0)</f>
        <v>338.99799999999999</v>
      </c>
      <c r="V161" s="160">
        <v>0</v>
      </c>
      <c r="W161" s="161" t="str">
        <f>VLOOKUP(V165,'[2]FDN Details'!$B137:AI615,16,0)</f>
        <v>-</v>
      </c>
      <c r="X161" s="173">
        <f>VLOOKUP(V165,'[2]FDN Details'!$B137:AH615,15,0)</f>
        <v>427</v>
      </c>
      <c r="Y161" s="174" t="s">
        <v>108</v>
      </c>
      <c r="Z161" s="175" t="str">
        <f>VLOOKUP(Y165,'[2]FDN Details'!$B137:AL615,16,0)</f>
        <v>WFR</v>
      </c>
      <c r="AA161" s="173">
        <f>VLOOKUP(Y165,'[2]FDN Details'!$B137:AK615,15,0)</f>
        <v>401</v>
      </c>
      <c r="AB161" s="174" t="s">
        <v>108</v>
      </c>
      <c r="AC161" s="175" t="str">
        <f>VLOOKUP(AB165,'[2]FDN Details'!$B137:AO615,16,0)</f>
        <v>WET</v>
      </c>
      <c r="AD161" s="173">
        <f>VLOOKUP(AB165,'[2]FDN Details'!$B137:AN615,15,0)</f>
        <v>479.82299999999998</v>
      </c>
      <c r="AE161" s="114">
        <v>0</v>
      </c>
      <c r="AF161" s="119" t="str">
        <f>VLOOKUP(AE165,'[2]FDN Details'!$B137:AR615,16,0)</f>
        <v>-</v>
      </c>
      <c r="AG161" s="120">
        <f>VLOOKUP(AE165,'[2]FDN Details'!$B137:AQ615,15,0)</f>
        <v>435</v>
      </c>
      <c r="AH161" s="114">
        <v>0</v>
      </c>
      <c r="AI161" s="119" t="str">
        <f>VLOOKUP(AH165,'[2]FDN Details'!$B137:AU615,16,0)</f>
        <v>-</v>
      </c>
      <c r="AJ161" s="120">
        <f>VLOOKUP(AH165,'[2]FDN Details'!$B137:AT615,15,0)</f>
        <v>410</v>
      </c>
      <c r="AK161" s="114">
        <v>0</v>
      </c>
      <c r="AL161" s="119" t="str">
        <f>VLOOKUP(AK165,'[2]FDN Details'!$B137:AX615,16,0)</f>
        <v>-</v>
      </c>
      <c r="AM161" s="120">
        <f>VLOOKUP(AK165,'[2]FDN Details'!$B137:AW615,15,0)</f>
        <v>365</v>
      </c>
      <c r="AN161" s="114">
        <v>0</v>
      </c>
      <c r="AO161" s="119" t="str">
        <f>VLOOKUP(AN165,'[2]FDN Details'!$B137:BA615,16,0)</f>
        <v>-</v>
      </c>
      <c r="AP161" s="120">
        <f>VLOOKUP(AN165,'[2]FDN Details'!$B137:AZ615,15,0)</f>
        <v>466.43099999999998</v>
      </c>
      <c r="AQ161" s="114">
        <v>0</v>
      </c>
      <c r="AR161" s="119" t="str">
        <f>VLOOKUP(AQ165,'[2]FDN Details'!$B137:BD615,16,0)</f>
        <v>-</v>
      </c>
      <c r="AS161" s="120">
        <f>VLOOKUP(AQ165,'[2]FDN Details'!$B137:BC615,15,0)</f>
        <v>421.53</v>
      </c>
      <c r="AT161" s="100"/>
      <c r="AU161" s="1102"/>
      <c r="AV161" s="1015"/>
      <c r="AW161" s="1015"/>
      <c r="AX161" s="1015"/>
      <c r="AY161" s="1015"/>
      <c r="AZ161" s="1015"/>
      <c r="BA161" s="1014"/>
      <c r="BB161" s="78">
        <f>SUM(F161:AS161)</f>
        <v>5539.1519999999991</v>
      </c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</row>
    <row r="162" spans="1:64" s="96" customFormat="1" ht="17" thickTop="1" x14ac:dyDescent="0.35">
      <c r="A162" s="95"/>
      <c r="B162" s="1098"/>
      <c r="C162" s="127"/>
      <c r="D162" s="1006" t="str">
        <f>VLOOKUP(D165,'[2]FDN Details'!$B148:K626,2)</f>
        <v>78/1</v>
      </c>
      <c r="E162" s="1006"/>
      <c r="F162" s="100"/>
      <c r="G162" s="1006" t="str">
        <f>VLOOKUP(G165,'[2]FDN Details'!$B148:N626,2)</f>
        <v>79/0</v>
      </c>
      <c r="H162" s="1006"/>
      <c r="I162" s="127"/>
      <c r="J162" s="1006" t="str">
        <f>VLOOKUP(J165,'[2]FDN Details'!$B148:Q626,2)</f>
        <v>79/1</v>
      </c>
      <c r="K162" s="1006"/>
      <c r="L162" s="127"/>
      <c r="M162" s="1006" t="str">
        <f>VLOOKUP(M165,'[2]FDN Details'!$B148:T626,2)</f>
        <v>80/0</v>
      </c>
      <c r="N162" s="1006"/>
      <c r="O162" s="140" t="s">
        <v>105</v>
      </c>
      <c r="P162" s="1006" t="str">
        <f>VLOOKUP(P165,'[2]FDN Details'!$B148:W626,2)</f>
        <v>81/0</v>
      </c>
      <c r="Q162" s="1006"/>
      <c r="R162" s="100" t="s">
        <v>109</v>
      </c>
      <c r="S162" s="1006" t="str">
        <f>VLOOKUP(S165,'[2]FDN Details'!$B148:Z626,2)</f>
        <v>82/0</v>
      </c>
      <c r="T162" s="1006"/>
      <c r="V162" s="1006" t="str">
        <f>VLOOKUP(V165,'[2]FDN Details'!$B148:AC626,2)</f>
        <v>82/1</v>
      </c>
      <c r="W162" s="1006"/>
      <c r="X162" s="100"/>
      <c r="Y162" s="1006" t="str">
        <f>VLOOKUP(Y165,'[2]FDN Details'!$B148:AF626,2)</f>
        <v>82/2</v>
      </c>
      <c r="Z162" s="1006"/>
      <c r="AA162" s="100"/>
      <c r="AB162" s="1006" t="str">
        <f>VLOOKUP(AB165,'[2]FDN Details'!$B148:AI626,2)</f>
        <v>82/3</v>
      </c>
      <c r="AC162" s="1006"/>
      <c r="AD162" s="100" t="s">
        <v>110</v>
      </c>
      <c r="AE162" s="1006" t="str">
        <f>VLOOKUP(AE165,'[2]FDN Details'!$B148:AL626,2)</f>
        <v>83/0</v>
      </c>
      <c r="AF162" s="1006"/>
      <c r="AG162" s="100"/>
      <c r="AH162" s="1006" t="str">
        <f>VLOOKUP(AH165,'[2]FDN Details'!$B148:AO626,2)</f>
        <v>83/1</v>
      </c>
      <c r="AI162" s="1006"/>
      <c r="AJ162" s="100"/>
      <c r="AK162" s="1006" t="str">
        <f>VLOOKUP(AK165,'[2]FDN Details'!$B148:AR626,2)</f>
        <v>83/2</v>
      </c>
      <c r="AL162" s="1006"/>
      <c r="AM162" s="150"/>
      <c r="AN162" s="1006" t="str">
        <f>VLOOKUP(AN165,'[2]FDN Details'!$B148:AU626,2)</f>
        <v>83/3</v>
      </c>
      <c r="AO162" s="1006"/>
      <c r="AP162" s="100"/>
      <c r="AQ162" s="1006" t="str">
        <f>VLOOKUP(AQ165,'[2]FDN Details'!$B148:AX626,2)</f>
        <v>85/0</v>
      </c>
      <c r="AR162" s="1006"/>
      <c r="AS162" s="127"/>
      <c r="AT162" s="100"/>
      <c r="AU162" s="1102"/>
      <c r="AV162" s="1037"/>
      <c r="AW162" s="1037"/>
      <c r="AX162" s="1037"/>
      <c r="AY162" s="1037"/>
      <c r="AZ162" s="1037"/>
      <c r="BA162" s="1033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</row>
    <row r="163" spans="1:64" s="96" customFormat="1" x14ac:dyDescent="0.35">
      <c r="A163" s="95"/>
      <c r="B163" s="1098"/>
      <c r="C163" s="127"/>
      <c r="D163" s="1006" t="str">
        <f>VLOOKUP(D165,'[2]FDN Details'!$B148:K627,3)</f>
        <v>B1-3</v>
      </c>
      <c r="E163" s="1006"/>
      <c r="F163" s="100"/>
      <c r="G163" s="1006" t="str">
        <f>VLOOKUP(G165,'[2]FDN Details'!$B148:N627,3)</f>
        <v>D45+3</v>
      </c>
      <c r="H163" s="1006"/>
      <c r="I163" s="100"/>
      <c r="J163" s="1006" t="str">
        <f>VLOOKUP(J165,'[2]FDN Details'!$B148:Q627,3)</f>
        <v>A+9</v>
      </c>
      <c r="K163" s="1006"/>
      <c r="L163" s="100"/>
      <c r="M163" s="1006" t="str">
        <f>VLOOKUP(M165,'[2]FDN Details'!$B148:T627,3)</f>
        <v>B1-3</v>
      </c>
      <c r="N163" s="1006"/>
      <c r="O163" s="100"/>
      <c r="P163" s="1006" t="str">
        <f>VLOOKUP(P165,'[2]FDN Details'!$B148:W627,3)</f>
        <v>B1+6</v>
      </c>
      <c r="Q163" s="1006"/>
      <c r="R163" s="100"/>
      <c r="S163" s="1006" t="str">
        <f>VLOOKUP(S165,'[2]FDN Details'!$B148:Z627,3)</f>
        <v>C1+0</v>
      </c>
      <c r="T163" s="1006"/>
      <c r="U163" s="100"/>
      <c r="V163" s="1006" t="str">
        <f>VLOOKUP(V165,'[2]FDN Details'!$B148:AC627,3)</f>
        <v>A+0</v>
      </c>
      <c r="W163" s="1006"/>
      <c r="X163" s="100"/>
      <c r="Y163" s="1006" t="str">
        <f>VLOOKUP(Y165,'[2]FDN Details'!$B148:AF627,3)</f>
        <v>A+7.5</v>
      </c>
      <c r="Z163" s="1006"/>
      <c r="AA163" s="100"/>
      <c r="AB163" s="1006" t="str">
        <f>VLOOKUP(AB165,'[2]FDN Details'!$B148:AI627,3)</f>
        <v>A+9</v>
      </c>
      <c r="AC163" s="1006"/>
      <c r="AD163" s="100"/>
      <c r="AE163" s="1006" t="str">
        <f>VLOOKUP(AE165,'[2]FDN Details'!$B148:AL627,3)</f>
        <v>C2+0</v>
      </c>
      <c r="AF163" s="1006"/>
      <c r="AG163" s="100"/>
      <c r="AH163" s="1006" t="str">
        <f>VLOOKUP(AH165,'[2]FDN Details'!$B148:AO627,3)</f>
        <v>A+3</v>
      </c>
      <c r="AI163" s="1006"/>
      <c r="AJ163" s="100"/>
      <c r="AK163" s="1006" t="str">
        <f>VLOOKUP(AK165,'[2]FDN Details'!$B148:AR627,3)</f>
        <v>A+9</v>
      </c>
      <c r="AL163" s="1006"/>
      <c r="AM163" s="100"/>
      <c r="AN163" s="1006" t="str">
        <f>VLOOKUP(AN165,'[2]FDN Details'!$B148:AU627,3)</f>
        <v>A+9</v>
      </c>
      <c r="AO163" s="1006"/>
      <c r="AP163" s="100"/>
      <c r="AQ163" s="1006" t="str">
        <f>VLOOKUP(AQ165,'[2]FDN Details'!$B148:AX627,3)</f>
        <v>B1+3</v>
      </c>
      <c r="AR163" s="1006"/>
      <c r="AS163" s="127"/>
      <c r="AT163" s="100"/>
      <c r="AU163" s="1102"/>
      <c r="AV163" s="1038"/>
      <c r="AW163" s="1038"/>
      <c r="AX163" s="1038"/>
      <c r="AY163" s="1038"/>
      <c r="AZ163" s="1038"/>
      <c r="BA163" s="1034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</row>
    <row r="164" spans="1:64" x14ac:dyDescent="0.35">
      <c r="A164" s="72"/>
      <c r="B164" s="1098"/>
      <c r="C164" s="75"/>
      <c r="D164" s="131"/>
      <c r="E164" s="131"/>
      <c r="F164" s="100"/>
      <c r="G164" s="131"/>
      <c r="H164" s="131"/>
      <c r="I164" s="131"/>
      <c r="J164" s="131"/>
      <c r="K164" s="131"/>
      <c r="L164" s="100"/>
      <c r="M164" s="131"/>
      <c r="N164" s="131"/>
      <c r="O164" s="100"/>
      <c r="P164" s="131"/>
      <c r="Q164" s="131"/>
      <c r="R164" s="131"/>
      <c r="S164" s="152"/>
      <c r="T164" s="153"/>
      <c r="U164" s="131"/>
      <c r="V164" s="131"/>
      <c r="W164" s="131"/>
      <c r="X164" s="75"/>
      <c r="Y164" s="131"/>
      <c r="Z164" s="131"/>
      <c r="AA164" s="100"/>
      <c r="AB164" s="131"/>
      <c r="AC164" s="131"/>
      <c r="AD164" s="100"/>
      <c r="AE164" s="131"/>
      <c r="AF164" s="131"/>
      <c r="AG164" s="100"/>
      <c r="AH164" s="131"/>
      <c r="AI164" s="131"/>
      <c r="AJ164" s="136"/>
      <c r="AK164" s="131"/>
      <c r="AL164" s="131"/>
      <c r="AM164" s="136"/>
      <c r="AN164" s="131"/>
      <c r="AO164" s="131"/>
      <c r="AP164" s="136"/>
      <c r="AQ164" s="131"/>
      <c r="AR164" s="131"/>
      <c r="AS164" s="136"/>
      <c r="AT164" s="136"/>
      <c r="AU164" s="1102"/>
      <c r="AV164" s="1038"/>
      <c r="AW164" s="1038"/>
      <c r="AX164" s="1038"/>
      <c r="AY164" s="1038"/>
      <c r="AZ164" s="1038"/>
      <c r="BA164" s="1034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</row>
    <row r="165" spans="1:64" s="155" customFormat="1" x14ac:dyDescent="0.35">
      <c r="A165" s="154"/>
      <c r="B165" s="1098"/>
      <c r="C165" s="138"/>
      <c r="D165" s="138">
        <f>AQ154+1</f>
        <v>191</v>
      </c>
      <c r="E165" s="138"/>
      <c r="F165" s="126"/>
      <c r="G165" s="138">
        <f>D165+1</f>
        <v>192</v>
      </c>
      <c r="H165" s="138"/>
      <c r="I165" s="126"/>
      <c r="J165" s="138">
        <f>G165+1</f>
        <v>193</v>
      </c>
      <c r="K165" s="138"/>
      <c r="L165" s="126"/>
      <c r="M165" s="138">
        <f>J165+1</f>
        <v>194</v>
      </c>
      <c r="N165" s="138"/>
      <c r="O165" s="126"/>
      <c r="P165" s="138">
        <f>M165+1</f>
        <v>195</v>
      </c>
      <c r="Q165" s="138"/>
      <c r="R165" s="126"/>
      <c r="S165" s="138">
        <f>P165+1</f>
        <v>196</v>
      </c>
      <c r="T165" s="138"/>
      <c r="U165" s="126"/>
      <c r="V165" s="138">
        <f>S165+1</f>
        <v>197</v>
      </c>
      <c r="W165" s="138"/>
      <c r="X165" s="138"/>
      <c r="Y165" s="138">
        <f>V165+1</f>
        <v>198</v>
      </c>
      <c r="Z165" s="138"/>
      <c r="AA165" s="126"/>
      <c r="AB165" s="138">
        <f>Y165+1</f>
        <v>199</v>
      </c>
      <c r="AC165" s="138"/>
      <c r="AD165" s="126"/>
      <c r="AE165" s="138">
        <f>AB165+1</f>
        <v>200</v>
      </c>
      <c r="AF165" s="138"/>
      <c r="AG165" s="126"/>
      <c r="AH165" s="138">
        <f>AE165+1</f>
        <v>201</v>
      </c>
      <c r="AI165" s="138"/>
      <c r="AJ165" s="138"/>
      <c r="AK165" s="138">
        <f>AH165+1</f>
        <v>202</v>
      </c>
      <c r="AL165" s="138"/>
      <c r="AM165" s="138"/>
      <c r="AN165" s="138">
        <f>AK165+1</f>
        <v>203</v>
      </c>
      <c r="AO165" s="138"/>
      <c r="AP165" s="138"/>
      <c r="AQ165" s="138">
        <f>AN165+1</f>
        <v>204</v>
      </c>
      <c r="AR165" s="138"/>
      <c r="AS165" s="138"/>
      <c r="AT165" s="138"/>
      <c r="AU165" s="1102"/>
      <c r="AV165" s="1038"/>
      <c r="AW165" s="1038"/>
      <c r="AX165" s="1038"/>
      <c r="AY165" s="1038"/>
      <c r="AZ165" s="1038"/>
      <c r="BA165" s="103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</row>
    <row r="166" spans="1:64" x14ac:dyDescent="0.35">
      <c r="A166" s="72"/>
      <c r="B166" s="1098"/>
      <c r="C166" s="1017" t="s">
        <v>106</v>
      </c>
      <c r="D166" s="1018"/>
      <c r="E166" s="1018"/>
      <c r="F166" s="1018"/>
      <c r="G166" s="1018"/>
      <c r="H166" s="1018"/>
      <c r="I166" s="1018"/>
      <c r="J166" s="1018"/>
      <c r="K166" s="1018"/>
      <c r="L166" s="1018"/>
      <c r="M166" s="1018"/>
      <c r="N166" s="1018"/>
      <c r="O166" s="1018"/>
      <c r="P166" s="1018"/>
      <c r="Q166" s="1018"/>
      <c r="R166" s="1018"/>
      <c r="S166" s="1018"/>
      <c r="T166" s="1018"/>
      <c r="U166" s="1018"/>
      <c r="V166" s="1018"/>
      <c r="W166" s="1018"/>
      <c r="X166" s="1018"/>
      <c r="Y166" s="1018"/>
      <c r="Z166" s="1018"/>
      <c r="AA166" s="1018"/>
      <c r="AB166" s="1018"/>
      <c r="AC166" s="1018"/>
      <c r="AD166" s="1018"/>
      <c r="AE166" s="1018"/>
      <c r="AF166" s="1018"/>
      <c r="AG166" s="1018"/>
      <c r="AH166" s="1018"/>
      <c r="AI166" s="1018"/>
      <c r="AJ166" s="1018"/>
      <c r="AK166" s="1018"/>
      <c r="AL166" s="1018"/>
      <c r="AM166" s="1018"/>
      <c r="AN166" s="1018"/>
      <c r="AO166" s="1018"/>
      <c r="AP166" s="1018"/>
      <c r="AQ166" s="1018"/>
      <c r="AR166" s="1018"/>
      <c r="AS166" s="1018"/>
      <c r="AT166" s="100"/>
      <c r="AU166" s="1102"/>
      <c r="AV166" s="1038"/>
      <c r="AW166" s="1038"/>
      <c r="AX166" s="1038"/>
      <c r="AY166" s="1038"/>
      <c r="AZ166" s="1038"/>
      <c r="BA166" s="1034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</row>
    <row r="167" spans="1:64" x14ac:dyDescent="0.35">
      <c r="A167" s="72"/>
      <c r="B167" s="1098"/>
      <c r="C167" s="75"/>
      <c r="D167" s="75"/>
      <c r="E167" s="75"/>
      <c r="F167" s="100"/>
      <c r="G167" s="75"/>
      <c r="H167" s="75"/>
      <c r="I167" s="100"/>
      <c r="J167" s="75"/>
      <c r="K167" s="75"/>
      <c r="L167" s="100"/>
      <c r="M167" s="75"/>
      <c r="N167" s="75"/>
      <c r="O167" s="100"/>
      <c r="P167" s="75"/>
      <c r="Q167" s="75"/>
      <c r="R167" s="100"/>
      <c r="S167" s="75"/>
      <c r="T167" s="75"/>
      <c r="U167" s="179"/>
      <c r="V167" s="75"/>
      <c r="W167" s="75"/>
      <c r="X167" s="100"/>
      <c r="Y167" s="75"/>
      <c r="Z167" s="75"/>
      <c r="AA167" s="100"/>
      <c r="AB167" s="75"/>
      <c r="AC167" s="75"/>
      <c r="AD167" s="100"/>
      <c r="AE167" s="75"/>
      <c r="AF167" s="75"/>
      <c r="AG167" s="100"/>
      <c r="AH167" s="75"/>
      <c r="AI167" s="75"/>
      <c r="AJ167" s="100"/>
      <c r="AK167" s="75"/>
      <c r="AL167" s="75"/>
      <c r="AM167" s="100"/>
      <c r="AN167" s="75"/>
      <c r="AO167" s="75"/>
      <c r="AP167" s="179"/>
      <c r="AQ167" s="75"/>
      <c r="AR167" s="75"/>
      <c r="AS167" s="100"/>
      <c r="AT167" s="100"/>
      <c r="AU167" s="1102"/>
      <c r="AV167" s="1038"/>
      <c r="AW167" s="1038"/>
      <c r="AX167" s="1038"/>
      <c r="AY167" s="1038"/>
      <c r="AZ167" s="1038"/>
      <c r="BA167" s="1034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</row>
    <row r="168" spans="1:64" x14ac:dyDescent="0.35">
      <c r="A168" s="72"/>
      <c r="B168" s="1098"/>
      <c r="C168" s="75"/>
      <c r="D168" s="75"/>
      <c r="E168" s="75"/>
      <c r="F168" s="100"/>
      <c r="G168" s="75"/>
      <c r="H168" s="75"/>
      <c r="I168" s="100"/>
      <c r="J168" s="75"/>
      <c r="K168" s="75"/>
      <c r="L168" s="100"/>
      <c r="M168" s="75"/>
      <c r="N168" s="75"/>
      <c r="O168" s="100"/>
      <c r="P168" s="75"/>
      <c r="Q168" s="75"/>
      <c r="R168" s="100"/>
      <c r="S168" s="75"/>
      <c r="T168" s="75"/>
      <c r="U168" s="100"/>
      <c r="V168" s="75"/>
      <c r="W168" s="75"/>
      <c r="X168" s="100"/>
      <c r="Y168" s="75"/>
      <c r="Z168" s="75"/>
      <c r="AA168" s="100"/>
      <c r="AB168" s="75"/>
      <c r="AC168" s="75"/>
      <c r="AD168" s="100"/>
      <c r="AE168" s="75"/>
      <c r="AF168" s="75"/>
      <c r="AG168" s="100"/>
      <c r="AH168" s="75"/>
      <c r="AI168" s="75"/>
      <c r="AJ168" s="100"/>
      <c r="AK168" s="75"/>
      <c r="AL168" s="75"/>
      <c r="AM168" s="100"/>
      <c r="AN168" s="75"/>
      <c r="AO168" s="75"/>
      <c r="AP168" s="100"/>
      <c r="AQ168" s="75"/>
      <c r="AR168" s="127"/>
      <c r="AS168" s="100"/>
      <c r="AT168" s="100"/>
      <c r="AU168" s="1102"/>
      <c r="AV168" s="1038"/>
      <c r="AW168" s="1038"/>
      <c r="AX168" s="1038"/>
      <c r="AY168" s="1038"/>
      <c r="AZ168" s="1038"/>
      <c r="BA168" s="1034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</row>
    <row r="169" spans="1:64" ht="17" thickBot="1" x14ac:dyDescent="0.4">
      <c r="A169" s="72"/>
      <c r="B169" s="1098"/>
      <c r="C169" s="75"/>
      <c r="D169" s="134"/>
      <c r="E169" s="108"/>
      <c r="F169" s="100"/>
      <c r="G169" s="1016"/>
      <c r="H169" s="1016"/>
      <c r="I169" s="100"/>
      <c r="J169" s="1016"/>
      <c r="K169" s="1016"/>
      <c r="L169" s="100"/>
      <c r="M169" s="1016" t="s">
        <v>107</v>
      </c>
      <c r="N169" s="1016"/>
      <c r="O169" s="100"/>
      <c r="P169" s="1016" t="s">
        <v>107</v>
      </c>
      <c r="Q169" s="1016"/>
      <c r="R169" s="100"/>
      <c r="S169" s="1016" t="s">
        <v>107</v>
      </c>
      <c r="T169" s="1016"/>
      <c r="U169" s="100"/>
      <c r="V169" s="1016" t="s">
        <v>107</v>
      </c>
      <c r="W169" s="1016"/>
      <c r="X169" s="100"/>
      <c r="Y169" s="1016" t="s">
        <v>107</v>
      </c>
      <c r="Z169" s="1016"/>
      <c r="AA169" s="100"/>
      <c r="AB169" s="1030" t="s">
        <v>107</v>
      </c>
      <c r="AC169" s="1030"/>
      <c r="AD169" s="100"/>
      <c r="AE169" s="1030" t="s">
        <v>107</v>
      </c>
      <c r="AF169" s="1030"/>
      <c r="AG169" s="100"/>
      <c r="AH169" s="1016" t="s">
        <v>107</v>
      </c>
      <c r="AI169" s="1016"/>
      <c r="AJ169" s="100"/>
      <c r="AK169" s="1016"/>
      <c r="AL169" s="1016"/>
      <c r="AM169" s="100"/>
      <c r="AN169" s="1016"/>
      <c r="AO169" s="1016"/>
      <c r="AP169" s="100"/>
      <c r="AQ169" s="1036"/>
      <c r="AR169" s="1036"/>
      <c r="AS169" s="100"/>
      <c r="AT169" s="100"/>
      <c r="AU169" s="1102"/>
      <c r="AV169" s="1039"/>
      <c r="AW169" s="1039"/>
      <c r="AX169" s="1039"/>
      <c r="AY169" s="1039"/>
      <c r="AZ169" s="1039"/>
      <c r="BA169" s="1035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</row>
    <row r="170" spans="1:64" ht="17.5" thickTop="1" thickBot="1" x14ac:dyDescent="0.4">
      <c r="A170" s="72"/>
      <c r="B170" s="1098"/>
      <c r="C170" s="100"/>
      <c r="D170" s="145" t="s">
        <v>85</v>
      </c>
      <c r="E170" s="146" t="s">
        <v>86</v>
      </c>
      <c r="F170" s="100"/>
      <c r="G170" s="145" t="s">
        <v>85</v>
      </c>
      <c r="H170" s="146" t="s">
        <v>86</v>
      </c>
      <c r="I170" s="100"/>
      <c r="J170" s="145" t="s">
        <v>85</v>
      </c>
      <c r="K170" s="146" t="s">
        <v>86</v>
      </c>
      <c r="L170" s="100"/>
      <c r="M170" s="165" t="s">
        <v>85</v>
      </c>
      <c r="N170" s="166" t="s">
        <v>86</v>
      </c>
      <c r="O170" s="100"/>
      <c r="P170" s="165" t="s">
        <v>85</v>
      </c>
      <c r="Q170" s="166" t="s">
        <v>86</v>
      </c>
      <c r="R170" s="100"/>
      <c r="S170" s="165" t="s">
        <v>85</v>
      </c>
      <c r="T170" s="166" t="s">
        <v>86</v>
      </c>
      <c r="U170" s="100"/>
      <c r="V170" s="165" t="s">
        <v>85</v>
      </c>
      <c r="W170" s="166" t="s">
        <v>86</v>
      </c>
      <c r="X170" s="100"/>
      <c r="Y170" s="165" t="s">
        <v>85</v>
      </c>
      <c r="Z170" s="166" t="s">
        <v>86</v>
      </c>
      <c r="AA170" s="100"/>
      <c r="AB170" s="165" t="s">
        <v>85</v>
      </c>
      <c r="AC170" s="166" t="s">
        <v>86</v>
      </c>
      <c r="AD170" s="100"/>
      <c r="AE170" s="165" t="s">
        <v>85</v>
      </c>
      <c r="AF170" s="166" t="s">
        <v>86</v>
      </c>
      <c r="AG170" s="100"/>
      <c r="AH170" s="165" t="s">
        <v>85</v>
      </c>
      <c r="AI170" s="166" t="s">
        <v>86</v>
      </c>
      <c r="AJ170" s="100"/>
      <c r="AK170" s="145" t="s">
        <v>85</v>
      </c>
      <c r="AL170" s="146" t="s">
        <v>86</v>
      </c>
      <c r="AM170" s="100"/>
      <c r="AN170" s="145" t="s">
        <v>85</v>
      </c>
      <c r="AO170" s="146" t="s">
        <v>86</v>
      </c>
      <c r="AP170" s="100"/>
      <c r="AQ170" s="145" t="s">
        <v>85</v>
      </c>
      <c r="AR170" s="146" t="s">
        <v>86</v>
      </c>
      <c r="AS170" s="151"/>
      <c r="AT170" s="100"/>
      <c r="AU170" s="1102"/>
      <c r="AV170" s="1015">
        <v>14</v>
      </c>
      <c r="AW170" s="1015">
        <f>COUNTIF(K169:AR169,"FC")</f>
        <v>8</v>
      </c>
      <c r="AX170" s="1015">
        <f>COUNTIF(J168:AR168,"EC")</f>
        <v>0</v>
      </c>
      <c r="AY170" s="1015">
        <f>COUNTIF(J172:AR172,"E")</f>
        <v>6</v>
      </c>
      <c r="AZ170" s="1015">
        <f>COUNTIF(J169:AR169,"TW")</f>
        <v>0</v>
      </c>
      <c r="BA170" s="1014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</row>
    <row r="171" spans="1:64" ht="17.5" thickTop="1" thickBot="1" x14ac:dyDescent="0.4">
      <c r="A171" s="72"/>
      <c r="B171" s="1098"/>
      <c r="C171" s="100"/>
      <c r="D171" s="148" t="s">
        <v>89</v>
      </c>
      <c r="E171" s="149" t="s">
        <v>90</v>
      </c>
      <c r="F171" s="100"/>
      <c r="G171" s="148" t="s">
        <v>89</v>
      </c>
      <c r="H171" s="149" t="s">
        <v>90</v>
      </c>
      <c r="I171" s="100" t="s">
        <v>68</v>
      </c>
      <c r="J171" s="148" t="s">
        <v>89</v>
      </c>
      <c r="K171" s="149" t="s">
        <v>90</v>
      </c>
      <c r="L171" s="100"/>
      <c r="M171" s="169" t="s">
        <v>89</v>
      </c>
      <c r="N171" s="170" t="s">
        <v>90</v>
      </c>
      <c r="O171" s="100"/>
      <c r="P171" s="169" t="s">
        <v>89</v>
      </c>
      <c r="Q171" s="170" t="s">
        <v>90</v>
      </c>
      <c r="R171" s="100"/>
      <c r="S171" s="169" t="s">
        <v>89</v>
      </c>
      <c r="T171" s="170" t="s">
        <v>90</v>
      </c>
      <c r="U171" s="100"/>
      <c r="V171" s="169" t="s">
        <v>89</v>
      </c>
      <c r="W171" s="170" t="s">
        <v>90</v>
      </c>
      <c r="X171" s="100"/>
      <c r="Y171" s="169" t="s">
        <v>89</v>
      </c>
      <c r="Z171" s="170" t="s">
        <v>90</v>
      </c>
      <c r="AA171" s="100"/>
      <c r="AB171" s="169" t="s">
        <v>89</v>
      </c>
      <c r="AC171" s="170" t="s">
        <v>90</v>
      </c>
      <c r="AD171" s="100"/>
      <c r="AE171" s="169" t="s">
        <v>89</v>
      </c>
      <c r="AF171" s="170" t="s">
        <v>90</v>
      </c>
      <c r="AG171" s="100"/>
      <c r="AH171" s="169" t="s">
        <v>89</v>
      </c>
      <c r="AI171" s="170" t="s">
        <v>90</v>
      </c>
      <c r="AJ171" s="100"/>
      <c r="AK171" s="148" t="s">
        <v>89</v>
      </c>
      <c r="AL171" s="149" t="s">
        <v>90</v>
      </c>
      <c r="AM171" s="100"/>
      <c r="AN171" s="148" t="s">
        <v>89</v>
      </c>
      <c r="AO171" s="149" t="s">
        <v>90</v>
      </c>
      <c r="AP171" s="100"/>
      <c r="AQ171" s="148" t="s">
        <v>89</v>
      </c>
      <c r="AR171" s="149" t="s">
        <v>90</v>
      </c>
      <c r="AS171" s="151"/>
      <c r="AT171" s="100"/>
      <c r="AU171" s="1102"/>
      <c r="AV171" s="1015"/>
      <c r="AW171" s="1015"/>
      <c r="AX171" s="1015"/>
      <c r="AY171" s="1015"/>
      <c r="AZ171" s="1015"/>
      <c r="BA171" s="1014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</row>
    <row r="172" spans="1:64" ht="17.5" thickTop="1" thickBot="1" x14ac:dyDescent="0.4">
      <c r="A172" s="72"/>
      <c r="B172" s="1098"/>
      <c r="C172" s="75"/>
      <c r="D172" s="114">
        <v>0</v>
      </c>
      <c r="E172" s="119" t="str">
        <f>VLOOKUP(D176,'[2]FDN Details'!$B148:Q626,16,0)</f>
        <v>-</v>
      </c>
      <c r="F172" s="120">
        <f>VLOOKUP(D176,'[2]FDN Details'!$B148:P626,15,0)</f>
        <v>208</v>
      </c>
      <c r="G172" s="114">
        <v>0</v>
      </c>
      <c r="H172" s="119" t="str">
        <f>VLOOKUP(G176,'[2]FDN Details'!$B148:T626,16,0)</f>
        <v>-</v>
      </c>
      <c r="I172" s="120">
        <f>VLOOKUP(G176,'[2]FDN Details'!$B148:S626,15,0)</f>
        <v>449</v>
      </c>
      <c r="J172" s="114">
        <v>0</v>
      </c>
      <c r="K172" s="119" t="str">
        <f>VLOOKUP(J176,'[2]FDN Details'!$B148:W626,16,0)</f>
        <v>-</v>
      </c>
      <c r="L172" s="120">
        <f>VLOOKUP(J176,'[2]FDN Details'!$B148:V626,15,0)</f>
        <v>398</v>
      </c>
      <c r="M172" s="174" t="s">
        <v>108</v>
      </c>
      <c r="N172" s="175" t="str">
        <f>VLOOKUP(M176,'[2]FDN Details'!$B148:Z626,16,0)</f>
        <v>-</v>
      </c>
      <c r="O172" s="120">
        <f>VLOOKUP(M176,'[2]FDN Details'!$B148:Y626,15,0)</f>
        <v>404</v>
      </c>
      <c r="P172" s="174" t="s">
        <v>108</v>
      </c>
      <c r="Q172" s="175" t="str">
        <f>VLOOKUP(P176,'[2]FDN Details'!$B148:AC626,16,0)</f>
        <v>-</v>
      </c>
      <c r="R172" s="120">
        <f>VLOOKUP(P176,'[2]FDN Details'!$B148:AB626,15,0)</f>
        <v>427</v>
      </c>
      <c r="S172" s="175" t="s">
        <v>108</v>
      </c>
      <c r="T172" s="175" t="str">
        <f>VLOOKUP(S176,'[2]FDN Details'!$B148:AF626,16,0)</f>
        <v>-</v>
      </c>
      <c r="U172" s="120">
        <f>VLOOKUP(S176,'[2]FDN Details'!$B148:AE626,15,0)</f>
        <v>400</v>
      </c>
      <c r="V172" s="174" t="s">
        <v>108</v>
      </c>
      <c r="W172" s="175" t="str">
        <f>VLOOKUP(V176,'[2]FDN Details'!$B148:AI626,16,0)</f>
        <v>-</v>
      </c>
      <c r="X172" s="120">
        <f>VLOOKUP(V176,'[2]FDN Details'!$B148:AH626,15,0)</f>
        <v>386</v>
      </c>
      <c r="Y172" s="803"/>
      <c r="Z172" s="175" t="str">
        <f>VLOOKUP(Y176,'[2]FDN Details'!$B148:AL626,16,0)</f>
        <v>-</v>
      </c>
      <c r="AA172" s="120">
        <f>VLOOKUP(Y176,'[2]FDN Details'!$B148:AK626,15,0)</f>
        <v>400</v>
      </c>
      <c r="AB172" s="174" t="s">
        <v>108</v>
      </c>
      <c r="AC172" s="175" t="str">
        <f>VLOOKUP(AB176,'[2]FDN Details'!$B148:AO626,16,0)</f>
        <v>-</v>
      </c>
      <c r="AD172" s="120">
        <f>VLOOKUP(AB176,'[2]FDN Details'!$B148:AN626,15,0)</f>
        <v>442</v>
      </c>
      <c r="AE172" s="174" t="s">
        <v>108</v>
      </c>
      <c r="AF172" s="175" t="str">
        <f>VLOOKUP(AE176,'[2]FDN Details'!$B148:AR626,16,0)</f>
        <v>-</v>
      </c>
      <c r="AG172" s="120">
        <f>VLOOKUP(AE176,'[2]FDN Details'!$B148:AQ626,15,0)</f>
        <v>384</v>
      </c>
      <c r="AH172" s="174"/>
      <c r="AI172" s="175" t="str">
        <f>VLOOKUP(AH176,'[2]FDN Details'!$B148:AU626,16,0)</f>
        <v>-</v>
      </c>
      <c r="AJ172" s="120">
        <f>VLOOKUP(AH176,'[2]FDN Details'!$B148:AT626,15,0)</f>
        <v>390</v>
      </c>
      <c r="AK172" s="114"/>
      <c r="AL172" s="119" t="str">
        <f>VLOOKUP(AK176,'[2]FDN Details'!$B148:AX626,16,0)</f>
        <v>-</v>
      </c>
      <c r="AM172" s="120">
        <f>VLOOKUP(AK176,'[2]FDN Details'!$B148:AW626,15,0)</f>
        <v>539</v>
      </c>
      <c r="AN172" s="114"/>
      <c r="AO172" s="119" t="str">
        <f>VLOOKUP(AN176,'[2]FDN Details'!$B148:BA626,16,0)</f>
        <v>-</v>
      </c>
      <c r="AP172" s="120">
        <f>VLOOKUP(AN176,'[2]FDN Details'!$B148:AZ626,15,0)</f>
        <v>412</v>
      </c>
      <c r="AQ172" s="114"/>
      <c r="AR172" s="119" t="str">
        <f>VLOOKUP(AQ176,'[2]FDN Details'!$B148:BD626,16,0)</f>
        <v>-</v>
      </c>
      <c r="AS172" s="120">
        <f>VLOOKUP(AQ176,'[2]FDN Details'!$B148:BC626,15,0)</f>
        <v>375</v>
      </c>
      <c r="AT172" s="100"/>
      <c r="AU172" s="1102"/>
      <c r="AV172" s="1015"/>
      <c r="AW172" s="1015"/>
      <c r="AX172" s="1015"/>
      <c r="AY172" s="1015"/>
      <c r="AZ172" s="1015"/>
      <c r="BA172" s="1014"/>
      <c r="BB172" s="78">
        <f>SUM(F172:AS172)</f>
        <v>5614</v>
      </c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</row>
    <row r="173" spans="1:64" s="96" customFormat="1" ht="17" thickTop="1" x14ac:dyDescent="0.35">
      <c r="A173" s="95"/>
      <c r="B173" s="1098"/>
      <c r="C173" s="127" t="s">
        <v>102</v>
      </c>
      <c r="D173" s="1006" t="str">
        <f>VLOOKUP(D176,'[2]FDN Details'!$B159:K637,2)</f>
        <v>86/0</v>
      </c>
      <c r="E173" s="1006"/>
      <c r="F173" s="140" t="s">
        <v>105</v>
      </c>
      <c r="G173" s="1006" t="str">
        <f>VLOOKUP(G176,'[2]FDN Details'!$B159:N637,2)</f>
        <v>87/0</v>
      </c>
      <c r="H173" s="1006"/>
      <c r="J173" s="1006" t="str">
        <f>VLOOKUP(J176,'[2]FDN Details'!$B159:Q637,2)</f>
        <v>87/1</v>
      </c>
      <c r="K173" s="1006"/>
      <c r="L173" s="127"/>
      <c r="M173" s="1006" t="str">
        <f>VLOOKUP(M176,'[2]FDN Details'!$B159:T637,2)</f>
        <v>87/2</v>
      </c>
      <c r="N173" s="1006"/>
      <c r="O173" s="127"/>
      <c r="P173" s="1006" t="str">
        <f>VLOOKUP(P176,'[2]FDN Details'!$B159:W637,2)</f>
        <v>87/3</v>
      </c>
      <c r="Q173" s="1006"/>
      <c r="R173" s="100"/>
      <c r="S173" s="1006" t="str">
        <f>VLOOKUP(S176,'[2]FDN Details'!$B159:Z637,2)</f>
        <v>87/4</v>
      </c>
      <c r="T173" s="1006"/>
      <c r="U173" s="100"/>
      <c r="V173" s="1006" t="str">
        <f>VLOOKUP(V176,'[2]FDN Details'!$B159:AC637,2)</f>
        <v>87/5</v>
      </c>
      <c r="W173" s="1006"/>
      <c r="X173" s="100"/>
      <c r="Y173" s="1006" t="str">
        <f>VLOOKUP(Y176,'[2]FDN Details'!$B159:AF637,2)</f>
        <v>88/0</v>
      </c>
      <c r="Z173" s="1006"/>
      <c r="AA173" s="100"/>
      <c r="AB173" s="1006" t="str">
        <f>VLOOKUP(AB176,'[2]FDN Details'!$B159:AI637,2)</f>
        <v>88/1</v>
      </c>
      <c r="AC173" s="1006"/>
      <c r="AD173" s="100"/>
      <c r="AE173" s="1006" t="str">
        <f>VLOOKUP(AE176,'[2]FDN Details'!$B159:AL637,2)</f>
        <v>88/2</v>
      </c>
      <c r="AF173" s="1006"/>
      <c r="AG173" s="100"/>
      <c r="AH173" s="1006" t="str">
        <f>VLOOKUP(AH176,'[2]FDN Details'!$B159:AO637,2)</f>
        <v>88/3</v>
      </c>
      <c r="AI173" s="1006"/>
      <c r="AJ173" s="100"/>
      <c r="AK173" s="1006" t="str">
        <f>VLOOKUP(AK176,'[2]FDN Details'!$B159:AR637,2)</f>
        <v>88/4</v>
      </c>
      <c r="AL173" s="1006"/>
      <c r="AM173" s="150"/>
      <c r="AN173" s="1006" t="str">
        <f>VLOOKUP(AN176,'[2]FDN Details'!$B159:AU637,2)</f>
        <v>88/5</v>
      </c>
      <c r="AO173" s="1006"/>
      <c r="AP173" s="100"/>
      <c r="AQ173" s="1006" t="str">
        <f>VLOOKUP(AQ176,'[2]FDN Details'!$B159:AX637,2)</f>
        <v>88/6</v>
      </c>
      <c r="AR173" s="1006"/>
      <c r="AS173" s="127"/>
      <c r="AT173" s="100"/>
      <c r="AU173" s="1102"/>
      <c r="AV173" s="181"/>
      <c r="AW173" s="181"/>
      <c r="AX173" s="181"/>
      <c r="AY173" s="181"/>
      <c r="AZ173" s="181"/>
      <c r="BA173" s="106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</row>
    <row r="174" spans="1:64" s="96" customFormat="1" x14ac:dyDescent="0.35">
      <c r="A174" s="95"/>
      <c r="B174" s="1098"/>
      <c r="C174" s="127"/>
      <c r="D174" s="1006" t="str">
        <f>VLOOKUP(D176,'[2]FDN Details'!$B159:K638,3)</f>
        <v>C1+6</v>
      </c>
      <c r="E174" s="1006"/>
      <c r="F174" s="100"/>
      <c r="G174" s="1006" t="str">
        <f>VLOOKUP(G176,'[2]FDN Details'!$B159:N638,3)</f>
        <v>C1+9</v>
      </c>
      <c r="H174" s="1006"/>
      <c r="I174" s="100"/>
      <c r="J174" s="1006" t="str">
        <f>VLOOKUP(J176,'[2]FDN Details'!$B159:Q638,3)</f>
        <v>A+0</v>
      </c>
      <c r="K174" s="1006"/>
      <c r="L174" s="100"/>
      <c r="M174" s="1006" t="str">
        <f>VLOOKUP(M176,'[2]FDN Details'!$B159:T638,3)</f>
        <v>A+0</v>
      </c>
      <c r="N174" s="1006"/>
      <c r="O174" s="100"/>
      <c r="P174" s="1006" t="str">
        <f>VLOOKUP(P176,'[2]FDN Details'!$B159:W638,3)</f>
        <v>A+3</v>
      </c>
      <c r="Q174" s="1006"/>
      <c r="R174" s="100"/>
      <c r="S174" s="1006" t="str">
        <f>VLOOKUP(S176,'[2]FDN Details'!$B159:Z638,3)</f>
        <v>A+0</v>
      </c>
      <c r="T174" s="1006"/>
      <c r="U174" s="100"/>
      <c r="V174" s="1006" t="str">
        <f>VLOOKUP(V176,'[2]FDN Details'!$B159:AC638,3)</f>
        <v>A+3</v>
      </c>
      <c r="W174" s="1006"/>
      <c r="X174" s="100"/>
      <c r="Y174" s="1006" t="str">
        <f>VLOOKUP(Y176,'[2]FDN Details'!$B159:AF638,3)</f>
        <v>C2+3</v>
      </c>
      <c r="Z174" s="1006"/>
      <c r="AA174" s="100"/>
      <c r="AB174" s="1006" t="str">
        <f>VLOOKUP(AB176,'[2]FDN Details'!$B159:AI638,3)</f>
        <v>A+3</v>
      </c>
      <c r="AC174" s="1006"/>
      <c r="AD174" s="100"/>
      <c r="AE174" s="1006" t="str">
        <f>VLOOKUP(AE176,'[2]FDN Details'!$B159:AL638,3)</f>
        <v>A+0</v>
      </c>
      <c r="AF174" s="1006"/>
      <c r="AG174" s="100"/>
      <c r="AH174" s="1006" t="str">
        <f>VLOOKUP(AH176,'[2]FDN Details'!$B159:AO638,3)</f>
        <v>A-3</v>
      </c>
      <c r="AI174" s="1006"/>
      <c r="AJ174" s="100"/>
      <c r="AK174" s="1006" t="str">
        <f>VLOOKUP(AK176,'[2]FDN Details'!$B159:AR638,3)</f>
        <v>B1+3</v>
      </c>
      <c r="AL174" s="1006"/>
      <c r="AM174" s="100"/>
      <c r="AN174" s="1006" t="str">
        <f>VLOOKUP(AN176,'[2]FDN Details'!$B159:AU638,3)</f>
        <v>B1+0</v>
      </c>
      <c r="AO174" s="1006"/>
      <c r="AP174" s="100"/>
      <c r="AQ174" s="1006" t="str">
        <f>VLOOKUP(AQ176,'[2]FDN Details'!$B159:AX638,3)</f>
        <v>A+0</v>
      </c>
      <c r="AR174" s="1006"/>
      <c r="AS174" s="127"/>
      <c r="AT174" s="100"/>
      <c r="AU174" s="1102"/>
      <c r="AV174" s="105"/>
      <c r="AW174" s="105"/>
      <c r="AX174" s="105"/>
      <c r="AY174" s="105"/>
      <c r="AZ174" s="105"/>
      <c r="BA174" s="109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</row>
    <row r="175" spans="1:64" x14ac:dyDescent="0.35">
      <c r="A175" s="72"/>
      <c r="B175" s="1098"/>
      <c r="C175" s="75"/>
      <c r="D175" s="131"/>
      <c r="E175" s="131"/>
      <c r="F175" s="100"/>
      <c r="G175" s="131"/>
      <c r="H175" s="131"/>
      <c r="I175" s="131"/>
      <c r="J175" s="131"/>
      <c r="K175" s="131"/>
      <c r="L175" s="100"/>
      <c r="M175" s="131"/>
      <c r="N175" s="131"/>
      <c r="O175" s="100"/>
      <c r="P175" s="131"/>
      <c r="Q175" s="131"/>
      <c r="R175" s="131"/>
      <c r="S175" s="152"/>
      <c r="T175" s="153"/>
      <c r="U175" s="131"/>
      <c r="V175" s="131"/>
      <c r="W175" s="131"/>
      <c r="X175" s="75"/>
      <c r="Y175" s="131"/>
      <c r="Z175" s="131"/>
      <c r="AA175" s="100"/>
      <c r="AB175" s="131"/>
      <c r="AC175" s="131"/>
      <c r="AD175" s="100"/>
      <c r="AE175" s="131"/>
      <c r="AF175" s="131"/>
      <c r="AG175" s="100"/>
      <c r="AH175" s="131"/>
      <c r="AI175" s="131"/>
      <c r="AJ175" s="136"/>
      <c r="AK175" s="131"/>
      <c r="AL175" s="131"/>
      <c r="AM175" s="136"/>
      <c r="AN175" s="131"/>
      <c r="AO175" s="131"/>
      <c r="AP175" s="136"/>
      <c r="AQ175" s="131"/>
      <c r="AR175" s="131"/>
      <c r="AS175" s="136"/>
      <c r="AT175" s="136"/>
      <c r="AU175" s="1102"/>
      <c r="AV175" s="105"/>
      <c r="AW175" s="105"/>
      <c r="AX175" s="105"/>
      <c r="AY175" s="105"/>
      <c r="AZ175" s="105"/>
      <c r="BA175" s="109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</row>
    <row r="176" spans="1:64" s="155" customFormat="1" x14ac:dyDescent="0.35">
      <c r="A176" s="154"/>
      <c r="B176" s="1098"/>
      <c r="C176" s="138"/>
      <c r="D176" s="138">
        <f>AQ165+1</f>
        <v>205</v>
      </c>
      <c r="E176" s="138"/>
      <c r="F176" s="126"/>
      <c r="G176" s="138">
        <f>D176+1</f>
        <v>206</v>
      </c>
      <c r="H176" s="138"/>
      <c r="I176" s="126"/>
      <c r="J176" s="138">
        <f>G176+1</f>
        <v>207</v>
      </c>
      <c r="K176" s="138"/>
      <c r="L176" s="126"/>
      <c r="M176" s="138">
        <f>J176+1</f>
        <v>208</v>
      </c>
      <c r="N176" s="138"/>
      <c r="O176" s="126"/>
      <c r="P176" s="138">
        <f>M176+1</f>
        <v>209</v>
      </c>
      <c r="Q176" s="138"/>
      <c r="R176" s="126"/>
      <c r="S176" s="138">
        <f>P176+1</f>
        <v>210</v>
      </c>
      <c r="T176" s="138"/>
      <c r="U176" s="126"/>
      <c r="V176" s="138">
        <f>S176+1</f>
        <v>211</v>
      </c>
      <c r="W176" s="138"/>
      <c r="X176" s="138"/>
      <c r="Y176" s="138">
        <f>V176+1</f>
        <v>212</v>
      </c>
      <c r="Z176" s="138"/>
      <c r="AA176" s="126"/>
      <c r="AB176" s="138">
        <f>Y176+1</f>
        <v>213</v>
      </c>
      <c r="AC176" s="138"/>
      <c r="AD176" s="126"/>
      <c r="AE176" s="138">
        <f>AB176+1</f>
        <v>214</v>
      </c>
      <c r="AF176" s="138"/>
      <c r="AG176" s="126"/>
      <c r="AH176" s="138">
        <f>AE176+1</f>
        <v>215</v>
      </c>
      <c r="AI176" s="138"/>
      <c r="AJ176" s="138"/>
      <c r="AK176" s="138">
        <f>AH176+1</f>
        <v>216</v>
      </c>
      <c r="AL176" s="138"/>
      <c r="AM176" s="138"/>
      <c r="AN176" s="138">
        <f>AK176+1</f>
        <v>217</v>
      </c>
      <c r="AO176" s="138"/>
      <c r="AP176" s="138"/>
      <c r="AQ176" s="138">
        <f>AN176+1</f>
        <v>218</v>
      </c>
      <c r="AR176" s="138"/>
      <c r="AS176" s="138"/>
      <c r="AT176" s="138"/>
      <c r="AU176" s="1102"/>
      <c r="AV176" s="105"/>
      <c r="AW176" s="105"/>
      <c r="AX176" s="105"/>
      <c r="AY176" s="105"/>
      <c r="AZ176" s="105"/>
      <c r="BA176" s="109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</row>
    <row r="177" spans="1:64" x14ac:dyDescent="0.35">
      <c r="A177" s="72"/>
      <c r="B177" s="1098"/>
      <c r="C177" s="1017" t="s">
        <v>106</v>
      </c>
      <c r="D177" s="1018"/>
      <c r="E177" s="1018"/>
      <c r="F177" s="1018"/>
      <c r="G177" s="1018"/>
      <c r="H177" s="1018"/>
      <c r="I177" s="1018"/>
      <c r="J177" s="1018"/>
      <c r="K177" s="1018"/>
      <c r="L177" s="1018"/>
      <c r="M177" s="1018"/>
      <c r="N177" s="1018"/>
      <c r="O177" s="1018"/>
      <c r="P177" s="1018"/>
      <c r="Q177" s="1018"/>
      <c r="R177" s="1018"/>
      <c r="S177" s="1018"/>
      <c r="T177" s="1018"/>
      <c r="U177" s="1018"/>
      <c r="V177" s="1018"/>
      <c r="W177" s="1018"/>
      <c r="X177" s="1018"/>
      <c r="Y177" s="1018"/>
      <c r="Z177" s="1018"/>
      <c r="AA177" s="1018"/>
      <c r="AB177" s="1018"/>
      <c r="AC177" s="1018"/>
      <c r="AD177" s="1018"/>
      <c r="AE177" s="1018"/>
      <c r="AF177" s="1018"/>
      <c r="AG177" s="1018"/>
      <c r="AH177" s="1018"/>
      <c r="AI177" s="1018"/>
      <c r="AJ177" s="1018"/>
      <c r="AK177" s="1018"/>
      <c r="AL177" s="1018"/>
      <c r="AM177" s="1018"/>
      <c r="AN177" s="1018"/>
      <c r="AO177" s="1018"/>
      <c r="AP177" s="1018"/>
      <c r="AQ177" s="1018"/>
      <c r="AR177" s="1018"/>
      <c r="AS177" s="1018"/>
      <c r="AT177" s="100"/>
      <c r="AU177" s="1102"/>
      <c r="AV177" s="105"/>
      <c r="AW177" s="105"/>
      <c r="AX177" s="105"/>
      <c r="AY177" s="105"/>
      <c r="AZ177" s="105"/>
      <c r="BA177" s="109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</row>
    <row r="178" spans="1:64" x14ac:dyDescent="0.35">
      <c r="A178" s="72"/>
      <c r="B178" s="1098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00"/>
      <c r="AU178" s="1102"/>
      <c r="AV178" s="105"/>
      <c r="AW178" s="105"/>
      <c r="AX178" s="105"/>
      <c r="AY178" s="105"/>
      <c r="AZ178" s="105"/>
      <c r="BA178" s="109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</row>
    <row r="179" spans="1:64" ht="17" thickBot="1" x14ac:dyDescent="0.4">
      <c r="A179" s="72"/>
      <c r="B179" s="1098"/>
      <c r="C179" s="75"/>
      <c r="D179" s="75"/>
      <c r="E179" s="75"/>
      <c r="F179" s="100"/>
      <c r="G179" s="75"/>
      <c r="H179" s="75"/>
      <c r="I179" s="100"/>
      <c r="J179" s="75"/>
      <c r="K179" s="75"/>
      <c r="L179" s="100"/>
      <c r="M179" s="75"/>
      <c r="N179" s="75"/>
      <c r="O179" s="100"/>
      <c r="P179" s="75"/>
      <c r="Q179" s="75"/>
      <c r="R179" s="100"/>
      <c r="S179" s="75"/>
      <c r="T179" s="75"/>
      <c r="U179" s="179"/>
      <c r="V179" s="75"/>
      <c r="W179" s="75"/>
      <c r="X179" s="100"/>
      <c r="Y179" s="75"/>
      <c r="Z179" s="75"/>
      <c r="AA179" s="100"/>
      <c r="AB179" s="75"/>
      <c r="AC179" s="75"/>
      <c r="AD179" s="100"/>
      <c r="AE179" s="75"/>
      <c r="AF179" s="75"/>
      <c r="AG179" s="100"/>
      <c r="AH179" s="75"/>
      <c r="AI179" s="75"/>
      <c r="AJ179" s="100"/>
      <c r="AK179" s="75"/>
      <c r="AL179" s="75"/>
      <c r="AM179" s="100"/>
      <c r="AN179" s="75"/>
      <c r="AO179" s="75"/>
      <c r="AP179" s="179"/>
      <c r="AQ179" s="75"/>
      <c r="AR179" s="75"/>
      <c r="AS179" s="100"/>
      <c r="AT179" s="100"/>
      <c r="AU179" s="1102"/>
      <c r="AV179" s="105"/>
      <c r="AW179" s="105"/>
      <c r="AX179" s="105"/>
      <c r="AY179" s="105"/>
      <c r="AZ179" s="105"/>
      <c r="BA179" s="109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</row>
    <row r="180" spans="1:64" ht="17.5" thickTop="1" thickBot="1" x14ac:dyDescent="0.4">
      <c r="A180" s="72"/>
      <c r="B180" s="1098"/>
      <c r="C180" s="75"/>
      <c r="D180" s="162"/>
      <c r="E180" s="163"/>
      <c r="F180" s="164"/>
      <c r="G180" s="1020"/>
      <c r="H180" s="1020"/>
      <c r="I180" s="164"/>
      <c r="J180" s="1020"/>
      <c r="K180" s="1020"/>
      <c r="L180" s="164"/>
      <c r="M180" s="1020"/>
      <c r="N180" s="1020"/>
      <c r="O180" s="164"/>
      <c r="P180" s="1020"/>
      <c r="Q180" s="1020"/>
      <c r="R180" s="164"/>
      <c r="S180" s="1020"/>
      <c r="T180" s="1020"/>
      <c r="U180" s="164"/>
      <c r="V180" s="1020"/>
      <c r="W180" s="1020"/>
      <c r="X180" s="164"/>
      <c r="Y180" s="1020"/>
      <c r="Z180" s="1020"/>
      <c r="AA180" s="164"/>
      <c r="AB180" s="1020"/>
      <c r="AC180" s="1020"/>
      <c r="AD180" s="164"/>
      <c r="AE180" s="1020"/>
      <c r="AF180" s="1020"/>
      <c r="AG180" s="164"/>
      <c r="AH180" s="1020" t="s">
        <v>107</v>
      </c>
      <c r="AI180" s="1020"/>
      <c r="AJ180" s="164"/>
      <c r="AK180" s="1020" t="s">
        <v>107</v>
      </c>
      <c r="AL180" s="1020"/>
      <c r="AM180" s="164"/>
      <c r="AN180" s="1020" t="s">
        <v>107</v>
      </c>
      <c r="AO180" s="1020"/>
      <c r="AP180" s="164"/>
      <c r="AQ180" s="1019" t="s">
        <v>107</v>
      </c>
      <c r="AR180" s="1019"/>
      <c r="AS180" s="100"/>
      <c r="AT180" s="100"/>
      <c r="AU180" s="1102"/>
      <c r="AV180" s="1015">
        <v>14</v>
      </c>
      <c r="AW180" s="1015">
        <f>COUNTIF(D179:AR180,"FC")</f>
        <v>4</v>
      </c>
      <c r="AX180" s="1015">
        <f>COUNTIF(J178:AR178,"EC")</f>
        <v>0</v>
      </c>
      <c r="AY180" s="1015">
        <f>COUNTIF(J182:AR183,"E")</f>
        <v>4</v>
      </c>
      <c r="AZ180" s="1015">
        <f>COUNTIF(J179:AR179,"TW")</f>
        <v>0</v>
      </c>
      <c r="BA180" s="1014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</row>
    <row r="181" spans="1:64" ht="17.5" thickTop="1" thickBot="1" x14ac:dyDescent="0.4">
      <c r="A181" s="72"/>
      <c r="B181" s="1098"/>
      <c r="C181" s="100"/>
      <c r="D181" s="156" t="s">
        <v>85</v>
      </c>
      <c r="E181" s="157" t="s">
        <v>86</v>
      </c>
      <c r="F181" s="164"/>
      <c r="G181" s="156" t="s">
        <v>85</v>
      </c>
      <c r="H181" s="157" t="s">
        <v>86</v>
      </c>
      <c r="I181" s="164"/>
      <c r="J181" s="156" t="s">
        <v>85</v>
      </c>
      <c r="K181" s="157" t="s">
        <v>86</v>
      </c>
      <c r="L181" s="164"/>
      <c r="M181" s="156" t="s">
        <v>85</v>
      </c>
      <c r="N181" s="157" t="s">
        <v>86</v>
      </c>
      <c r="O181" s="164"/>
      <c r="P181" s="156" t="s">
        <v>85</v>
      </c>
      <c r="Q181" s="157" t="s">
        <v>86</v>
      </c>
      <c r="R181" s="164"/>
      <c r="S181" s="156" t="s">
        <v>85</v>
      </c>
      <c r="T181" s="157" t="s">
        <v>86</v>
      </c>
      <c r="U181" s="164"/>
      <c r="V181" s="156" t="s">
        <v>85</v>
      </c>
      <c r="W181" s="157" t="s">
        <v>86</v>
      </c>
      <c r="X181" s="164"/>
      <c r="Y181" s="156" t="s">
        <v>85</v>
      </c>
      <c r="Z181" s="157" t="s">
        <v>86</v>
      </c>
      <c r="AA181" s="164"/>
      <c r="AB181" s="156" t="s">
        <v>85</v>
      </c>
      <c r="AC181" s="157" t="s">
        <v>86</v>
      </c>
      <c r="AD181" s="164"/>
      <c r="AE181" s="156" t="s">
        <v>85</v>
      </c>
      <c r="AF181" s="157" t="s">
        <v>86</v>
      </c>
      <c r="AG181" s="164"/>
      <c r="AH181" s="165" t="s">
        <v>85</v>
      </c>
      <c r="AI181" s="166" t="s">
        <v>86</v>
      </c>
      <c r="AJ181" s="164"/>
      <c r="AK181" s="165" t="s">
        <v>85</v>
      </c>
      <c r="AL181" s="166" t="s">
        <v>86</v>
      </c>
      <c r="AM181" s="164"/>
      <c r="AN181" s="165" t="s">
        <v>85</v>
      </c>
      <c r="AO181" s="166" t="s">
        <v>86</v>
      </c>
      <c r="AP181" s="164"/>
      <c r="AQ181" s="165" t="s">
        <v>85</v>
      </c>
      <c r="AR181" s="166" t="s">
        <v>86</v>
      </c>
      <c r="AS181" s="151"/>
      <c r="AT181" s="100"/>
      <c r="AU181" s="1102"/>
      <c r="AV181" s="1015"/>
      <c r="AW181" s="1015"/>
      <c r="AX181" s="1015"/>
      <c r="AY181" s="1015"/>
      <c r="AZ181" s="1015"/>
      <c r="BA181" s="1014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</row>
    <row r="182" spans="1:64" ht="17.5" thickTop="1" thickBot="1" x14ac:dyDescent="0.4">
      <c r="A182" s="72"/>
      <c r="B182" s="1098"/>
      <c r="C182" s="100"/>
      <c r="D182" s="158" t="s">
        <v>89</v>
      </c>
      <c r="E182" s="159" t="s">
        <v>90</v>
      </c>
      <c r="F182" s="164"/>
      <c r="G182" s="158" t="s">
        <v>89</v>
      </c>
      <c r="H182" s="159" t="s">
        <v>90</v>
      </c>
      <c r="I182" s="164" t="s">
        <v>68</v>
      </c>
      <c r="J182" s="158" t="s">
        <v>89</v>
      </c>
      <c r="K182" s="159" t="s">
        <v>90</v>
      </c>
      <c r="L182" s="164"/>
      <c r="M182" s="158" t="s">
        <v>89</v>
      </c>
      <c r="N182" s="159" t="s">
        <v>90</v>
      </c>
      <c r="O182" s="164"/>
      <c r="P182" s="158" t="s">
        <v>89</v>
      </c>
      <c r="Q182" s="159" t="s">
        <v>90</v>
      </c>
      <c r="R182" s="164"/>
      <c r="S182" s="158" t="s">
        <v>89</v>
      </c>
      <c r="T182" s="159" t="s">
        <v>90</v>
      </c>
      <c r="U182" s="164"/>
      <c r="V182" s="158" t="s">
        <v>89</v>
      </c>
      <c r="W182" s="159" t="s">
        <v>90</v>
      </c>
      <c r="X182" s="164"/>
      <c r="Y182" s="158" t="s">
        <v>89</v>
      </c>
      <c r="Z182" s="159" t="s">
        <v>90</v>
      </c>
      <c r="AA182" s="164"/>
      <c r="AB182" s="158" t="s">
        <v>89</v>
      </c>
      <c r="AC182" s="159" t="s">
        <v>90</v>
      </c>
      <c r="AD182" s="164"/>
      <c r="AE182" s="158" t="s">
        <v>89</v>
      </c>
      <c r="AF182" s="159" t="s">
        <v>90</v>
      </c>
      <c r="AG182" s="164"/>
      <c r="AH182" s="169" t="s">
        <v>89</v>
      </c>
      <c r="AI182" s="170" t="s">
        <v>90</v>
      </c>
      <c r="AJ182" s="164"/>
      <c r="AK182" s="169" t="s">
        <v>89</v>
      </c>
      <c r="AL182" s="170" t="s">
        <v>90</v>
      </c>
      <c r="AM182" s="164"/>
      <c r="AN182" s="169" t="s">
        <v>89</v>
      </c>
      <c r="AO182" s="170" t="s">
        <v>90</v>
      </c>
      <c r="AP182" s="164"/>
      <c r="AQ182" s="169" t="s">
        <v>89</v>
      </c>
      <c r="AR182" s="170" t="s">
        <v>90</v>
      </c>
      <c r="AS182" s="151"/>
      <c r="AT182" s="100"/>
      <c r="AU182" s="1102"/>
      <c r="AV182" s="1015"/>
      <c r="AW182" s="1015"/>
      <c r="AX182" s="1015"/>
      <c r="AY182" s="1015"/>
      <c r="AZ182" s="1015"/>
      <c r="BA182" s="1014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</row>
    <row r="183" spans="1:64" ht="17" thickTop="1" x14ac:dyDescent="0.35">
      <c r="A183" s="72"/>
      <c r="B183" s="1098"/>
      <c r="C183" s="75"/>
      <c r="D183" s="160">
        <v>0</v>
      </c>
      <c r="E183" s="161" t="str">
        <f>VLOOKUP(D187,'[2]FDN Details'!$B159:Q637,16,0)</f>
        <v>-</v>
      </c>
      <c r="F183" s="173">
        <f>VLOOKUP(D187,'[2]FDN Details'!$B159:P637,15,0)</f>
        <v>423</v>
      </c>
      <c r="G183" s="160">
        <v>0</v>
      </c>
      <c r="H183" s="161" t="str">
        <f>VLOOKUP(G187,'[2]FDN Details'!$B159:T637,16,0)</f>
        <v>-</v>
      </c>
      <c r="I183" s="173">
        <f>VLOOKUP(G187,'[2]FDN Details'!$B159:S637,15,0)</f>
        <v>340</v>
      </c>
      <c r="J183" s="160">
        <v>0</v>
      </c>
      <c r="K183" s="161" t="str">
        <f>VLOOKUP(J187,'[2]FDN Details'!$B159:W637,16,0)</f>
        <v>-</v>
      </c>
      <c r="L183" s="173">
        <f>VLOOKUP(J187,'[2]FDN Details'!$B159:V637,15,0)</f>
        <v>395</v>
      </c>
      <c r="M183" s="160">
        <v>0</v>
      </c>
      <c r="N183" s="161" t="str">
        <f>VLOOKUP(M187,'[2]FDN Details'!$B159:Z637,16,0)</f>
        <v>-</v>
      </c>
      <c r="O183" s="173">
        <f>VLOOKUP(M187,'[2]FDN Details'!$B159:Y637,15,0)</f>
        <v>370</v>
      </c>
      <c r="P183" s="160">
        <v>0</v>
      </c>
      <c r="Q183" s="161" t="str">
        <f>VLOOKUP(P187,'[2]FDN Details'!$B159:AC637,16,0)</f>
        <v>-</v>
      </c>
      <c r="R183" s="173">
        <f>VLOOKUP(P187,'[2]FDN Details'!$B159:AB637,15,0)</f>
        <v>330</v>
      </c>
      <c r="S183" s="160">
        <v>0</v>
      </c>
      <c r="T183" s="161" t="str">
        <f>VLOOKUP(S187,'[2]FDN Details'!$B159:AF637,16,0)</f>
        <v>-</v>
      </c>
      <c r="U183" s="173">
        <f>VLOOKUP(S187,'[2]FDN Details'!$B159:AE637,15,0)</f>
        <v>393</v>
      </c>
      <c r="V183" s="160">
        <v>0</v>
      </c>
      <c r="W183" s="161" t="str">
        <f>VLOOKUP(V187,'[2]FDN Details'!$B159:AI637,16,0)</f>
        <v>-</v>
      </c>
      <c r="X183" s="173">
        <f>VLOOKUP(V187,'[2]FDN Details'!$B159:AH637,15,0)</f>
        <v>387</v>
      </c>
      <c r="Y183" s="160">
        <v>0</v>
      </c>
      <c r="Z183" s="161" t="str">
        <f>VLOOKUP(Y187,'[2]FDN Details'!$B159:AL637,16,0)</f>
        <v>-</v>
      </c>
      <c r="AA183" s="173">
        <f>VLOOKUP(Y187,'[2]FDN Details'!$B159:AK637,15,0)</f>
        <v>381</v>
      </c>
      <c r="AB183" s="160">
        <v>0</v>
      </c>
      <c r="AC183" s="161" t="str">
        <f>VLOOKUP(AB187,'[2]FDN Details'!$B159:AO637,16,0)</f>
        <v>-</v>
      </c>
      <c r="AD183" s="173">
        <f>VLOOKUP(AB187,'[2]FDN Details'!$B159:AN637,15,0)</f>
        <v>405</v>
      </c>
      <c r="AE183" s="160">
        <v>0</v>
      </c>
      <c r="AF183" s="161" t="str">
        <f>VLOOKUP(AE187,'[2]FDN Details'!$B159:AR637,16,0)</f>
        <v>-</v>
      </c>
      <c r="AG183" s="173">
        <f>VLOOKUP(AE187,'[2]FDN Details'!$B159:AQ637,15,0)</f>
        <v>425</v>
      </c>
      <c r="AH183" s="174" t="s">
        <v>108</v>
      </c>
      <c r="AI183" s="175" t="str">
        <f>VLOOKUP(AH187,'[2]FDN Details'!$B159:AU637,16,0)</f>
        <v>DFR</v>
      </c>
      <c r="AJ183" s="173">
        <f>VLOOKUP(AH187,'[2]FDN Details'!$B159:AT637,15,0)</f>
        <v>399</v>
      </c>
      <c r="AK183" s="174" t="s">
        <v>108</v>
      </c>
      <c r="AL183" s="175" t="str">
        <f>VLOOKUP(AK187,'[2]FDN Details'!$B159:AX637,16,0)</f>
        <v>DFR</v>
      </c>
      <c r="AM183" s="173">
        <f>VLOOKUP(AK187,'[2]FDN Details'!$B159:AW637,15,0)</f>
        <v>390</v>
      </c>
      <c r="AN183" s="174" t="s">
        <v>108</v>
      </c>
      <c r="AO183" s="175" t="str">
        <f>VLOOKUP(AN187,'[2]FDN Details'!$B159:BA637,16,0)</f>
        <v>DFR</v>
      </c>
      <c r="AP183" s="173">
        <f>VLOOKUP(AN187,'[2]FDN Details'!$B159:AZ637,15,0)</f>
        <v>373</v>
      </c>
      <c r="AQ183" s="174" t="s">
        <v>108</v>
      </c>
      <c r="AR183" s="175" t="str">
        <f>VLOOKUP(AQ187,'[2]FDN Details'!$B159:BD637,16,0)</f>
        <v>DFR</v>
      </c>
      <c r="AS183" s="120">
        <f>VLOOKUP(AQ187,'[2]FDN Details'!$B159:BC637,15,0)</f>
        <v>401</v>
      </c>
      <c r="AT183" s="100"/>
      <c r="AU183" s="1102"/>
      <c r="AV183" s="1037"/>
      <c r="AW183" s="1037"/>
      <c r="AX183" s="1037"/>
      <c r="AY183" s="1037"/>
      <c r="AZ183" s="1037"/>
      <c r="BA183" s="1033"/>
      <c r="BB183" s="78">
        <f>SUM(F183:AS183)</f>
        <v>5412</v>
      </c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</row>
    <row r="184" spans="1:64" x14ac:dyDescent="0.35">
      <c r="A184" s="72"/>
      <c r="B184" s="1098"/>
      <c r="C184" s="127"/>
      <c r="D184" s="1006" t="str">
        <f>VLOOKUP(D187,'[2]FDN Details'!$B170:K648,2)</f>
        <v>88/7</v>
      </c>
      <c r="E184" s="1006"/>
      <c r="F184" s="100"/>
      <c r="G184" s="1006" t="str">
        <f>VLOOKUP(G187,'[2]FDN Details'!$B170:N648,2)</f>
        <v>88/8</v>
      </c>
      <c r="H184" s="1006"/>
      <c r="I184" s="127"/>
      <c r="J184" s="1006" t="str">
        <f>VLOOKUP(J187,'[2]FDN Details'!$B170:Q648,2)</f>
        <v>88/9</v>
      </c>
      <c r="K184" s="1006"/>
      <c r="L184" s="127"/>
      <c r="M184" s="1006" t="str">
        <f>VLOOKUP(M187,'[2]FDN Details'!$B170:T648,2)</f>
        <v>88/10</v>
      </c>
      <c r="N184" s="1006"/>
      <c r="O184" s="127"/>
      <c r="P184" s="1006" t="str">
        <f>VLOOKUP(P187,'[2]FDN Details'!$B170:W648,2)</f>
        <v>88/11</v>
      </c>
      <c r="Q184" s="1006"/>
      <c r="R184" s="100"/>
      <c r="S184" s="1006" t="str">
        <f>VLOOKUP(S187,'[2]FDN Details'!$B170:Z648,2)</f>
        <v>89/0</v>
      </c>
      <c r="T184" s="1006"/>
      <c r="U184" s="100" t="s">
        <v>111</v>
      </c>
      <c r="V184" s="1006" t="str">
        <f>VLOOKUP(V187,'[2]FDN Details'!$B170:AC648,2)</f>
        <v>89/1</v>
      </c>
      <c r="W184" s="1006"/>
      <c r="X184" s="100"/>
      <c r="Y184" s="1006" t="str">
        <f>VLOOKUP(Y187,'[2]FDN Details'!$B170:AF648,2)</f>
        <v>89/2</v>
      </c>
      <c r="Z184" s="1006"/>
      <c r="AA184" s="100"/>
      <c r="AB184" s="1006" t="str">
        <f>VLOOKUP(AB187,'[2]FDN Details'!$B170:AI648,2)</f>
        <v>89/3</v>
      </c>
      <c r="AC184" s="1006"/>
      <c r="AD184" s="100"/>
      <c r="AE184" s="1006" t="str">
        <f>VLOOKUP(AE187,'[2]FDN Details'!$B170:AL648,2)</f>
        <v>89/4</v>
      </c>
      <c r="AF184" s="1006"/>
      <c r="AG184" s="100"/>
      <c r="AH184" s="1006" t="str">
        <f>VLOOKUP(AH187,'[2]FDN Details'!$B170:AO648,2)</f>
        <v>89/5</v>
      </c>
      <c r="AI184" s="1006"/>
      <c r="AJ184" s="100"/>
      <c r="AK184" s="1006" t="str">
        <f>VLOOKUP(AK187,'[2]FDN Details'!$B170:AR648,2)</f>
        <v>89/6</v>
      </c>
      <c r="AL184" s="1006"/>
      <c r="AM184" s="150"/>
      <c r="AN184" s="1006" t="str">
        <f>VLOOKUP(AN187,'[2]FDN Details'!$B170:AU648,2)</f>
        <v>89/7</v>
      </c>
      <c r="AO184" s="1006"/>
      <c r="AP184" s="100"/>
      <c r="AQ184" s="1006" t="str">
        <f>VLOOKUP(AQ187,'[2]FDN Details'!$B170:AX648,2)</f>
        <v>89/8</v>
      </c>
      <c r="AR184" s="1006"/>
      <c r="AS184" s="127"/>
      <c r="AT184" s="100"/>
      <c r="AU184" s="1102"/>
      <c r="AV184" s="1038"/>
      <c r="AW184" s="1038"/>
      <c r="AX184" s="1038"/>
      <c r="AY184" s="1038"/>
      <c r="AZ184" s="1038"/>
      <c r="BA184" s="1034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</row>
    <row r="185" spans="1:64" x14ac:dyDescent="0.35">
      <c r="A185" s="72"/>
      <c r="B185" s="1098"/>
      <c r="C185" s="127"/>
      <c r="D185" s="1006" t="str">
        <f>VLOOKUP(D187,'[2]FDN Details'!$B170:K649,3)</f>
        <v>A+3</v>
      </c>
      <c r="E185" s="1006"/>
      <c r="F185" s="100"/>
      <c r="G185" s="1006" t="str">
        <f>VLOOKUP(G187,'[2]FDN Details'!$B170:N649,3)</f>
        <v>A+0</v>
      </c>
      <c r="H185" s="1006"/>
      <c r="I185" s="100"/>
      <c r="J185" s="1006" t="str">
        <f>VLOOKUP(J187,'[2]FDN Details'!$B170:Q649,3)</f>
        <v>A-3</v>
      </c>
      <c r="K185" s="1006"/>
      <c r="L185" s="100"/>
      <c r="M185" s="1006" t="str">
        <f>VLOOKUP(M187,'[2]FDN Details'!$B170:T649,3)</f>
        <v>A+0</v>
      </c>
      <c r="N185" s="1006"/>
      <c r="O185" s="100"/>
      <c r="P185" s="1006" t="str">
        <f>VLOOKUP(P187,'[2]FDN Details'!$B170:W649,3)</f>
        <v>A-3</v>
      </c>
      <c r="Q185" s="1006"/>
      <c r="R185" s="100"/>
      <c r="S185" s="1006" t="str">
        <f>VLOOKUP(S187,'[2]FDN Details'!$B170:Z649,3)</f>
        <v>C2+0</v>
      </c>
      <c r="T185" s="1006"/>
      <c r="U185" s="100"/>
      <c r="V185" s="1006" t="str">
        <f>VLOOKUP(V187,'[2]FDN Details'!$B170:AC649,3)</f>
        <v>A+0</v>
      </c>
      <c r="W185" s="1006"/>
      <c r="X185" s="100"/>
      <c r="Y185" s="1006" t="str">
        <f>VLOOKUP(Y187,'[2]FDN Details'!$B170:AF649,3)</f>
        <v>A+0</v>
      </c>
      <c r="Z185" s="1006"/>
      <c r="AA185" s="100"/>
      <c r="AB185" s="1006" t="str">
        <f>VLOOKUP(AB187,'[2]FDN Details'!$B170:AI649,3)</f>
        <v>A+0</v>
      </c>
      <c r="AC185" s="1006"/>
      <c r="AD185" s="100"/>
      <c r="AE185" s="1006" t="str">
        <f>VLOOKUP(AE187,'[2]FDN Details'!$B170:AL649,3)</f>
        <v>A+0</v>
      </c>
      <c r="AF185" s="1006"/>
      <c r="AG185" s="100"/>
      <c r="AH185" s="1006" t="str">
        <f>VLOOKUP(AH187,'[2]FDN Details'!$B170:AO649,3)</f>
        <v>A+3</v>
      </c>
      <c r="AI185" s="1006"/>
      <c r="AJ185" s="100"/>
      <c r="AK185" s="1006" t="str">
        <f>VLOOKUP(AK187,'[2]FDN Details'!$B170:AR649,3)</f>
        <v>A+0</v>
      </c>
      <c r="AL185" s="1006"/>
      <c r="AM185" s="100"/>
      <c r="AN185" s="1006" t="str">
        <f>VLOOKUP(AN187,'[2]FDN Details'!$B170:AU649,3)</f>
        <v>A+0</v>
      </c>
      <c r="AO185" s="1006"/>
      <c r="AP185" s="100"/>
      <c r="AQ185" s="1006" t="str">
        <f>VLOOKUP(AQ187,'[2]FDN Details'!$B170:AX649,3)</f>
        <v>A+0</v>
      </c>
      <c r="AR185" s="1006"/>
      <c r="AS185" s="127"/>
      <c r="AT185" s="100"/>
      <c r="AU185" s="1102"/>
      <c r="AV185" s="1038"/>
      <c r="AW185" s="1038"/>
      <c r="AX185" s="1038"/>
      <c r="AY185" s="1038"/>
      <c r="AZ185" s="1038"/>
      <c r="BA185" s="1034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</row>
    <row r="186" spans="1:64" x14ac:dyDescent="0.35">
      <c r="A186" s="72"/>
      <c r="B186" s="1098"/>
      <c r="C186" s="75"/>
      <c r="D186" s="131"/>
      <c r="E186" s="131"/>
      <c r="F186" s="100"/>
      <c r="G186" s="131"/>
      <c r="H186" s="131"/>
      <c r="I186" s="131"/>
      <c r="J186" s="131"/>
      <c r="K186" s="131"/>
      <c r="L186" s="100"/>
      <c r="M186" s="131"/>
      <c r="N186" s="131"/>
      <c r="O186" s="100"/>
      <c r="P186" s="131"/>
      <c r="Q186" s="131"/>
      <c r="R186" s="131"/>
      <c r="S186" s="152"/>
      <c r="T186" s="153"/>
      <c r="U186" s="131"/>
      <c r="V186" s="131"/>
      <c r="W186" s="131"/>
      <c r="X186" s="75"/>
      <c r="Y186" s="131"/>
      <c r="Z186" s="131"/>
      <c r="AA186" s="100"/>
      <c r="AB186" s="131"/>
      <c r="AC186" s="131"/>
      <c r="AD186" s="100"/>
      <c r="AE186" s="131"/>
      <c r="AF186" s="131"/>
      <c r="AG186" s="100"/>
      <c r="AH186" s="131"/>
      <c r="AI186" s="131"/>
      <c r="AJ186" s="136"/>
      <c r="AK186" s="131"/>
      <c r="AL186" s="131"/>
      <c r="AM186" s="136"/>
      <c r="AN186" s="131"/>
      <c r="AO186" s="131"/>
      <c r="AP186" s="136"/>
      <c r="AQ186" s="131"/>
      <c r="AR186" s="131"/>
      <c r="AS186" s="136"/>
      <c r="AT186" s="100"/>
      <c r="AU186" s="1102"/>
      <c r="AV186" s="1038"/>
      <c r="AW186" s="1038"/>
      <c r="AX186" s="1038"/>
      <c r="AY186" s="1038"/>
      <c r="AZ186" s="1038"/>
      <c r="BA186" s="1034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</row>
    <row r="187" spans="1:64" x14ac:dyDescent="0.35">
      <c r="A187" s="72"/>
      <c r="B187" s="1098"/>
      <c r="C187" s="138"/>
      <c r="D187" s="138">
        <f>AQ176+1</f>
        <v>219</v>
      </c>
      <c r="E187" s="138"/>
      <c r="F187" s="126"/>
      <c r="G187" s="138">
        <f>D187+1</f>
        <v>220</v>
      </c>
      <c r="H187" s="138"/>
      <c r="I187" s="126"/>
      <c r="J187" s="138">
        <f>G187+1</f>
        <v>221</v>
      </c>
      <c r="K187" s="138"/>
      <c r="L187" s="126"/>
      <c r="M187" s="138">
        <f>J187+1</f>
        <v>222</v>
      </c>
      <c r="N187" s="138"/>
      <c r="O187" s="126"/>
      <c r="P187" s="138">
        <f>M187+1</f>
        <v>223</v>
      </c>
      <c r="Q187" s="138"/>
      <c r="R187" s="126"/>
      <c r="S187" s="138">
        <f>P187+1</f>
        <v>224</v>
      </c>
      <c r="T187" s="138"/>
      <c r="U187" s="126"/>
      <c r="V187" s="138">
        <f>S187+1</f>
        <v>225</v>
      </c>
      <c r="W187" s="138"/>
      <c r="X187" s="138"/>
      <c r="Y187" s="138">
        <f>V187+1</f>
        <v>226</v>
      </c>
      <c r="Z187" s="138"/>
      <c r="AA187" s="126"/>
      <c r="AB187" s="138">
        <f>Y187+1</f>
        <v>227</v>
      </c>
      <c r="AC187" s="138"/>
      <c r="AD187" s="126"/>
      <c r="AE187" s="138">
        <f>AB187+1</f>
        <v>228</v>
      </c>
      <c r="AF187" s="138"/>
      <c r="AG187" s="126"/>
      <c r="AH187" s="138">
        <f>AE187+1</f>
        <v>229</v>
      </c>
      <c r="AI187" s="138"/>
      <c r="AJ187" s="138"/>
      <c r="AK187" s="138">
        <f>AH187+1</f>
        <v>230</v>
      </c>
      <c r="AL187" s="138"/>
      <c r="AM187" s="138"/>
      <c r="AN187" s="138">
        <f>AK187+1</f>
        <v>231</v>
      </c>
      <c r="AO187" s="138"/>
      <c r="AP187" s="138"/>
      <c r="AQ187" s="138">
        <f>AN187+1</f>
        <v>232</v>
      </c>
      <c r="AR187" s="138"/>
      <c r="AS187" s="138"/>
      <c r="AT187" s="100"/>
      <c r="AU187" s="1102"/>
      <c r="AV187" s="1038"/>
      <c r="AW187" s="1038"/>
      <c r="AX187" s="1038"/>
      <c r="AY187" s="1038"/>
      <c r="AZ187" s="1038"/>
      <c r="BA187" s="1034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</row>
    <row r="188" spans="1:64" x14ac:dyDescent="0.35">
      <c r="A188" s="72"/>
      <c r="B188" s="1098"/>
      <c r="C188" s="1017" t="s">
        <v>106</v>
      </c>
      <c r="D188" s="1018"/>
      <c r="E188" s="1018"/>
      <c r="F188" s="1018"/>
      <c r="G188" s="1018"/>
      <c r="H188" s="1018"/>
      <c r="I188" s="1018"/>
      <c r="J188" s="1018"/>
      <c r="K188" s="1018"/>
      <c r="L188" s="1018"/>
      <c r="M188" s="1018"/>
      <c r="N188" s="1018"/>
      <c r="O188" s="1018"/>
      <c r="P188" s="1018"/>
      <c r="Q188" s="1018"/>
      <c r="R188" s="1018"/>
      <c r="S188" s="1018"/>
      <c r="T188" s="1018"/>
      <c r="U188" s="1018"/>
      <c r="V188" s="1018"/>
      <c r="W188" s="1018"/>
      <c r="X188" s="1018"/>
      <c r="Y188" s="1018"/>
      <c r="Z188" s="1018"/>
      <c r="AA188" s="1018"/>
      <c r="AB188" s="1018"/>
      <c r="AC188" s="1018"/>
      <c r="AD188" s="1018"/>
      <c r="AE188" s="1018"/>
      <c r="AF188" s="1018"/>
      <c r="AG188" s="1018"/>
      <c r="AH188" s="1018"/>
      <c r="AI188" s="1018"/>
      <c r="AJ188" s="1018"/>
      <c r="AK188" s="1018"/>
      <c r="AL188" s="1018"/>
      <c r="AM188" s="1018"/>
      <c r="AN188" s="1018"/>
      <c r="AO188" s="1018"/>
      <c r="AP188" s="1018"/>
      <c r="AQ188" s="1018"/>
      <c r="AR188" s="1018"/>
      <c r="AS188" s="1018"/>
      <c r="AT188" s="100"/>
      <c r="AU188" s="1102"/>
      <c r="AV188" s="1038"/>
      <c r="AW188" s="1038"/>
      <c r="AX188" s="1038"/>
      <c r="AY188" s="1038"/>
      <c r="AZ188" s="1038"/>
      <c r="BA188" s="1034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</row>
    <row r="189" spans="1:64" x14ac:dyDescent="0.35">
      <c r="A189" s="72"/>
      <c r="B189" s="1098"/>
      <c r="C189" s="178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00"/>
      <c r="AU189" s="1102"/>
      <c r="AV189" s="1038"/>
      <c r="AW189" s="1038"/>
      <c r="AX189" s="1038"/>
      <c r="AY189" s="1038"/>
      <c r="AZ189" s="1038"/>
      <c r="BA189" s="1034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</row>
    <row r="190" spans="1:64" x14ac:dyDescent="0.35">
      <c r="A190" s="72"/>
      <c r="B190" s="1098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00"/>
      <c r="AU190" s="1102"/>
      <c r="AV190" s="1038"/>
      <c r="AW190" s="1038"/>
      <c r="AX190" s="1038"/>
      <c r="AY190" s="1038"/>
      <c r="AZ190" s="1038"/>
      <c r="BA190" s="1034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</row>
    <row r="191" spans="1:64" x14ac:dyDescent="0.35">
      <c r="A191" s="72"/>
      <c r="B191" s="1098"/>
      <c r="C191" s="75"/>
      <c r="D191" s="75"/>
      <c r="E191" s="75"/>
      <c r="F191" s="100"/>
      <c r="G191" s="75"/>
      <c r="H191" s="75"/>
      <c r="I191" s="100"/>
      <c r="J191" s="75"/>
      <c r="K191" s="75"/>
      <c r="L191" s="100"/>
      <c r="M191" s="75"/>
      <c r="N191" s="75"/>
      <c r="O191" s="100"/>
      <c r="P191" s="75"/>
      <c r="Q191" s="75"/>
      <c r="R191" s="100"/>
      <c r="S191" s="75"/>
      <c r="T191" s="75"/>
      <c r="U191" s="179"/>
      <c r="V191" s="75"/>
      <c r="W191" s="75"/>
      <c r="X191" s="100"/>
      <c r="Y191" s="75"/>
      <c r="Z191" s="75"/>
      <c r="AA191" s="100"/>
      <c r="AB191" s="75"/>
      <c r="AC191" s="75"/>
      <c r="AD191" s="100"/>
      <c r="AE191" s="75"/>
      <c r="AF191" s="75"/>
      <c r="AG191" s="100"/>
      <c r="AH191" s="75"/>
      <c r="AI191" s="75"/>
      <c r="AJ191" s="100"/>
      <c r="AK191" s="75"/>
      <c r="AL191" s="75"/>
      <c r="AM191" s="100"/>
      <c r="AN191" s="75"/>
      <c r="AO191" s="75"/>
      <c r="AP191" s="179"/>
      <c r="AQ191" s="75"/>
      <c r="AR191" s="75"/>
      <c r="AS191" s="100"/>
      <c r="AT191" s="100"/>
      <c r="AU191" s="1102"/>
      <c r="AV191" s="1038"/>
      <c r="AW191" s="1038"/>
      <c r="AX191" s="1038"/>
      <c r="AY191" s="1038"/>
      <c r="AZ191" s="1038"/>
      <c r="BA191" s="1034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</row>
    <row r="192" spans="1:64" ht="17" thickBot="1" x14ac:dyDescent="0.4">
      <c r="A192" s="72"/>
      <c r="B192" s="1098"/>
      <c r="C192" s="75"/>
      <c r="D192" s="134" t="s">
        <v>107</v>
      </c>
      <c r="E192" s="108"/>
      <c r="F192" s="100"/>
      <c r="G192" s="1016"/>
      <c r="H192" s="1016"/>
      <c r="I192" s="100"/>
      <c r="J192" s="1016"/>
      <c r="K192" s="1016"/>
      <c r="L192" s="100"/>
      <c r="M192" s="1016"/>
      <c r="N192" s="1016"/>
      <c r="O192" s="100"/>
      <c r="P192" s="1016"/>
      <c r="Q192" s="1016"/>
      <c r="R192" s="100"/>
      <c r="S192" s="1016"/>
      <c r="T192" s="1016"/>
      <c r="U192" s="100"/>
      <c r="V192" s="1016"/>
      <c r="W192" s="1016"/>
      <c r="X192" s="100"/>
      <c r="Y192" s="1016"/>
      <c r="Z192" s="1016"/>
      <c r="AA192" s="100"/>
      <c r="AB192" s="1016"/>
      <c r="AC192" s="1016"/>
      <c r="AD192" s="100"/>
      <c r="AE192" s="1016"/>
      <c r="AF192" s="1016"/>
      <c r="AG192" s="100"/>
      <c r="AH192" s="1016"/>
      <c r="AI192" s="1016"/>
      <c r="AJ192" s="100"/>
      <c r="AK192" s="1016"/>
      <c r="AL192" s="1016"/>
      <c r="AM192" s="100"/>
      <c r="AN192" s="1016"/>
      <c r="AO192" s="1016"/>
      <c r="AP192" s="100"/>
      <c r="AQ192" s="1036"/>
      <c r="AR192" s="1036"/>
      <c r="AS192" s="100"/>
      <c r="AT192" s="100"/>
      <c r="AU192" s="1102"/>
      <c r="AV192" s="1039"/>
      <c r="AW192" s="1039"/>
      <c r="AX192" s="1039"/>
      <c r="AY192" s="1039"/>
      <c r="AZ192" s="1039"/>
      <c r="BA192" s="1035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</row>
    <row r="193" spans="1:64" ht="17.5" thickTop="1" thickBot="1" x14ac:dyDescent="0.4">
      <c r="A193" s="72"/>
      <c r="B193" s="1098"/>
      <c r="C193" s="100"/>
      <c r="D193" s="165" t="s">
        <v>85</v>
      </c>
      <c r="E193" s="166" t="s">
        <v>86</v>
      </c>
      <c r="F193" s="100"/>
      <c r="G193" s="145" t="s">
        <v>85</v>
      </c>
      <c r="H193" s="146" t="s">
        <v>86</v>
      </c>
      <c r="I193" s="100"/>
      <c r="J193" s="145" t="s">
        <v>85</v>
      </c>
      <c r="K193" s="146" t="s">
        <v>86</v>
      </c>
      <c r="L193" s="100"/>
      <c r="M193" s="145" t="s">
        <v>85</v>
      </c>
      <c r="N193" s="146" t="s">
        <v>86</v>
      </c>
      <c r="O193" s="100"/>
      <c r="P193" s="145" t="s">
        <v>85</v>
      </c>
      <c r="Q193" s="146" t="s">
        <v>86</v>
      </c>
      <c r="R193" s="100"/>
      <c r="S193" s="145" t="s">
        <v>85</v>
      </c>
      <c r="T193" s="146" t="s">
        <v>86</v>
      </c>
      <c r="U193" s="100"/>
      <c r="V193" s="145" t="s">
        <v>85</v>
      </c>
      <c r="W193" s="146" t="s">
        <v>86</v>
      </c>
      <c r="X193" s="100"/>
      <c r="Y193" s="145" t="s">
        <v>85</v>
      </c>
      <c r="Z193" s="146" t="s">
        <v>86</v>
      </c>
      <c r="AA193" s="100"/>
      <c r="AB193" s="145" t="s">
        <v>85</v>
      </c>
      <c r="AC193" s="146" t="s">
        <v>86</v>
      </c>
      <c r="AD193" s="100"/>
      <c r="AE193" s="145" t="s">
        <v>85</v>
      </c>
      <c r="AF193" s="146" t="s">
        <v>86</v>
      </c>
      <c r="AG193" s="100"/>
      <c r="AH193" s="145" t="s">
        <v>85</v>
      </c>
      <c r="AI193" s="146" t="s">
        <v>86</v>
      </c>
      <c r="AJ193" s="100"/>
      <c r="AK193" s="145" t="s">
        <v>85</v>
      </c>
      <c r="AL193" s="146" t="s">
        <v>86</v>
      </c>
      <c r="AM193" s="100"/>
      <c r="AN193" s="145" t="s">
        <v>85</v>
      </c>
      <c r="AO193" s="146" t="s">
        <v>86</v>
      </c>
      <c r="AP193" s="100"/>
      <c r="AQ193" s="145" t="s">
        <v>85</v>
      </c>
      <c r="AR193" s="146" t="s">
        <v>86</v>
      </c>
      <c r="AS193" s="151"/>
      <c r="AT193" s="100"/>
      <c r="AU193" s="1102"/>
      <c r="AV193" s="1015">
        <v>14</v>
      </c>
      <c r="AW193" s="1015">
        <f>COUNTIF(D192:AR193,"FC")</f>
        <v>1</v>
      </c>
      <c r="AX193" s="1015">
        <f>COUNTIF(J191:AR191,"EC")</f>
        <v>0</v>
      </c>
      <c r="AY193" s="1015">
        <f>COUNTIF(A195:AR196,"E")</f>
        <v>1</v>
      </c>
      <c r="AZ193" s="1015">
        <f>COUNTIF(J192:AR192,"TW")</f>
        <v>0</v>
      </c>
      <c r="BA193" s="1014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</row>
    <row r="194" spans="1:64" ht="17.5" thickTop="1" thickBot="1" x14ac:dyDescent="0.4">
      <c r="A194" s="72"/>
      <c r="B194" s="1098"/>
      <c r="C194" s="100"/>
      <c r="D194" s="169" t="s">
        <v>89</v>
      </c>
      <c r="E194" s="170" t="s">
        <v>90</v>
      </c>
      <c r="F194" s="100"/>
      <c r="G194" s="148" t="s">
        <v>89</v>
      </c>
      <c r="H194" s="149" t="s">
        <v>90</v>
      </c>
      <c r="I194" s="100" t="s">
        <v>68</v>
      </c>
      <c r="J194" s="148" t="s">
        <v>89</v>
      </c>
      <c r="K194" s="149" t="s">
        <v>90</v>
      </c>
      <c r="L194" s="100"/>
      <c r="M194" s="148" t="s">
        <v>89</v>
      </c>
      <c r="N194" s="149" t="s">
        <v>90</v>
      </c>
      <c r="O194" s="100"/>
      <c r="P194" s="148" t="s">
        <v>89</v>
      </c>
      <c r="Q194" s="149" t="s">
        <v>90</v>
      </c>
      <c r="R194" s="100"/>
      <c r="S194" s="148" t="s">
        <v>89</v>
      </c>
      <c r="T194" s="149" t="s">
        <v>90</v>
      </c>
      <c r="U194" s="100"/>
      <c r="V194" s="148" t="s">
        <v>89</v>
      </c>
      <c r="W194" s="149" t="s">
        <v>90</v>
      </c>
      <c r="X194" s="100"/>
      <c r="Y194" s="148" t="s">
        <v>89</v>
      </c>
      <c r="Z194" s="149" t="s">
        <v>90</v>
      </c>
      <c r="AA194" s="100"/>
      <c r="AB194" s="148" t="s">
        <v>89</v>
      </c>
      <c r="AC194" s="149" t="s">
        <v>90</v>
      </c>
      <c r="AD194" s="100"/>
      <c r="AE194" s="148" t="s">
        <v>89</v>
      </c>
      <c r="AF194" s="149" t="s">
        <v>90</v>
      </c>
      <c r="AG194" s="100"/>
      <c r="AH194" s="148" t="s">
        <v>89</v>
      </c>
      <c r="AI194" s="149" t="s">
        <v>90</v>
      </c>
      <c r="AJ194" s="100"/>
      <c r="AK194" s="148" t="s">
        <v>89</v>
      </c>
      <c r="AL194" s="149" t="s">
        <v>90</v>
      </c>
      <c r="AM194" s="100"/>
      <c r="AN194" s="148" t="s">
        <v>89</v>
      </c>
      <c r="AO194" s="149" t="s">
        <v>90</v>
      </c>
      <c r="AP194" s="100"/>
      <c r="AQ194" s="148" t="s">
        <v>89</v>
      </c>
      <c r="AR194" s="149" t="s">
        <v>90</v>
      </c>
      <c r="AS194" s="151"/>
      <c r="AT194" s="100"/>
      <c r="AU194" s="1102"/>
      <c r="AV194" s="1015"/>
      <c r="AW194" s="1015"/>
      <c r="AX194" s="1015"/>
      <c r="AY194" s="1015"/>
      <c r="AZ194" s="1015"/>
      <c r="BA194" s="1014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</row>
    <row r="195" spans="1:64" ht="17.5" thickTop="1" thickBot="1" x14ac:dyDescent="0.4">
      <c r="A195" s="72"/>
      <c r="B195" s="1098"/>
      <c r="C195" s="75"/>
      <c r="D195" s="174" t="s">
        <v>108</v>
      </c>
      <c r="E195" s="175" t="str">
        <f>VLOOKUP(D199,'[2]FDN Details'!$B171:Q649,16,0)</f>
        <v>WFR</v>
      </c>
      <c r="F195" s="120">
        <f>VLOOKUP(D199,'[2]FDN Details'!$B171:P649,15,0)</f>
        <v>369.82499999999999</v>
      </c>
      <c r="G195" s="114">
        <v>0</v>
      </c>
      <c r="H195" s="119" t="str">
        <f>VLOOKUP(G199,'[2]FDN Details'!$B171:T649,16,0)</f>
        <v>-</v>
      </c>
      <c r="I195" s="120">
        <f>VLOOKUP(G199,'[2]FDN Details'!$B171:S649,15,0)</f>
        <v>390</v>
      </c>
      <c r="J195" s="114">
        <v>0</v>
      </c>
      <c r="K195" s="119" t="str">
        <f>VLOOKUP(J199,'[2]FDN Details'!$B171:W649,16,0)</f>
        <v>-</v>
      </c>
      <c r="L195" s="120">
        <f>VLOOKUP(J199,'[2]FDN Details'!$B171:V649,15,0)</f>
        <v>387</v>
      </c>
      <c r="M195" s="114">
        <v>0</v>
      </c>
      <c r="N195" s="119" t="str">
        <f>VLOOKUP(M199,'[2]FDN Details'!$B171:Z649,16,0)</f>
        <v>-</v>
      </c>
      <c r="O195" s="120">
        <f>VLOOKUP(M199,'[2]FDN Details'!$B171:Y649,15,0)</f>
        <v>392</v>
      </c>
      <c r="P195" s="114">
        <v>0</v>
      </c>
      <c r="Q195" s="119" t="str">
        <f>VLOOKUP(P199,'[2]FDN Details'!$B171:AC649,16,0)</f>
        <v>-</v>
      </c>
      <c r="R195" s="120">
        <f>VLOOKUP(P199,'[2]FDN Details'!$B171:AB649,15,0)</f>
        <v>394</v>
      </c>
      <c r="S195" s="114">
        <v>0</v>
      </c>
      <c r="T195" s="119" t="str">
        <f>VLOOKUP(S199,'[2]FDN Details'!$B171:AF649,16,0)</f>
        <v>-</v>
      </c>
      <c r="U195" s="120">
        <f>VLOOKUP(S199,'[2]FDN Details'!$B171:AE649,15,0)</f>
        <v>401</v>
      </c>
      <c r="V195" s="114">
        <v>0</v>
      </c>
      <c r="W195" s="119" t="str">
        <f>VLOOKUP(V199,'[2]FDN Details'!$B171:AI649,16,0)</f>
        <v>-</v>
      </c>
      <c r="X195" s="120">
        <f>VLOOKUP(V199,'[2]FDN Details'!$B171:AH649,15,0)</f>
        <v>426</v>
      </c>
      <c r="Y195" s="114">
        <v>0</v>
      </c>
      <c r="Z195" s="119" t="str">
        <f>VLOOKUP(Y199,'[2]FDN Details'!$B171:AL649,16,0)</f>
        <v>-</v>
      </c>
      <c r="AA195" s="120">
        <f>VLOOKUP(Y199,'[2]FDN Details'!$B171:AK649,15,0)</f>
        <v>378</v>
      </c>
      <c r="AB195" s="114">
        <v>0</v>
      </c>
      <c r="AC195" s="119" t="str">
        <f>VLOOKUP(AB199,'[2]FDN Details'!$B171:AO649,16,0)</f>
        <v>-</v>
      </c>
      <c r="AD195" s="120">
        <f>VLOOKUP(AB199,'[2]FDN Details'!$B171:AN649,15,0)</f>
        <v>422</v>
      </c>
      <c r="AE195" s="114">
        <v>0</v>
      </c>
      <c r="AF195" s="119" t="str">
        <f>VLOOKUP(AE199,'[2]FDN Details'!$B171:AR649,16,0)</f>
        <v>-</v>
      </c>
      <c r="AG195" s="120">
        <f>VLOOKUP(AE199,'[2]FDN Details'!$B171:AQ649,15,0)</f>
        <v>425</v>
      </c>
      <c r="AH195" s="114">
        <v>0</v>
      </c>
      <c r="AI195" s="119" t="str">
        <f>VLOOKUP(AH199,'[2]FDN Details'!$B171:AU649,16,0)</f>
        <v>-</v>
      </c>
      <c r="AJ195" s="120">
        <f>VLOOKUP(AH199,'[2]FDN Details'!$B171:AT649,15,0)</f>
        <v>407</v>
      </c>
      <c r="AK195" s="114">
        <v>0</v>
      </c>
      <c r="AL195" s="119" t="str">
        <f>VLOOKUP(AK199,'[2]FDN Details'!$B171:AX649,16,0)</f>
        <v>-</v>
      </c>
      <c r="AM195" s="120">
        <f>VLOOKUP(AK199,'[2]FDN Details'!$B171:AW649,15,0)</f>
        <v>378</v>
      </c>
      <c r="AN195" s="114">
        <v>0</v>
      </c>
      <c r="AO195" s="119" t="str">
        <f>VLOOKUP(AN199,'[2]FDN Details'!$B171:BA649,16,0)</f>
        <v>-</v>
      </c>
      <c r="AP195" s="120">
        <f>VLOOKUP(AN199,'[2]FDN Details'!$B171:AZ649,15,0)</f>
        <v>376.94400000000002</v>
      </c>
      <c r="AQ195" s="114">
        <v>0</v>
      </c>
      <c r="AR195" s="119" t="str">
        <f>VLOOKUP(AQ199,'[2]FDN Details'!$B171:BD649,16,0)</f>
        <v>-</v>
      </c>
      <c r="AS195" s="120">
        <f>VLOOKUP(AQ199,'[2]FDN Details'!$B171:BC649,15,0)</f>
        <v>405</v>
      </c>
      <c r="AT195" s="100"/>
      <c r="AU195" s="1102"/>
      <c r="AV195" s="1015"/>
      <c r="AW195" s="1015"/>
      <c r="AX195" s="1015"/>
      <c r="AY195" s="1015"/>
      <c r="AZ195" s="1015"/>
      <c r="BA195" s="1014"/>
      <c r="BB195" s="78">
        <f>SUM(F195:AS195)</f>
        <v>5551.7690000000002</v>
      </c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</row>
    <row r="196" spans="1:64" ht="17" thickTop="1" x14ac:dyDescent="0.35">
      <c r="A196" s="72"/>
      <c r="B196" s="1098"/>
      <c r="C196" s="127"/>
      <c r="D196" s="1006" t="str">
        <f>VLOOKUP(D199,'[2]FDN Details'!$B182:K660,2)</f>
        <v>89/9</v>
      </c>
      <c r="E196" s="1006"/>
      <c r="F196" s="100"/>
      <c r="G196" s="1006" t="str">
        <f>VLOOKUP(G199,'[2]FDN Details'!$B182:N660,2)</f>
        <v>90/0</v>
      </c>
      <c r="H196" s="1006"/>
      <c r="I196" s="127"/>
      <c r="J196" s="1006" t="str">
        <f>VLOOKUP(J199,'[2]FDN Details'!$B182:Q660,2)</f>
        <v>90/1</v>
      </c>
      <c r="K196" s="1006"/>
      <c r="L196" s="127"/>
      <c r="M196" s="1006" t="str">
        <f>VLOOKUP(M199,'[2]FDN Details'!$B182:T660,2)</f>
        <v>90/2</v>
      </c>
      <c r="N196" s="1006"/>
      <c r="O196" s="127"/>
      <c r="P196" s="1006" t="str">
        <f>VLOOKUP(P199,'[2]FDN Details'!$B182:W660,2)</f>
        <v>90/3</v>
      </c>
      <c r="Q196" s="1006"/>
      <c r="R196" s="100"/>
      <c r="S196" s="1006" t="str">
        <f>VLOOKUP(S199,'[2]FDN Details'!$B182:Z660,2)</f>
        <v>90/4</v>
      </c>
      <c r="T196" s="1006"/>
      <c r="U196" s="100"/>
      <c r="V196" s="1006" t="str">
        <f>VLOOKUP(V199,'[2]FDN Details'!$B182:AC660,2)</f>
        <v>90/5</v>
      </c>
      <c r="W196" s="1006"/>
      <c r="X196" s="100"/>
      <c r="Y196" s="1006" t="str">
        <f>VLOOKUP(Y199,'[2]FDN Details'!$B182:AF660,2)</f>
        <v>90/6</v>
      </c>
      <c r="Z196" s="1006"/>
      <c r="AA196" s="100"/>
      <c r="AB196" s="1006" t="str">
        <f>VLOOKUP(AB199,'[2]FDN Details'!$B182:AI660,2)</f>
        <v>90/7</v>
      </c>
      <c r="AC196" s="1006"/>
      <c r="AD196" s="100"/>
      <c r="AE196" s="1006" t="str">
        <f>VLOOKUP(AE199,'[2]FDN Details'!$B182:AL660,2)</f>
        <v>90/8</v>
      </c>
      <c r="AF196" s="1006"/>
      <c r="AG196" s="100"/>
      <c r="AH196" s="1006" t="str">
        <f>VLOOKUP(AH199,'[2]FDN Details'!$B182:AO660,2)</f>
        <v>90/9</v>
      </c>
      <c r="AI196" s="1006"/>
      <c r="AJ196" s="100"/>
      <c r="AK196" s="1006" t="str">
        <f>VLOOKUP(AK199,'[2]FDN Details'!$B182:AR660,2)</f>
        <v>90/10</v>
      </c>
      <c r="AL196" s="1006"/>
      <c r="AM196" s="150"/>
      <c r="AN196" s="1006" t="str">
        <f>VLOOKUP(AN199,'[2]FDN Details'!$B182:AU660,2)</f>
        <v>90/11</v>
      </c>
      <c r="AO196" s="1006"/>
      <c r="AP196" s="100"/>
      <c r="AQ196" s="1006" t="str">
        <f>VLOOKUP(AQ199,'[2]FDN Details'!$B182:AX660,2)</f>
        <v>AP91</v>
      </c>
      <c r="AR196" s="1006"/>
      <c r="AS196" s="127"/>
      <c r="AT196" s="100"/>
      <c r="AU196" s="1102"/>
      <c r="AV196" s="105"/>
      <c r="AW196" s="105"/>
      <c r="AX196" s="105"/>
      <c r="AY196" s="105"/>
      <c r="AZ196" s="105"/>
      <c r="BA196" s="109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</row>
    <row r="197" spans="1:64" x14ac:dyDescent="0.35">
      <c r="A197" s="72"/>
      <c r="B197" s="1098"/>
      <c r="C197" s="127"/>
      <c r="D197" s="1006" t="str">
        <f>VLOOKUP(D199,'[2]FDN Details'!$B182:K661,3)</f>
        <v>A+0</v>
      </c>
      <c r="E197" s="1006"/>
      <c r="F197" s="100"/>
      <c r="G197" s="1006" t="str">
        <f>VLOOKUP(G199,'[2]FDN Details'!$B182:N661,3)</f>
        <v>C1+0</v>
      </c>
      <c r="H197" s="1006"/>
      <c r="I197" s="100"/>
      <c r="J197" s="1006" t="str">
        <f>VLOOKUP(J199,'[2]FDN Details'!$B182:Q661,3)</f>
        <v>A+0</v>
      </c>
      <c r="K197" s="1006"/>
      <c r="L197" s="100"/>
      <c r="M197" s="1006" t="str">
        <f>VLOOKUP(M199,'[2]FDN Details'!$B182:T661,3)</f>
        <v>A+0</v>
      </c>
      <c r="N197" s="1006"/>
      <c r="O197" s="100"/>
      <c r="P197" s="1006" t="str">
        <f>VLOOKUP(P199,'[2]FDN Details'!$B182:W661,3)</f>
        <v>A+0</v>
      </c>
      <c r="Q197" s="1006"/>
      <c r="R197" s="100"/>
      <c r="S197" s="1006" t="str">
        <f>VLOOKUP(S199,'[2]FDN Details'!$B182:Z661,3)</f>
        <v>A+0</v>
      </c>
      <c r="T197" s="1006"/>
      <c r="U197" s="100"/>
      <c r="V197" s="1006" t="str">
        <f>VLOOKUP(V199,'[2]FDN Details'!$B182:AC661,3)</f>
        <v>A+3</v>
      </c>
      <c r="W197" s="1006"/>
      <c r="X197" s="100"/>
      <c r="Y197" s="1006" t="str">
        <f>VLOOKUP(Y199,'[2]FDN Details'!$B182:AF661,3)</f>
        <v>A+3</v>
      </c>
      <c r="Z197" s="1006"/>
      <c r="AA197" s="100"/>
      <c r="AB197" s="1006" t="str">
        <f>VLOOKUP(AB199,'[2]FDN Details'!$B182:AI661,3)</f>
        <v>A-3</v>
      </c>
      <c r="AC197" s="1006"/>
      <c r="AD197" s="100"/>
      <c r="AE197" s="1006" t="str">
        <f>VLOOKUP(AE199,'[2]FDN Details'!$B182:AL661,3)</f>
        <v>A+6</v>
      </c>
      <c r="AF197" s="1006"/>
      <c r="AG197" s="100"/>
      <c r="AH197" s="1006" t="str">
        <f>VLOOKUP(AH199,'[2]FDN Details'!$B182:AO661,3)</f>
        <v>A+6</v>
      </c>
      <c r="AI197" s="1006"/>
      <c r="AJ197" s="100"/>
      <c r="AK197" s="1006" t="str">
        <f>VLOOKUP(AK199,'[2]FDN Details'!$B182:AR661,3)</f>
        <v>A-3</v>
      </c>
      <c r="AL197" s="1006"/>
      <c r="AM197" s="100"/>
      <c r="AN197" s="1006" t="str">
        <f>VLOOKUP(AN199,'[2]FDN Details'!$B182:AU661,3)</f>
        <v>A+0</v>
      </c>
      <c r="AO197" s="1006"/>
      <c r="AP197" s="100"/>
      <c r="AQ197" s="1006" t="str">
        <f>VLOOKUP(AQ199,'[2]FDN Details'!$B182:AX661,3)</f>
        <v>B2+0</v>
      </c>
      <c r="AR197" s="1006"/>
      <c r="AS197" s="127"/>
      <c r="AT197" s="100"/>
      <c r="AU197" s="1102"/>
      <c r="AV197" s="105"/>
      <c r="AW197" s="105"/>
      <c r="AX197" s="105"/>
      <c r="AY197" s="105"/>
      <c r="AZ197" s="105"/>
      <c r="BA197" s="109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</row>
    <row r="198" spans="1:64" x14ac:dyDescent="0.35">
      <c r="A198" s="72"/>
      <c r="B198" s="1098"/>
      <c r="C198" s="75"/>
      <c r="D198" s="131"/>
      <c r="E198" s="131"/>
      <c r="F198" s="100"/>
      <c r="G198" s="131"/>
      <c r="H198" s="131"/>
      <c r="I198" s="131"/>
      <c r="J198" s="131"/>
      <c r="K198" s="131"/>
      <c r="L198" s="100"/>
      <c r="M198" s="131"/>
      <c r="N198" s="131"/>
      <c r="O198" s="100"/>
      <c r="P198" s="131"/>
      <c r="Q198" s="131"/>
      <c r="R198" s="131"/>
      <c r="S198" s="152"/>
      <c r="T198" s="153"/>
      <c r="U198" s="131"/>
      <c r="V198" s="131"/>
      <c r="W198" s="131"/>
      <c r="X198" s="75"/>
      <c r="Y198" s="131"/>
      <c r="Z198" s="131"/>
      <c r="AA198" s="100"/>
      <c r="AB198" s="131"/>
      <c r="AC198" s="131"/>
      <c r="AD198" s="100"/>
      <c r="AE198" s="131"/>
      <c r="AF198" s="131"/>
      <c r="AG198" s="100"/>
      <c r="AH198" s="131"/>
      <c r="AI198" s="131"/>
      <c r="AJ198" s="136"/>
      <c r="AK198" s="131"/>
      <c r="AL198" s="131"/>
      <c r="AM198" s="136"/>
      <c r="AN198" s="131"/>
      <c r="AO198" s="131"/>
      <c r="AP198" s="136"/>
      <c r="AQ198" s="131"/>
      <c r="AR198" s="131"/>
      <c r="AS198" s="136"/>
      <c r="AT198" s="100"/>
      <c r="AU198" s="1102"/>
      <c r="AV198" s="105"/>
      <c r="AW198" s="105"/>
      <c r="AX198" s="105"/>
      <c r="AY198" s="105"/>
      <c r="AZ198" s="105"/>
      <c r="BA198" s="109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</row>
    <row r="199" spans="1:64" x14ac:dyDescent="0.35">
      <c r="A199" s="72"/>
      <c r="B199" s="1098"/>
      <c r="C199" s="138"/>
      <c r="D199" s="138">
        <f>AQ187+1</f>
        <v>233</v>
      </c>
      <c r="E199" s="138"/>
      <c r="F199" s="126"/>
      <c r="G199" s="138">
        <f>D199+1</f>
        <v>234</v>
      </c>
      <c r="H199" s="138"/>
      <c r="I199" s="126"/>
      <c r="J199" s="138">
        <f>G199+1</f>
        <v>235</v>
      </c>
      <c r="K199" s="138"/>
      <c r="L199" s="126"/>
      <c r="M199" s="138">
        <f>J199+1</f>
        <v>236</v>
      </c>
      <c r="N199" s="138"/>
      <c r="O199" s="126"/>
      <c r="P199" s="138">
        <f>M199+1</f>
        <v>237</v>
      </c>
      <c r="Q199" s="138"/>
      <c r="R199" s="126"/>
      <c r="S199" s="138">
        <f>P199+1</f>
        <v>238</v>
      </c>
      <c r="T199" s="138"/>
      <c r="U199" s="126"/>
      <c r="V199" s="138">
        <f>S199+1</f>
        <v>239</v>
      </c>
      <c r="W199" s="138"/>
      <c r="X199" s="138"/>
      <c r="Y199" s="138">
        <f>V199+1</f>
        <v>240</v>
      </c>
      <c r="Z199" s="138"/>
      <c r="AA199" s="126"/>
      <c r="AB199" s="138">
        <f>Y199+1</f>
        <v>241</v>
      </c>
      <c r="AC199" s="138"/>
      <c r="AD199" s="126"/>
      <c r="AE199" s="138">
        <f>AB199+1</f>
        <v>242</v>
      </c>
      <c r="AF199" s="138"/>
      <c r="AG199" s="126"/>
      <c r="AH199" s="138">
        <f>AE199+1</f>
        <v>243</v>
      </c>
      <c r="AI199" s="138"/>
      <c r="AJ199" s="138"/>
      <c r="AK199" s="138">
        <f>AH199+1</f>
        <v>244</v>
      </c>
      <c r="AL199" s="138"/>
      <c r="AM199" s="138"/>
      <c r="AN199" s="138">
        <f>AK199+1</f>
        <v>245</v>
      </c>
      <c r="AO199" s="138"/>
      <c r="AP199" s="138"/>
      <c r="AQ199" s="138">
        <f>AN199+1</f>
        <v>246</v>
      </c>
      <c r="AR199" s="138"/>
      <c r="AS199" s="138"/>
      <c r="AT199" s="100"/>
      <c r="AU199" s="1102"/>
      <c r="AV199" s="105"/>
      <c r="AW199" s="105"/>
      <c r="AX199" s="105"/>
      <c r="AY199" s="105"/>
      <c r="AZ199" s="105"/>
      <c r="BA199" s="109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</row>
    <row r="200" spans="1:64" x14ac:dyDescent="0.35">
      <c r="A200" s="72"/>
      <c r="B200" s="1098"/>
      <c r="C200" s="1017" t="s">
        <v>112</v>
      </c>
      <c r="D200" s="1018"/>
      <c r="E200" s="1018"/>
      <c r="F200" s="1018"/>
      <c r="G200" s="1018"/>
      <c r="H200" s="1018"/>
      <c r="I200" s="1018"/>
      <c r="J200" s="1018"/>
      <c r="K200" s="1018"/>
      <c r="L200" s="1018"/>
      <c r="M200" s="1018"/>
      <c r="N200" s="1018"/>
      <c r="O200" s="1018"/>
      <c r="P200" s="1018"/>
      <c r="Q200" s="1018"/>
      <c r="R200" s="1018"/>
      <c r="S200" s="1018"/>
      <c r="T200" s="1018"/>
      <c r="U200" s="1018"/>
      <c r="V200" s="1018"/>
      <c r="W200" s="1018"/>
      <c r="X200" s="1018"/>
      <c r="Y200" s="1018"/>
      <c r="Z200" s="1018"/>
      <c r="AA200" s="1018"/>
      <c r="AB200" s="1018"/>
      <c r="AC200" s="1018"/>
      <c r="AD200" s="1018"/>
      <c r="AE200" s="1018"/>
      <c r="AF200" s="1018"/>
      <c r="AG200" s="1018"/>
      <c r="AH200" s="1018"/>
      <c r="AI200" s="1018"/>
      <c r="AJ200" s="1018"/>
      <c r="AK200" s="1018"/>
      <c r="AL200" s="1018"/>
      <c r="AM200" s="1018"/>
      <c r="AN200" s="1018"/>
      <c r="AO200" s="1018"/>
      <c r="AP200" s="1018"/>
      <c r="AQ200" s="1018"/>
      <c r="AR200" s="1018"/>
      <c r="AS200" s="1018"/>
      <c r="AT200" s="100"/>
      <c r="AU200" s="1102"/>
      <c r="AV200" s="105"/>
      <c r="AW200" s="105"/>
      <c r="AX200" s="105"/>
      <c r="AY200" s="105"/>
      <c r="AZ200" s="105"/>
      <c r="BA200" s="109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</row>
    <row r="201" spans="1:64" x14ac:dyDescent="0.35">
      <c r="A201" s="72"/>
      <c r="B201" s="1098"/>
      <c r="C201" s="178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00"/>
      <c r="AU201" s="1102"/>
      <c r="AV201" s="105"/>
      <c r="AW201" s="105"/>
      <c r="AX201" s="105"/>
      <c r="AY201" s="105"/>
      <c r="AZ201" s="105"/>
      <c r="BA201" s="109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</row>
    <row r="202" spans="1:64" ht="17" thickBot="1" x14ac:dyDescent="0.4">
      <c r="A202" s="72"/>
      <c r="B202" s="1098"/>
      <c r="C202" s="75"/>
      <c r="D202" s="75"/>
      <c r="E202" s="75"/>
      <c r="F202" s="100"/>
      <c r="G202" s="75"/>
      <c r="H202" s="75"/>
      <c r="I202" s="100"/>
      <c r="J202" s="75"/>
      <c r="K202" s="75"/>
      <c r="L202" s="100"/>
      <c r="M202" s="75"/>
      <c r="N202" s="75"/>
      <c r="O202" s="100"/>
      <c r="P202" s="75"/>
      <c r="Q202" s="75"/>
      <c r="R202" s="100"/>
      <c r="S202" s="75"/>
      <c r="T202" s="75"/>
      <c r="U202" s="179"/>
      <c r="V202" s="75"/>
      <c r="W202" s="75"/>
      <c r="X202" s="100"/>
      <c r="Y202" s="75"/>
      <c r="Z202" s="75"/>
      <c r="AA202" s="100"/>
      <c r="AB202" s="75"/>
      <c r="AC202" s="75"/>
      <c r="AD202" s="100"/>
      <c r="AE202" s="75"/>
      <c r="AF202" s="75"/>
      <c r="AG202" s="100"/>
      <c r="AH202" s="75"/>
      <c r="AI202" s="75"/>
      <c r="AJ202" s="100"/>
      <c r="AK202" s="75"/>
      <c r="AL202" s="75"/>
      <c r="AM202" s="100"/>
      <c r="AN202" s="75"/>
      <c r="AO202" s="75"/>
      <c r="AP202" s="179"/>
      <c r="AQ202" s="75"/>
      <c r="AR202" s="75"/>
      <c r="AS202" s="100"/>
      <c r="AT202" s="100"/>
      <c r="AU202" s="1102"/>
      <c r="AV202" s="105"/>
      <c r="AW202" s="105"/>
      <c r="AX202" s="105"/>
      <c r="AY202" s="105"/>
      <c r="AZ202" s="105"/>
      <c r="BA202" s="109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</row>
    <row r="203" spans="1:64" ht="17.5" thickTop="1" thickBot="1" x14ac:dyDescent="0.4">
      <c r="A203" s="72"/>
      <c r="B203" s="1098"/>
      <c r="C203" s="75"/>
      <c r="D203" s="134"/>
      <c r="E203" s="108"/>
      <c r="F203" s="100"/>
      <c r="G203" s="1016"/>
      <c r="H203" s="1016"/>
      <c r="I203" s="100"/>
      <c r="J203" s="1016"/>
      <c r="K203" s="1016"/>
      <c r="L203" s="100"/>
      <c r="M203" s="1016"/>
      <c r="N203" s="1016"/>
      <c r="O203" s="100"/>
      <c r="P203" s="1016"/>
      <c r="Q203" s="1016"/>
      <c r="R203" s="100"/>
      <c r="S203" s="1016"/>
      <c r="T203" s="1016"/>
      <c r="U203" s="100"/>
      <c r="V203" s="1016"/>
      <c r="W203" s="1016"/>
      <c r="X203" s="100"/>
      <c r="Y203" s="1016"/>
      <c r="Z203" s="1016"/>
      <c r="AA203" s="100"/>
      <c r="AB203" s="1016"/>
      <c r="AC203" s="1016"/>
      <c r="AD203" s="100"/>
      <c r="AE203" s="1016"/>
      <c r="AF203" s="1016"/>
      <c r="AG203" s="100"/>
      <c r="AH203" s="1016"/>
      <c r="AI203" s="1016"/>
      <c r="AJ203" s="100"/>
      <c r="AK203" s="1016"/>
      <c r="AL203" s="1016"/>
      <c r="AM203" s="100"/>
      <c r="AN203" s="1016"/>
      <c r="AO203" s="1016"/>
      <c r="AP203" s="100"/>
      <c r="AQ203" s="1036"/>
      <c r="AR203" s="1036"/>
      <c r="AS203" s="100"/>
      <c r="AT203" s="100"/>
      <c r="AU203" s="1102"/>
      <c r="AV203" s="1015">
        <v>14</v>
      </c>
      <c r="AW203" s="1015">
        <f>COUNTIF(D202:AR203,"FC")</f>
        <v>0</v>
      </c>
      <c r="AX203" s="1015">
        <f>COUNTIF(J201:AR201,"EC")</f>
        <v>0</v>
      </c>
      <c r="AY203" s="1015">
        <f>COUNTIF(A205:AR206,"E")</f>
        <v>0</v>
      </c>
      <c r="AZ203" s="1015">
        <f>COUNTIF(J202:AR202,"TW")</f>
        <v>0</v>
      </c>
      <c r="BA203" s="1014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</row>
    <row r="204" spans="1:64" ht="17.5" thickTop="1" thickBot="1" x14ac:dyDescent="0.4">
      <c r="A204" s="72"/>
      <c r="B204" s="1098"/>
      <c r="C204" s="100"/>
      <c r="D204" s="145" t="s">
        <v>85</v>
      </c>
      <c r="E204" s="146" t="s">
        <v>86</v>
      </c>
      <c r="F204" s="100"/>
      <c r="G204" s="145" t="s">
        <v>85</v>
      </c>
      <c r="H204" s="146" t="s">
        <v>86</v>
      </c>
      <c r="I204" s="100"/>
      <c r="J204" s="145" t="s">
        <v>85</v>
      </c>
      <c r="K204" s="146" t="s">
        <v>86</v>
      </c>
      <c r="L204" s="100"/>
      <c r="M204" s="145" t="s">
        <v>85</v>
      </c>
      <c r="N204" s="146" t="s">
        <v>86</v>
      </c>
      <c r="O204" s="100"/>
      <c r="P204" s="145" t="s">
        <v>85</v>
      </c>
      <c r="Q204" s="146" t="s">
        <v>86</v>
      </c>
      <c r="R204" s="100"/>
      <c r="S204" s="145" t="s">
        <v>85</v>
      </c>
      <c r="T204" s="146" t="s">
        <v>86</v>
      </c>
      <c r="U204" s="100"/>
      <c r="V204" s="145" t="s">
        <v>85</v>
      </c>
      <c r="W204" s="146" t="s">
        <v>86</v>
      </c>
      <c r="X204" s="100"/>
      <c r="Y204" s="145" t="s">
        <v>85</v>
      </c>
      <c r="Z204" s="146" t="s">
        <v>86</v>
      </c>
      <c r="AA204" s="100"/>
      <c r="AB204" s="145" t="s">
        <v>85</v>
      </c>
      <c r="AC204" s="146" t="s">
        <v>86</v>
      </c>
      <c r="AD204" s="100"/>
      <c r="AE204" s="145" t="s">
        <v>85</v>
      </c>
      <c r="AF204" s="146" t="s">
        <v>86</v>
      </c>
      <c r="AG204" s="100"/>
      <c r="AH204" s="145" t="s">
        <v>85</v>
      </c>
      <c r="AI204" s="146" t="s">
        <v>86</v>
      </c>
      <c r="AJ204" s="100"/>
      <c r="AK204" s="145" t="s">
        <v>85</v>
      </c>
      <c r="AL204" s="146" t="s">
        <v>86</v>
      </c>
      <c r="AM204" s="100"/>
      <c r="AN204" s="145" t="s">
        <v>85</v>
      </c>
      <c r="AO204" s="146" t="s">
        <v>86</v>
      </c>
      <c r="AP204" s="100"/>
      <c r="AQ204" s="145" t="s">
        <v>85</v>
      </c>
      <c r="AR204" s="146" t="s">
        <v>86</v>
      </c>
      <c r="AS204" s="151"/>
      <c r="AT204" s="100"/>
      <c r="AU204" s="1102"/>
      <c r="AV204" s="1015"/>
      <c r="AW204" s="1015"/>
      <c r="AX204" s="1015"/>
      <c r="AY204" s="1015"/>
      <c r="AZ204" s="1015"/>
      <c r="BA204" s="1014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</row>
    <row r="205" spans="1:64" ht="17.5" thickTop="1" thickBot="1" x14ac:dyDescent="0.4">
      <c r="A205" s="72"/>
      <c r="B205" s="1098"/>
      <c r="C205" s="100"/>
      <c r="D205" s="148" t="s">
        <v>89</v>
      </c>
      <c r="E205" s="149" t="s">
        <v>90</v>
      </c>
      <c r="F205" s="100"/>
      <c r="G205" s="148" t="s">
        <v>89</v>
      </c>
      <c r="H205" s="149" t="s">
        <v>90</v>
      </c>
      <c r="I205" s="100" t="s">
        <v>68</v>
      </c>
      <c r="J205" s="148" t="s">
        <v>89</v>
      </c>
      <c r="K205" s="149" t="s">
        <v>90</v>
      </c>
      <c r="L205" s="100"/>
      <c r="M205" s="148" t="s">
        <v>89</v>
      </c>
      <c r="N205" s="149" t="s">
        <v>90</v>
      </c>
      <c r="O205" s="100"/>
      <c r="P205" s="148" t="s">
        <v>89</v>
      </c>
      <c r="Q205" s="149" t="s">
        <v>90</v>
      </c>
      <c r="R205" s="100"/>
      <c r="S205" s="148" t="s">
        <v>89</v>
      </c>
      <c r="T205" s="149" t="s">
        <v>90</v>
      </c>
      <c r="U205" s="100"/>
      <c r="V205" s="148" t="s">
        <v>89</v>
      </c>
      <c r="W205" s="149" t="s">
        <v>90</v>
      </c>
      <c r="X205" s="100"/>
      <c r="Y205" s="148" t="s">
        <v>89</v>
      </c>
      <c r="Z205" s="149" t="s">
        <v>90</v>
      </c>
      <c r="AA205" s="100"/>
      <c r="AB205" s="148" t="s">
        <v>89</v>
      </c>
      <c r="AC205" s="149" t="s">
        <v>90</v>
      </c>
      <c r="AD205" s="100"/>
      <c r="AE205" s="148" t="s">
        <v>89</v>
      </c>
      <c r="AF205" s="149" t="s">
        <v>90</v>
      </c>
      <c r="AG205" s="100"/>
      <c r="AH205" s="148" t="s">
        <v>89</v>
      </c>
      <c r="AI205" s="149" t="s">
        <v>90</v>
      </c>
      <c r="AJ205" s="100"/>
      <c r="AK205" s="148" t="s">
        <v>89</v>
      </c>
      <c r="AL205" s="149" t="s">
        <v>90</v>
      </c>
      <c r="AM205" s="100"/>
      <c r="AN205" s="148" t="s">
        <v>89</v>
      </c>
      <c r="AO205" s="149" t="s">
        <v>90</v>
      </c>
      <c r="AP205" s="100"/>
      <c r="AQ205" s="148" t="s">
        <v>89</v>
      </c>
      <c r="AR205" s="149" t="s">
        <v>90</v>
      </c>
      <c r="AS205" s="151"/>
      <c r="AT205" s="100"/>
      <c r="AU205" s="1102"/>
      <c r="AV205" s="1015"/>
      <c r="AW205" s="1015"/>
      <c r="AX205" s="1015"/>
      <c r="AY205" s="1015"/>
      <c r="AZ205" s="1015"/>
      <c r="BA205" s="1014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</row>
    <row r="206" spans="1:64" ht="17" thickTop="1" x14ac:dyDescent="0.35">
      <c r="A206" s="72"/>
      <c r="B206" s="1098"/>
      <c r="C206" s="75"/>
      <c r="D206" s="114">
        <v>0</v>
      </c>
      <c r="E206" s="119" t="str">
        <f>VLOOKUP(D210,'[2]FDN Details'!$B182:Q660,16,0)</f>
        <v>-</v>
      </c>
      <c r="F206" s="120">
        <f>VLOOKUP(D210,'[2]FDN Details'!$B182:P660,15,0)</f>
        <v>402</v>
      </c>
      <c r="G206" s="114">
        <v>0</v>
      </c>
      <c r="H206" s="119" t="str">
        <f>VLOOKUP(G210,'[2]FDN Details'!$B182:T660,16,0)</f>
        <v>-</v>
      </c>
      <c r="I206" s="120">
        <f>VLOOKUP(G210,'[2]FDN Details'!$B182:S660,15,0)</f>
        <v>424</v>
      </c>
      <c r="J206" s="114">
        <v>0</v>
      </c>
      <c r="K206" s="119" t="str">
        <f>VLOOKUP(J210,'[2]FDN Details'!$B182:W660,16,0)</f>
        <v>-</v>
      </c>
      <c r="L206" s="120">
        <f>VLOOKUP(J210,'[2]FDN Details'!$B182:V660,15,0)</f>
        <v>404</v>
      </c>
      <c r="M206" s="114">
        <v>0</v>
      </c>
      <c r="N206" s="119" t="str">
        <f>VLOOKUP(M210,'[2]FDN Details'!$B182:Z660,16,0)</f>
        <v>-</v>
      </c>
      <c r="O206" s="120">
        <f>VLOOKUP(M210,'[2]FDN Details'!$B182:Y660,15,0)</f>
        <v>398</v>
      </c>
      <c r="P206" s="114">
        <v>0</v>
      </c>
      <c r="Q206" s="119" t="str">
        <f>VLOOKUP(P210,'[2]FDN Details'!$B182:AC660,16,0)</f>
        <v>-</v>
      </c>
      <c r="R206" s="120">
        <f>VLOOKUP(P210,'[2]FDN Details'!$B182:AB660,15,0)</f>
        <v>376</v>
      </c>
      <c r="S206" s="114">
        <v>0</v>
      </c>
      <c r="T206" s="119" t="str">
        <f>VLOOKUP(S210,'[2]FDN Details'!$B182:AF660,16,0)</f>
        <v>-</v>
      </c>
      <c r="U206" s="120">
        <f>VLOOKUP(S210,'[2]FDN Details'!$B182:AE660,15,0)</f>
        <v>337</v>
      </c>
      <c r="V206" s="114">
        <v>0</v>
      </c>
      <c r="W206" s="119" t="str">
        <f>VLOOKUP(V210,'[2]FDN Details'!$B182:AI660,16,0)</f>
        <v>-</v>
      </c>
      <c r="X206" s="120">
        <f>VLOOKUP(V210,'[2]FDN Details'!$B182:AH660,15,0)</f>
        <v>368</v>
      </c>
      <c r="Y206" s="114">
        <v>0</v>
      </c>
      <c r="Z206" s="119" t="str">
        <f>VLOOKUP(Y210,'[2]FDN Details'!$B182:AL660,16,0)</f>
        <v>-</v>
      </c>
      <c r="AA206" s="120">
        <f>VLOOKUP(Y210,'[2]FDN Details'!$B182:AK660,15,0)</f>
        <v>402</v>
      </c>
      <c r="AB206" s="114">
        <v>0</v>
      </c>
      <c r="AC206" s="119" t="str">
        <f>VLOOKUP(AB210,'[2]FDN Details'!$B182:AO660,16,0)</f>
        <v>-</v>
      </c>
      <c r="AD206" s="120">
        <f>VLOOKUP(AB210,'[2]FDN Details'!$B182:AN660,15,0)</f>
        <v>416</v>
      </c>
      <c r="AE206" s="114">
        <v>0</v>
      </c>
      <c r="AF206" s="119" t="str">
        <f>VLOOKUP(AE210,'[2]FDN Details'!$B182:AR660,16,0)</f>
        <v>-</v>
      </c>
      <c r="AG206" s="120">
        <f>VLOOKUP(AE210,'[2]FDN Details'!$B182:AQ660,15,0)</f>
        <v>399</v>
      </c>
      <c r="AH206" s="114">
        <v>0</v>
      </c>
      <c r="AI206" s="119" t="str">
        <f>VLOOKUP(AH210,'[2]FDN Details'!$B182:AU660,16,0)</f>
        <v>-</v>
      </c>
      <c r="AJ206" s="120">
        <f>VLOOKUP(AH210,'[2]FDN Details'!$B182:AT660,15,0)</f>
        <v>408</v>
      </c>
      <c r="AK206" s="114">
        <v>0</v>
      </c>
      <c r="AL206" s="119" t="str">
        <f>VLOOKUP(AK210,'[2]FDN Details'!$B182:AX660,16,0)</f>
        <v>-</v>
      </c>
      <c r="AM206" s="120">
        <f>VLOOKUP(AK210,'[2]FDN Details'!$B182:AW660,15,0)</f>
        <v>378</v>
      </c>
      <c r="AN206" s="114">
        <v>0</v>
      </c>
      <c r="AO206" s="119" t="str">
        <f>VLOOKUP(AN210,'[2]FDN Details'!$B182:BA660,16,0)</f>
        <v>-</v>
      </c>
      <c r="AP206" s="120">
        <f>VLOOKUP(AN210,'[2]FDN Details'!$B182:AZ660,15,0)</f>
        <v>369</v>
      </c>
      <c r="AQ206" s="114">
        <v>0</v>
      </c>
      <c r="AR206" s="119" t="str">
        <f>VLOOKUP(AQ210,'[2]FDN Details'!$B182:BD660,16,0)</f>
        <v>-</v>
      </c>
      <c r="AS206" s="120">
        <f>VLOOKUP(AQ210,'[2]FDN Details'!$B182:BC660,15,0)</f>
        <v>410</v>
      </c>
      <c r="AT206" s="100"/>
      <c r="AU206" s="1102"/>
      <c r="AV206" s="1037"/>
      <c r="AW206" s="1037"/>
      <c r="AX206" s="1037"/>
      <c r="AY206" s="1037"/>
      <c r="AZ206" s="1037"/>
      <c r="BA206" s="1033"/>
      <c r="BB206" s="78">
        <f>SUM(F206:AS206)</f>
        <v>5491</v>
      </c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</row>
    <row r="207" spans="1:64" x14ac:dyDescent="0.35">
      <c r="A207" s="72"/>
      <c r="B207" s="1098"/>
      <c r="C207" s="127"/>
      <c r="D207" s="1006" t="str">
        <f>VLOOKUP(D210,'[2]FDN Details'!$B193:K671,2)</f>
        <v>91/1</v>
      </c>
      <c r="E207" s="1006"/>
      <c r="F207" s="100"/>
      <c r="G207" s="1006" t="str">
        <f>VLOOKUP(G210,'[2]FDN Details'!$B193:N671,2)</f>
        <v>91/2</v>
      </c>
      <c r="H207" s="1006"/>
      <c r="I207" s="127"/>
      <c r="J207" s="1006" t="str">
        <f>VLOOKUP(J210,'[2]FDN Details'!$B193:Q671,2)</f>
        <v>91/3</v>
      </c>
      <c r="K207" s="1006"/>
      <c r="L207" s="127"/>
      <c r="M207" s="1006" t="str">
        <f>VLOOKUP(M210,'[2]FDN Details'!$B193:T671,2)</f>
        <v>91/4</v>
      </c>
      <c r="N207" s="1006"/>
      <c r="O207" s="127"/>
      <c r="P207" s="1006" t="str">
        <f>VLOOKUP(P210,'[2]FDN Details'!$B193:W671,2)</f>
        <v>91/5</v>
      </c>
      <c r="Q207" s="1006"/>
      <c r="R207" s="100"/>
      <c r="S207" s="1006" t="str">
        <f>VLOOKUP(S210,'[2]FDN Details'!$B193:Z671,2)</f>
        <v>91/6</v>
      </c>
      <c r="T207" s="1006"/>
      <c r="U207" s="100"/>
      <c r="V207" s="1006" t="str">
        <f>VLOOKUP(V210,'[2]FDN Details'!$B193:AC671,2)</f>
        <v>91/7</v>
      </c>
      <c r="W207" s="1006"/>
      <c r="X207" s="100"/>
      <c r="Y207" s="1006" t="str">
        <f>VLOOKUP(Y210,'[2]FDN Details'!$B193:AF671,2)</f>
        <v>91/8</v>
      </c>
      <c r="Z207" s="1006"/>
      <c r="AA207" s="100"/>
      <c r="AB207" s="1006" t="str">
        <f>VLOOKUP(AB210,'[2]FDN Details'!$B193:AI671,2)</f>
        <v>91/9</v>
      </c>
      <c r="AC207" s="1006"/>
      <c r="AD207" s="100"/>
      <c r="AE207" s="1006" t="str">
        <f>VLOOKUP(AE210,'[2]FDN Details'!$B193:AL671,2)</f>
        <v>91/10</v>
      </c>
      <c r="AF207" s="1006"/>
      <c r="AG207" s="100"/>
      <c r="AH207" s="1006" t="str">
        <f>VLOOKUP(AH210,'[2]FDN Details'!$B193:AO671,2)</f>
        <v>AP92</v>
      </c>
      <c r="AI207" s="1006"/>
      <c r="AJ207" s="100"/>
      <c r="AK207" s="1006" t="str">
        <f>VLOOKUP(AK210,'[2]FDN Details'!$B193:AR671,2)</f>
        <v>92/1</v>
      </c>
      <c r="AL207" s="1006"/>
      <c r="AM207" s="150"/>
      <c r="AN207" s="1006" t="str">
        <f>VLOOKUP(AN210,'[2]FDN Details'!$B193:AU671,2)</f>
        <v>92/2</v>
      </c>
      <c r="AO207" s="1006"/>
      <c r="AP207" s="100"/>
      <c r="AQ207" s="1006" t="str">
        <f>VLOOKUP(AQ210,'[2]FDN Details'!$B193:AX671,2)</f>
        <v>92/3</v>
      </c>
      <c r="AR207" s="1006"/>
      <c r="AS207" s="127"/>
      <c r="AT207" s="100"/>
      <c r="AU207" s="1102"/>
      <c r="AV207" s="1038"/>
      <c r="AW207" s="1038"/>
      <c r="AX207" s="1038"/>
      <c r="AY207" s="1038"/>
      <c r="AZ207" s="1038"/>
      <c r="BA207" s="1034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</row>
    <row r="208" spans="1:64" x14ac:dyDescent="0.35">
      <c r="A208" s="72"/>
      <c r="B208" s="1098"/>
      <c r="C208" s="127"/>
      <c r="D208" s="1006" t="str">
        <f>VLOOKUP(D210,'[2]FDN Details'!$B193:K672,3)</f>
        <v>A+3</v>
      </c>
      <c r="E208" s="1006"/>
      <c r="F208" s="100"/>
      <c r="G208" s="1006" t="str">
        <f>VLOOKUP(G210,'[2]FDN Details'!$B193:N672,3)</f>
        <v>A+3</v>
      </c>
      <c r="H208" s="1006"/>
      <c r="I208" s="100"/>
      <c r="J208" s="1006" t="str">
        <f>VLOOKUP(J210,'[2]FDN Details'!$B193:Q672,3)</f>
        <v>A+3</v>
      </c>
      <c r="K208" s="1006"/>
      <c r="L208" s="100"/>
      <c r="M208" s="1006" t="str">
        <f>VLOOKUP(M210,'[2]FDN Details'!$B193:T672,3)</f>
        <v>A+3</v>
      </c>
      <c r="N208" s="1006"/>
      <c r="O208" s="100"/>
      <c r="P208" s="1006" t="str">
        <f>VLOOKUP(P210,'[2]FDN Details'!$B193:W672,3)</f>
        <v>A+0</v>
      </c>
      <c r="Q208" s="1006"/>
      <c r="R208" s="100"/>
      <c r="S208" s="1006" t="str">
        <f>VLOOKUP(S210,'[2]FDN Details'!$B193:Z672,3)</f>
        <v>A-3</v>
      </c>
      <c r="T208" s="1006"/>
      <c r="U208" s="100"/>
      <c r="V208" s="1006" t="str">
        <f>VLOOKUP(V210,'[2]FDN Details'!$B193:AC672,3)</f>
        <v>A-3</v>
      </c>
      <c r="W208" s="1006"/>
      <c r="X208" s="100"/>
      <c r="Y208" s="1006" t="str">
        <f>VLOOKUP(Y210,'[2]FDN Details'!$B193:AF672,3)</f>
        <v>A+0</v>
      </c>
      <c r="Z208" s="1006"/>
      <c r="AA208" s="100"/>
      <c r="AB208" s="1006" t="str">
        <f>VLOOKUP(AB210,'[2]FDN Details'!$B193:AI672,3)</f>
        <v>A+1.5</v>
      </c>
      <c r="AC208" s="1006"/>
      <c r="AD208" s="100"/>
      <c r="AE208" s="1006" t="str">
        <f>VLOOKUP(AE210,'[2]FDN Details'!$B193:AL672,3)</f>
        <v>A+3</v>
      </c>
      <c r="AF208" s="1006"/>
      <c r="AG208" s="100"/>
      <c r="AH208" s="1006" t="str">
        <f>VLOOKUP(AH210,'[2]FDN Details'!$B193:AO672,3)</f>
        <v>C2+0</v>
      </c>
      <c r="AI208" s="1006"/>
      <c r="AJ208" s="100"/>
      <c r="AK208" s="1006" t="str">
        <f>VLOOKUP(AK210,'[2]FDN Details'!$B193:AR672,3)</f>
        <v>A+3</v>
      </c>
      <c r="AL208" s="1006"/>
      <c r="AM208" s="100"/>
      <c r="AN208" s="1006" t="str">
        <f>VLOOKUP(AN210,'[2]FDN Details'!$B193:AU672,3)</f>
        <v>A-3</v>
      </c>
      <c r="AO208" s="1006"/>
      <c r="AP208" s="100"/>
      <c r="AQ208" s="1006" t="str">
        <f>VLOOKUP(AQ210,'[2]FDN Details'!$B193:AX672,3)</f>
        <v>A+0</v>
      </c>
      <c r="AR208" s="1006"/>
      <c r="AS208" s="127"/>
      <c r="AT208" s="100"/>
      <c r="AU208" s="1102"/>
      <c r="AV208" s="1038"/>
      <c r="AW208" s="1038"/>
      <c r="AX208" s="1038"/>
      <c r="AY208" s="1038"/>
      <c r="AZ208" s="1038"/>
      <c r="BA208" s="1034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</row>
    <row r="209" spans="1:64" x14ac:dyDescent="0.35">
      <c r="A209" s="72"/>
      <c r="B209" s="1098"/>
      <c r="C209" s="75"/>
      <c r="D209" s="131"/>
      <c r="E209" s="131"/>
      <c r="F209" s="100"/>
      <c r="G209" s="131"/>
      <c r="H209" s="131"/>
      <c r="I209" s="131"/>
      <c r="J209" s="131"/>
      <c r="K209" s="131"/>
      <c r="L209" s="100"/>
      <c r="M209" s="131"/>
      <c r="N209" s="131"/>
      <c r="O209" s="100"/>
      <c r="P209" s="131"/>
      <c r="Q209" s="131"/>
      <c r="R209" s="131"/>
      <c r="S209" s="152"/>
      <c r="T209" s="153"/>
      <c r="U209" s="131"/>
      <c r="V209" s="131"/>
      <c r="W209" s="131"/>
      <c r="X209" s="75"/>
      <c r="Y209" s="131"/>
      <c r="Z209" s="131"/>
      <c r="AA209" s="100"/>
      <c r="AB209" s="131"/>
      <c r="AC209" s="131"/>
      <c r="AD209" s="100"/>
      <c r="AE209" s="131"/>
      <c r="AF209" s="131"/>
      <c r="AG209" s="100"/>
      <c r="AH209" s="131"/>
      <c r="AI209" s="131"/>
      <c r="AJ209" s="136"/>
      <c r="AK209" s="131"/>
      <c r="AL209" s="131"/>
      <c r="AM209" s="136"/>
      <c r="AN209" s="131"/>
      <c r="AO209" s="131"/>
      <c r="AP209" s="136"/>
      <c r="AQ209" s="131"/>
      <c r="AR209" s="131"/>
      <c r="AS209" s="136"/>
      <c r="AT209" s="100"/>
      <c r="AU209" s="1102"/>
      <c r="AV209" s="1038"/>
      <c r="AW209" s="1038"/>
      <c r="AX209" s="1038"/>
      <c r="AY209" s="1038"/>
      <c r="AZ209" s="1038"/>
      <c r="BA209" s="1034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</row>
    <row r="210" spans="1:64" x14ac:dyDescent="0.35">
      <c r="A210" s="72"/>
      <c r="B210" s="1098"/>
      <c r="C210" s="138"/>
      <c r="D210" s="138">
        <f>AQ199+1</f>
        <v>247</v>
      </c>
      <c r="E210" s="138"/>
      <c r="F210" s="126"/>
      <c r="G210" s="138">
        <f>D210+1</f>
        <v>248</v>
      </c>
      <c r="H210" s="138"/>
      <c r="I210" s="126"/>
      <c r="J210" s="138">
        <f>G210+1</f>
        <v>249</v>
      </c>
      <c r="K210" s="138"/>
      <c r="L210" s="126"/>
      <c r="M210" s="138">
        <f>J210+1</f>
        <v>250</v>
      </c>
      <c r="N210" s="138"/>
      <c r="O210" s="126"/>
      <c r="P210" s="138">
        <f>M210+1</f>
        <v>251</v>
      </c>
      <c r="Q210" s="138"/>
      <c r="R210" s="126"/>
      <c r="S210" s="138">
        <f>P210+1</f>
        <v>252</v>
      </c>
      <c r="T210" s="138"/>
      <c r="U210" s="126"/>
      <c r="V210" s="138">
        <f>S210+1</f>
        <v>253</v>
      </c>
      <c r="W210" s="138"/>
      <c r="X210" s="138"/>
      <c r="Y210" s="138">
        <f>V210+1</f>
        <v>254</v>
      </c>
      <c r="Z210" s="138"/>
      <c r="AA210" s="126"/>
      <c r="AB210" s="138">
        <f>Y210+1</f>
        <v>255</v>
      </c>
      <c r="AC210" s="138"/>
      <c r="AD210" s="126"/>
      <c r="AE210" s="138">
        <f>AB210+1</f>
        <v>256</v>
      </c>
      <c r="AF210" s="138"/>
      <c r="AG210" s="126"/>
      <c r="AH210" s="138">
        <f>AE210+1</f>
        <v>257</v>
      </c>
      <c r="AI210" s="138"/>
      <c r="AJ210" s="138"/>
      <c r="AK210" s="138">
        <f>AH210+1</f>
        <v>258</v>
      </c>
      <c r="AL210" s="138"/>
      <c r="AM210" s="138"/>
      <c r="AN210" s="138">
        <f>AK210+1</f>
        <v>259</v>
      </c>
      <c r="AO210" s="138"/>
      <c r="AP210" s="138"/>
      <c r="AQ210" s="138">
        <f>AN210+1</f>
        <v>260</v>
      </c>
      <c r="AR210" s="138"/>
      <c r="AS210" s="138"/>
      <c r="AT210" s="100"/>
      <c r="AU210" s="1102"/>
      <c r="AV210" s="1038"/>
      <c r="AW210" s="1038"/>
      <c r="AX210" s="1038"/>
      <c r="AY210" s="1038"/>
      <c r="AZ210" s="1038"/>
      <c r="BA210" s="1034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</row>
    <row r="211" spans="1:64" x14ac:dyDescent="0.35">
      <c r="A211" s="72"/>
      <c r="B211" s="1098"/>
      <c r="C211" s="1017" t="s">
        <v>106</v>
      </c>
      <c r="D211" s="1018"/>
      <c r="E211" s="1018"/>
      <c r="F211" s="1018"/>
      <c r="G211" s="1018"/>
      <c r="H211" s="1018"/>
      <c r="I211" s="1018"/>
      <c r="J211" s="1018"/>
      <c r="K211" s="1018"/>
      <c r="L211" s="1018"/>
      <c r="M211" s="1018"/>
      <c r="N211" s="1018"/>
      <c r="O211" s="1018"/>
      <c r="P211" s="1018"/>
      <c r="Q211" s="1018"/>
      <c r="R211" s="1018"/>
      <c r="S211" s="1018"/>
      <c r="T211" s="1018"/>
      <c r="U211" s="1018"/>
      <c r="V211" s="1018"/>
      <c r="W211" s="1018"/>
      <c r="X211" s="1018"/>
      <c r="Y211" s="1018"/>
      <c r="Z211" s="1018"/>
      <c r="AA211" s="1042" t="s">
        <v>84</v>
      </c>
      <c r="AB211" s="1042"/>
      <c r="AC211" s="1042"/>
      <c r="AD211" s="1042"/>
      <c r="AE211" s="1042"/>
      <c r="AF211" s="1042"/>
      <c r="AG211" s="1042"/>
      <c r="AH211" s="1042"/>
      <c r="AI211" s="1042"/>
      <c r="AJ211" s="1042"/>
      <c r="AK211" s="1042"/>
      <c r="AL211" s="1042"/>
      <c r="AM211" s="1042"/>
      <c r="AN211" s="1042"/>
      <c r="AO211" s="1042"/>
      <c r="AP211" s="1042"/>
      <c r="AQ211" s="1042"/>
      <c r="AR211" s="1042"/>
      <c r="AS211" s="1042"/>
      <c r="AT211" s="100"/>
      <c r="AU211" s="1102"/>
      <c r="AV211" s="1038"/>
      <c r="AW211" s="1038"/>
      <c r="AX211" s="1038"/>
      <c r="AY211" s="1038"/>
      <c r="AZ211" s="1038"/>
      <c r="BA211" s="1034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</row>
    <row r="212" spans="1:64" x14ac:dyDescent="0.35">
      <c r="A212" s="72"/>
      <c r="B212" s="1098"/>
      <c r="C212" s="178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00"/>
      <c r="AU212" s="1102"/>
      <c r="AV212" s="1038"/>
      <c r="AW212" s="1038"/>
      <c r="AX212" s="1038"/>
      <c r="AY212" s="1038"/>
      <c r="AZ212" s="1038"/>
      <c r="BA212" s="1034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</row>
    <row r="213" spans="1:64" x14ac:dyDescent="0.35">
      <c r="A213" s="72"/>
      <c r="B213" s="1098"/>
      <c r="C213" s="75"/>
      <c r="D213" s="75"/>
      <c r="E213" s="75"/>
      <c r="F213" s="100"/>
      <c r="G213" s="75"/>
      <c r="H213" s="75"/>
      <c r="I213" s="100"/>
      <c r="J213" s="75"/>
      <c r="K213" s="75"/>
      <c r="L213" s="100"/>
      <c r="M213" s="75"/>
      <c r="N213" s="75"/>
      <c r="O213" s="100"/>
      <c r="P213" s="75"/>
      <c r="Q213" s="75"/>
      <c r="R213" s="100"/>
      <c r="S213" s="75"/>
      <c r="T213" s="75"/>
      <c r="U213" s="179"/>
      <c r="V213" s="75"/>
      <c r="W213" s="75"/>
      <c r="X213" s="100"/>
      <c r="Y213" s="75"/>
      <c r="Z213" s="75"/>
      <c r="AA213" s="100"/>
      <c r="AB213" s="75"/>
      <c r="AC213" s="75"/>
      <c r="AD213" s="100"/>
      <c r="AE213" s="75"/>
      <c r="AF213" s="75"/>
      <c r="AG213" s="100"/>
      <c r="AH213" s="75"/>
      <c r="AI213" s="75"/>
      <c r="AJ213" s="100"/>
      <c r="AK213" s="75"/>
      <c r="AL213" s="75"/>
      <c r="AM213" s="100"/>
      <c r="AN213" s="75"/>
      <c r="AO213" s="75"/>
      <c r="AP213" s="179"/>
      <c r="AQ213" s="75"/>
      <c r="AR213" s="75"/>
      <c r="AS213" s="100"/>
      <c r="AT213" s="100"/>
      <c r="AU213" s="1102"/>
      <c r="AV213" s="1038"/>
      <c r="AW213" s="1038"/>
      <c r="AX213" s="1038"/>
      <c r="AY213" s="1038"/>
      <c r="AZ213" s="1038"/>
      <c r="BA213" s="1034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</row>
    <row r="214" spans="1:64" ht="17" thickBot="1" x14ac:dyDescent="0.4">
      <c r="A214" s="72"/>
      <c r="B214" s="1098"/>
      <c r="C214" s="75"/>
      <c r="D214" s="134"/>
      <c r="E214" s="108"/>
      <c r="F214" s="100"/>
      <c r="G214" s="1016"/>
      <c r="H214" s="1016"/>
      <c r="I214" s="100"/>
      <c r="J214" s="1016"/>
      <c r="K214" s="1016"/>
      <c r="L214" s="100"/>
      <c r="M214" s="1016"/>
      <c r="N214" s="1016"/>
      <c r="O214" s="100"/>
      <c r="P214" s="1016"/>
      <c r="Q214" s="1016"/>
      <c r="R214" s="100"/>
      <c r="S214" s="1016"/>
      <c r="T214" s="1016"/>
      <c r="U214" s="100"/>
      <c r="V214" s="1016"/>
      <c r="W214" s="1016"/>
      <c r="X214" s="100"/>
      <c r="Y214" s="1016"/>
      <c r="Z214" s="1016"/>
      <c r="AA214" s="100"/>
      <c r="AB214" s="1016"/>
      <c r="AC214" s="1016"/>
      <c r="AD214" s="100"/>
      <c r="AE214" s="1016"/>
      <c r="AF214" s="1016"/>
      <c r="AG214" s="100"/>
      <c r="AH214" s="1016"/>
      <c r="AI214" s="1016"/>
      <c r="AJ214" s="100"/>
      <c r="AK214" s="1016"/>
      <c r="AL214" s="1016"/>
      <c r="AM214" s="100"/>
      <c r="AN214" s="1016"/>
      <c r="AO214" s="1016"/>
      <c r="AP214" s="100"/>
      <c r="AQ214" s="1036"/>
      <c r="AR214" s="1036"/>
      <c r="AS214" s="100"/>
      <c r="AT214" s="100"/>
      <c r="AU214" s="1102"/>
      <c r="AV214" s="1039"/>
      <c r="AW214" s="1039"/>
      <c r="AX214" s="1039"/>
      <c r="AY214" s="1039"/>
      <c r="AZ214" s="1039"/>
      <c r="BA214" s="1035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</row>
    <row r="215" spans="1:64" ht="17.5" thickTop="1" thickBot="1" x14ac:dyDescent="0.4">
      <c r="A215" s="72"/>
      <c r="B215" s="1098"/>
      <c r="C215" s="100"/>
      <c r="D215" s="145" t="s">
        <v>85</v>
      </c>
      <c r="E215" s="146" t="s">
        <v>86</v>
      </c>
      <c r="F215" s="100"/>
      <c r="G215" s="145" t="s">
        <v>85</v>
      </c>
      <c r="H215" s="146" t="s">
        <v>86</v>
      </c>
      <c r="I215" s="100"/>
      <c r="J215" s="145" t="s">
        <v>85</v>
      </c>
      <c r="K215" s="146" t="s">
        <v>86</v>
      </c>
      <c r="L215" s="100"/>
      <c r="M215" s="145" t="s">
        <v>85</v>
      </c>
      <c r="N215" s="146" t="s">
        <v>86</v>
      </c>
      <c r="O215" s="100"/>
      <c r="P215" s="145" t="s">
        <v>85</v>
      </c>
      <c r="Q215" s="146" t="s">
        <v>86</v>
      </c>
      <c r="R215" s="100"/>
      <c r="S215" s="145" t="s">
        <v>85</v>
      </c>
      <c r="T215" s="146" t="s">
        <v>86</v>
      </c>
      <c r="U215" s="100"/>
      <c r="V215" s="145" t="s">
        <v>85</v>
      </c>
      <c r="W215" s="146" t="s">
        <v>86</v>
      </c>
      <c r="X215" s="100"/>
      <c r="Y215" s="145" t="s">
        <v>85</v>
      </c>
      <c r="Z215" s="146" t="s">
        <v>86</v>
      </c>
      <c r="AA215" s="100"/>
      <c r="AB215" s="145" t="s">
        <v>85</v>
      </c>
      <c r="AC215" s="146" t="s">
        <v>86</v>
      </c>
      <c r="AD215" s="100"/>
      <c r="AE215" s="145" t="s">
        <v>85</v>
      </c>
      <c r="AF215" s="146" t="s">
        <v>86</v>
      </c>
      <c r="AG215" s="100"/>
      <c r="AH215" s="145" t="s">
        <v>85</v>
      </c>
      <c r="AI215" s="146" t="s">
        <v>86</v>
      </c>
      <c r="AJ215" s="100"/>
      <c r="AK215" s="145" t="s">
        <v>85</v>
      </c>
      <c r="AL215" s="146" t="s">
        <v>86</v>
      </c>
      <c r="AM215" s="100"/>
      <c r="AN215" s="145" t="s">
        <v>85</v>
      </c>
      <c r="AO215" s="146" t="s">
        <v>86</v>
      </c>
      <c r="AP215" s="100"/>
      <c r="AQ215" s="145" t="s">
        <v>85</v>
      </c>
      <c r="AR215" s="146" t="s">
        <v>86</v>
      </c>
      <c r="AS215" s="151"/>
      <c r="AT215" s="100"/>
      <c r="AU215" s="1102"/>
      <c r="AV215" s="1015">
        <v>14</v>
      </c>
      <c r="AW215" s="1015">
        <f>COUNTIF(D214:AR215,"FC")</f>
        <v>0</v>
      </c>
      <c r="AX215" s="1015">
        <f>COUNTIF(J213:AR213,"EC")</f>
        <v>0</v>
      </c>
      <c r="AY215" s="1015">
        <f>COUNTIF(A217:AR218,"E")</f>
        <v>0</v>
      </c>
      <c r="AZ215" s="1015">
        <f>COUNTIF(J214:AR214,"TW")</f>
        <v>0</v>
      </c>
      <c r="BA215" s="1014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</row>
    <row r="216" spans="1:64" ht="17.5" thickTop="1" thickBot="1" x14ac:dyDescent="0.4">
      <c r="A216" s="72"/>
      <c r="B216" s="1098"/>
      <c r="C216" s="100"/>
      <c r="D216" s="148" t="s">
        <v>89</v>
      </c>
      <c r="E216" s="149" t="s">
        <v>90</v>
      </c>
      <c r="F216" s="100"/>
      <c r="G216" s="148" t="s">
        <v>89</v>
      </c>
      <c r="H216" s="149" t="s">
        <v>90</v>
      </c>
      <c r="I216" s="100" t="s">
        <v>68</v>
      </c>
      <c r="J216" s="148" t="s">
        <v>89</v>
      </c>
      <c r="K216" s="149" t="s">
        <v>90</v>
      </c>
      <c r="L216" s="100"/>
      <c r="M216" s="148" t="s">
        <v>89</v>
      </c>
      <c r="N216" s="149" t="s">
        <v>90</v>
      </c>
      <c r="O216" s="100"/>
      <c r="P216" s="148" t="s">
        <v>89</v>
      </c>
      <c r="Q216" s="149" t="s">
        <v>90</v>
      </c>
      <c r="R216" s="100"/>
      <c r="S216" s="148" t="s">
        <v>89</v>
      </c>
      <c r="T216" s="149" t="s">
        <v>90</v>
      </c>
      <c r="U216" s="100"/>
      <c r="V216" s="148" t="s">
        <v>89</v>
      </c>
      <c r="W216" s="149" t="s">
        <v>90</v>
      </c>
      <c r="X216" s="100"/>
      <c r="Y216" s="148" t="s">
        <v>89</v>
      </c>
      <c r="Z216" s="149" t="s">
        <v>90</v>
      </c>
      <c r="AA216" s="100"/>
      <c r="AB216" s="148" t="s">
        <v>89</v>
      </c>
      <c r="AC216" s="149" t="s">
        <v>90</v>
      </c>
      <c r="AD216" s="100"/>
      <c r="AE216" s="148" t="s">
        <v>89</v>
      </c>
      <c r="AF216" s="149" t="s">
        <v>90</v>
      </c>
      <c r="AG216" s="100"/>
      <c r="AH216" s="148" t="s">
        <v>89</v>
      </c>
      <c r="AI216" s="149" t="s">
        <v>90</v>
      </c>
      <c r="AJ216" s="100"/>
      <c r="AK216" s="148" t="s">
        <v>89</v>
      </c>
      <c r="AL216" s="149" t="s">
        <v>90</v>
      </c>
      <c r="AM216" s="100"/>
      <c r="AN216" s="148" t="s">
        <v>89</v>
      </c>
      <c r="AO216" s="149" t="s">
        <v>90</v>
      </c>
      <c r="AP216" s="100"/>
      <c r="AQ216" s="148" t="s">
        <v>89</v>
      </c>
      <c r="AR216" s="149" t="s">
        <v>90</v>
      </c>
      <c r="AS216" s="151"/>
      <c r="AT216" s="100"/>
      <c r="AU216" s="1102"/>
      <c r="AV216" s="1015"/>
      <c r="AW216" s="1015"/>
      <c r="AX216" s="1015"/>
      <c r="AY216" s="1015"/>
      <c r="AZ216" s="1015"/>
      <c r="BA216" s="1014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</row>
    <row r="217" spans="1:64" ht="17.5" thickTop="1" thickBot="1" x14ac:dyDescent="0.4">
      <c r="A217" s="72"/>
      <c r="B217" s="1098"/>
      <c r="C217" s="75"/>
      <c r="D217" s="114">
        <v>0</v>
      </c>
      <c r="E217" s="119" t="str">
        <f>VLOOKUP(D221,'[2]FDN Details'!$B193:Q671,16,0)</f>
        <v>-</v>
      </c>
      <c r="F217" s="120">
        <f>VLOOKUP(D221,'[2]FDN Details'!$B193:P671,15,0)</f>
        <v>416</v>
      </c>
      <c r="G217" s="114">
        <v>0</v>
      </c>
      <c r="H217" s="119" t="str">
        <f>VLOOKUP(G221,'[2]FDN Details'!$B193:T671,16,0)</f>
        <v>-</v>
      </c>
      <c r="I217" s="120">
        <f>VLOOKUP(G221,'[2]FDN Details'!$B193:S671,15,0)</f>
        <v>392</v>
      </c>
      <c r="J217" s="114">
        <v>0</v>
      </c>
      <c r="K217" s="119" t="str">
        <f>VLOOKUP(J221,'[2]FDN Details'!$B193:W671,16,0)</f>
        <v>-</v>
      </c>
      <c r="L217" s="120">
        <f>VLOOKUP(J221,'[2]FDN Details'!$B193:V671,15,0)</f>
        <v>381</v>
      </c>
      <c r="M217" s="114">
        <v>0</v>
      </c>
      <c r="N217" s="119" t="str">
        <f>VLOOKUP(M221,'[2]FDN Details'!$B193:Z671,16,0)</f>
        <v>-</v>
      </c>
      <c r="O217" s="120">
        <f>VLOOKUP(M221,'[2]FDN Details'!$B193:Y671,15,0)</f>
        <v>380</v>
      </c>
      <c r="P217" s="114">
        <v>0</v>
      </c>
      <c r="Q217" s="119" t="str">
        <f>VLOOKUP(P221,'[2]FDN Details'!$B193:AC671,16,0)</f>
        <v>-</v>
      </c>
      <c r="R217" s="120">
        <f>VLOOKUP(P221,'[2]FDN Details'!$B193:AB671,15,0)</f>
        <v>397</v>
      </c>
      <c r="S217" s="114">
        <v>0</v>
      </c>
      <c r="T217" s="119" t="str">
        <f>VLOOKUP(S221,'[2]FDN Details'!$B193:AF671,16,0)</f>
        <v>-</v>
      </c>
      <c r="U217" s="120">
        <f>VLOOKUP(S221,'[2]FDN Details'!$B193:AE671,15,0)</f>
        <v>407</v>
      </c>
      <c r="V217" s="114">
        <v>0</v>
      </c>
      <c r="W217" s="119" t="str">
        <f>VLOOKUP(V221,'[2]FDN Details'!$B193:AI671,16,0)</f>
        <v>-</v>
      </c>
      <c r="X217" s="120">
        <f>VLOOKUP(V221,'[2]FDN Details'!$B193:AH671,15,0)</f>
        <v>412.8</v>
      </c>
      <c r="Y217" s="114">
        <v>0</v>
      </c>
      <c r="Z217" s="119" t="str">
        <f>VLOOKUP(Y221,'[2]FDN Details'!$B193:AL671,16,0)</f>
        <v>-</v>
      </c>
      <c r="AA217" s="120" t="str">
        <f>VLOOKUP(Y221,'[2]FDN Details'!$B193:AK671,15,0)</f>
        <v>0</v>
      </c>
      <c r="AB217" s="114">
        <v>0</v>
      </c>
      <c r="AC217" s="119" t="str">
        <f>VLOOKUP(AB221,'[2]FDN Details'!$B193:AO671,16,0)</f>
        <v>-</v>
      </c>
      <c r="AD217" s="120">
        <f>VLOOKUP(AB221,'[2]FDN Details'!$B193:AN671,15,0)</f>
        <v>399</v>
      </c>
      <c r="AE217" s="114">
        <v>0</v>
      </c>
      <c r="AF217" s="119" t="str">
        <f>VLOOKUP(AE221,'[2]FDN Details'!$B193:AR671,16,0)</f>
        <v>-</v>
      </c>
      <c r="AG217" s="120">
        <f>VLOOKUP(AE221,'[2]FDN Details'!$B193:AQ671,15,0)</f>
        <v>399</v>
      </c>
      <c r="AH217" s="114">
        <v>0</v>
      </c>
      <c r="AI217" s="119" t="str">
        <f>VLOOKUP(AH221,'[2]FDN Details'!$B193:AU671,16,0)</f>
        <v>-</v>
      </c>
      <c r="AJ217" s="120">
        <f>VLOOKUP(AH221,'[2]FDN Details'!$B193:AT671,15,0)</f>
        <v>399</v>
      </c>
      <c r="AK217" s="114">
        <v>0</v>
      </c>
      <c r="AL217" s="119" t="str">
        <f>VLOOKUP(AK221,'[2]FDN Details'!$B193:AX671,16,0)</f>
        <v>-</v>
      </c>
      <c r="AM217" s="120">
        <f>VLOOKUP(AK221,'[2]FDN Details'!$B193:AW671,15,0)</f>
        <v>399</v>
      </c>
      <c r="AN217" s="114">
        <v>0</v>
      </c>
      <c r="AO217" s="119" t="str">
        <f>VLOOKUP(AN221,'[2]FDN Details'!$B193:BA671,16,0)</f>
        <v>-</v>
      </c>
      <c r="AP217" s="120">
        <f>VLOOKUP(AN221,'[2]FDN Details'!$B193:AZ671,15,0)</f>
        <v>399</v>
      </c>
      <c r="AQ217" s="114">
        <v>0</v>
      </c>
      <c r="AR217" s="119" t="str">
        <f>VLOOKUP(AQ221,'[2]FDN Details'!$B193:BD671,16,0)</f>
        <v>-</v>
      </c>
      <c r="AS217" s="120">
        <f>VLOOKUP(AQ221,'[2]FDN Details'!$B193:BC671,15,0)</f>
        <v>399</v>
      </c>
      <c r="AT217" s="100"/>
      <c r="AU217" s="1102"/>
      <c r="AV217" s="1015"/>
      <c r="AW217" s="1015"/>
      <c r="AX217" s="1015"/>
      <c r="AY217" s="1015"/>
      <c r="AZ217" s="1015"/>
      <c r="BA217" s="1014"/>
      <c r="BB217" s="78">
        <f>SUM(F217:AS217)</f>
        <v>5179.8</v>
      </c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</row>
    <row r="218" spans="1:64" ht="17" thickTop="1" x14ac:dyDescent="0.35">
      <c r="A218" s="72"/>
      <c r="B218" s="1098"/>
      <c r="C218" s="127"/>
      <c r="D218" s="1006" t="str">
        <f>VLOOKUP(D221,'[2]FDN Details'!$B204:K682,2)</f>
        <v>92/4</v>
      </c>
      <c r="E218" s="1006"/>
      <c r="F218" s="100"/>
      <c r="G218" s="1006" t="str">
        <f>VLOOKUP(G221,'[2]FDN Details'!$B204:N682,2)</f>
        <v>AP93</v>
      </c>
      <c r="H218" s="1006"/>
      <c r="I218" s="127"/>
      <c r="J218" s="1006" t="str">
        <f>VLOOKUP(J221,'[2]FDN Details'!$B204:Q682,2)</f>
        <v>93/1</v>
      </c>
      <c r="K218" s="1006"/>
      <c r="L218" s="127"/>
      <c r="M218" s="1006" t="str">
        <f>VLOOKUP(M221,'[2]FDN Details'!$B204:T682,2)</f>
        <v>93/2</v>
      </c>
      <c r="N218" s="1006"/>
      <c r="O218" s="127"/>
      <c r="P218" s="1040" t="str">
        <f>VLOOKUP(P221,'[2]FDN Details'!$B204:W682,2)</f>
        <v>93/3</v>
      </c>
      <c r="Q218" s="1040"/>
      <c r="R218" s="100"/>
      <c r="S218" s="1006" t="str">
        <f>VLOOKUP(S221,'[2]FDN Details'!$B204:Z682,2)</f>
        <v>93/4</v>
      </c>
      <c r="T218" s="1006"/>
      <c r="U218" s="100"/>
      <c r="V218" s="1006" t="str">
        <f>VLOOKUP(V221,'[2]FDN Details'!$B204:AC682,2)</f>
        <v>93/5</v>
      </c>
      <c r="W218" s="1006"/>
      <c r="X218" s="100"/>
      <c r="Y218" s="1006" t="str">
        <f>VLOOKUP(Y221,'[2]FDN Details'!$B204:AF682,2)</f>
        <v>94/0</v>
      </c>
      <c r="Z218" s="1006"/>
      <c r="AA218" s="100"/>
      <c r="AB218" s="1006" t="str">
        <f>VLOOKUP(AB221,'[2]FDN Details'!$B204:AI682,2)</f>
        <v>94/1</v>
      </c>
      <c r="AC218" s="1006"/>
      <c r="AD218" s="100"/>
      <c r="AE218" s="1006" t="str">
        <f>VLOOKUP(AE221,'[2]FDN Details'!$B204:AL682,2)</f>
        <v>94/2</v>
      </c>
      <c r="AF218" s="1006"/>
      <c r="AG218" s="100"/>
      <c r="AH218" s="1006" t="str">
        <f>VLOOKUP(AH221,'[2]FDN Details'!$B204:AO682,2)</f>
        <v>94/3</v>
      </c>
      <c r="AI218" s="1006"/>
      <c r="AJ218" s="100"/>
      <c r="AK218" s="1006" t="str">
        <f>VLOOKUP(AK221,'[2]FDN Details'!$B204:AR682,2)</f>
        <v>94/4</v>
      </c>
      <c r="AL218" s="1006"/>
      <c r="AM218" s="150"/>
      <c r="AN218" s="1006" t="str">
        <f>VLOOKUP(AN221,'[2]FDN Details'!$B204:AU682,2)</f>
        <v>94/5</v>
      </c>
      <c r="AO218" s="1006"/>
      <c r="AP218" s="100"/>
      <c r="AQ218" s="1006" t="str">
        <f>VLOOKUP(AQ221,'[2]FDN Details'!$B204:AX682,2)</f>
        <v>94/6</v>
      </c>
      <c r="AR218" s="1006"/>
      <c r="AS218" s="127"/>
      <c r="AT218" s="100"/>
      <c r="AU218" s="1102"/>
      <c r="AV218" s="105"/>
      <c r="AW218" s="105"/>
      <c r="AX218" s="105"/>
      <c r="AY218" s="105"/>
      <c r="AZ218" s="105"/>
      <c r="BA218" s="109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</row>
    <row r="219" spans="1:64" x14ac:dyDescent="0.35">
      <c r="A219" s="72"/>
      <c r="B219" s="1098"/>
      <c r="C219" s="127"/>
      <c r="D219" s="1006" t="str">
        <f>VLOOKUP(D221,'[2]FDN Details'!$B204:K683,3)</f>
        <v>A+3</v>
      </c>
      <c r="E219" s="1006"/>
      <c r="F219" s="100"/>
      <c r="G219" s="1006" t="str">
        <f>VLOOKUP(G221,'[2]FDN Details'!$B204:N683,3)</f>
        <v>C2+0</v>
      </c>
      <c r="H219" s="1006"/>
      <c r="I219" s="100"/>
      <c r="J219" s="1006" t="str">
        <f>VLOOKUP(J221,'[2]FDN Details'!$B204:Q683,3)</f>
        <v>A+1.5</v>
      </c>
      <c r="K219" s="1006"/>
      <c r="L219" s="100"/>
      <c r="M219" s="1006" t="str">
        <f>VLOOKUP(M221,'[2]FDN Details'!$B204:T683,3)</f>
        <v>A+0</v>
      </c>
      <c r="N219" s="1006"/>
      <c r="O219" s="100"/>
      <c r="P219" s="1006" t="str">
        <f>VLOOKUP(P221,'[2]FDN Details'!$B204:W683,3)</f>
        <v>A+0</v>
      </c>
      <c r="Q219" s="1006"/>
      <c r="R219" s="100"/>
      <c r="S219" s="1006" t="str">
        <f>VLOOKUP(S221,'[2]FDN Details'!$B204:Z683,3)</f>
        <v>A+0</v>
      </c>
      <c r="T219" s="1006"/>
      <c r="U219" s="100"/>
      <c r="V219" s="1006" t="str">
        <f>VLOOKUP(V221,'[2]FDN Details'!$B204:AC683,3)</f>
        <v>A+3</v>
      </c>
      <c r="W219" s="1006"/>
      <c r="X219" s="100"/>
      <c r="Y219" s="1006" t="str">
        <f>VLOOKUP(Y221,'[2]FDN Details'!$B204:AF683,3)</f>
        <v>B2+0</v>
      </c>
      <c r="Z219" s="1006"/>
      <c r="AA219" s="100"/>
      <c r="AB219" s="1006" t="str">
        <f>VLOOKUP(AB221,'[2]FDN Details'!$B204:AI683,3)</f>
        <v>A+3</v>
      </c>
      <c r="AC219" s="1006"/>
      <c r="AD219" s="100"/>
      <c r="AE219" s="1006" t="str">
        <f>VLOOKUP(AE221,'[2]FDN Details'!$B204:AL683,3)</f>
        <v>A+0</v>
      </c>
      <c r="AF219" s="1006"/>
      <c r="AG219" s="100"/>
      <c r="AH219" s="1006" t="str">
        <f>VLOOKUP(AH221,'[2]FDN Details'!$B204:AO683,3)</f>
        <v>A+3</v>
      </c>
      <c r="AI219" s="1006"/>
      <c r="AJ219" s="100"/>
      <c r="AK219" s="1006" t="str">
        <f>VLOOKUP(AK221,'[2]FDN Details'!$B204:AR683,3)</f>
        <v>A+0</v>
      </c>
      <c r="AL219" s="1006"/>
      <c r="AM219" s="100"/>
      <c r="AN219" s="1006" t="str">
        <f>VLOOKUP(AN221,'[2]FDN Details'!$B204:AU683,3)</f>
        <v>A+3</v>
      </c>
      <c r="AO219" s="1006"/>
      <c r="AP219" s="100"/>
      <c r="AQ219" s="1006" t="str">
        <f>VLOOKUP(AQ221,'[2]FDN Details'!$B204:AX683,3)</f>
        <v>A+3</v>
      </c>
      <c r="AR219" s="1006"/>
      <c r="AS219" s="127"/>
      <c r="AT219" s="100"/>
      <c r="AU219" s="1102"/>
      <c r="AV219" s="105"/>
      <c r="AW219" s="105"/>
      <c r="AX219" s="105"/>
      <c r="AY219" s="105"/>
      <c r="AZ219" s="105"/>
      <c r="BA219" s="109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</row>
    <row r="220" spans="1:64" x14ac:dyDescent="0.35">
      <c r="A220" s="72"/>
      <c r="B220" s="1098"/>
      <c r="C220" s="75"/>
      <c r="D220" s="131"/>
      <c r="E220" s="131"/>
      <c r="F220" s="100"/>
      <c r="G220" s="131"/>
      <c r="H220" s="131"/>
      <c r="I220" s="131"/>
      <c r="J220" s="131"/>
      <c r="K220" s="131"/>
      <c r="L220" s="100"/>
      <c r="M220" s="131"/>
      <c r="N220" s="131"/>
      <c r="O220" s="100"/>
      <c r="P220" s="131"/>
      <c r="Q220" s="131"/>
      <c r="R220" s="131"/>
      <c r="S220" s="152"/>
      <c r="T220" s="153"/>
      <c r="U220" s="131"/>
      <c r="V220" s="131"/>
      <c r="W220" s="131"/>
      <c r="X220" s="75"/>
      <c r="Y220" s="131"/>
      <c r="Z220" s="131"/>
      <c r="AA220" s="100"/>
      <c r="AB220" s="131"/>
      <c r="AC220" s="131"/>
      <c r="AD220" s="100"/>
      <c r="AE220" s="131"/>
      <c r="AF220" s="131"/>
      <c r="AG220" s="100"/>
      <c r="AH220" s="131"/>
      <c r="AI220" s="131"/>
      <c r="AJ220" s="136"/>
      <c r="AK220" s="131"/>
      <c r="AL220" s="131"/>
      <c r="AM220" s="136"/>
      <c r="AN220" s="131"/>
      <c r="AO220" s="131"/>
      <c r="AP220" s="136"/>
      <c r="AQ220" s="131"/>
      <c r="AR220" s="131"/>
      <c r="AS220" s="136"/>
      <c r="AT220" s="100"/>
      <c r="AU220" s="1102"/>
      <c r="AV220" s="105"/>
      <c r="AW220" s="105"/>
      <c r="AX220" s="105"/>
      <c r="AY220" s="105"/>
      <c r="AZ220" s="105"/>
      <c r="BA220" s="109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</row>
    <row r="221" spans="1:64" x14ac:dyDescent="0.35">
      <c r="A221" s="72"/>
      <c r="B221" s="1098"/>
      <c r="C221" s="138"/>
      <c r="D221" s="138">
        <f>AQ210+1</f>
        <v>261</v>
      </c>
      <c r="E221" s="138"/>
      <c r="F221" s="126"/>
      <c r="G221" s="138">
        <f>D221+1</f>
        <v>262</v>
      </c>
      <c r="H221" s="138"/>
      <c r="I221" s="126"/>
      <c r="J221" s="138">
        <f>G221+1</f>
        <v>263</v>
      </c>
      <c r="K221" s="138"/>
      <c r="L221" s="126"/>
      <c r="M221" s="138">
        <f>J221+1</f>
        <v>264</v>
      </c>
      <c r="N221" s="138"/>
      <c r="O221" s="126"/>
      <c r="P221" s="138">
        <f>M221+1</f>
        <v>265</v>
      </c>
      <c r="Q221" s="138"/>
      <c r="R221" s="126"/>
      <c r="S221" s="138">
        <f>P221+1</f>
        <v>266</v>
      </c>
      <c r="T221" s="138"/>
      <c r="U221" s="126"/>
      <c r="V221" s="138">
        <f>S221+1</f>
        <v>267</v>
      </c>
      <c r="W221" s="138"/>
      <c r="X221" s="138"/>
      <c r="Y221" s="138">
        <f>V221+1</f>
        <v>268</v>
      </c>
      <c r="Z221" s="138"/>
      <c r="AA221" s="126"/>
      <c r="AB221" s="138">
        <f>Y221+1</f>
        <v>269</v>
      </c>
      <c r="AC221" s="138"/>
      <c r="AD221" s="126"/>
      <c r="AE221" s="138">
        <f>AB221+1</f>
        <v>270</v>
      </c>
      <c r="AF221" s="138"/>
      <c r="AG221" s="126"/>
      <c r="AH221" s="138">
        <f>AE221+1</f>
        <v>271</v>
      </c>
      <c r="AI221" s="138"/>
      <c r="AJ221" s="138"/>
      <c r="AK221" s="138">
        <f>AH221+1</f>
        <v>272</v>
      </c>
      <c r="AL221" s="138"/>
      <c r="AM221" s="138"/>
      <c r="AN221" s="138">
        <f>AK221+1</f>
        <v>273</v>
      </c>
      <c r="AO221" s="138"/>
      <c r="AP221" s="138"/>
      <c r="AQ221" s="138">
        <f>AN221+1</f>
        <v>274</v>
      </c>
      <c r="AR221" s="138"/>
      <c r="AS221" s="138"/>
      <c r="AT221" s="100"/>
      <c r="AU221" s="1102"/>
      <c r="AV221" s="105"/>
      <c r="AW221" s="105"/>
      <c r="AX221" s="105"/>
      <c r="AY221" s="105"/>
      <c r="AZ221" s="105"/>
      <c r="BA221" s="109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</row>
    <row r="222" spans="1:64" x14ac:dyDescent="0.35">
      <c r="A222" s="72"/>
      <c r="B222" s="1098"/>
      <c r="C222" s="1041" t="s">
        <v>84</v>
      </c>
      <c r="D222" s="1042"/>
      <c r="E222" s="1042"/>
      <c r="F222" s="1042"/>
      <c r="G222" s="1042"/>
      <c r="H222" s="1042"/>
      <c r="I222" s="1042"/>
      <c r="J222" s="1042"/>
      <c r="K222" s="1042"/>
      <c r="L222" s="1042"/>
      <c r="M222" s="1042"/>
      <c r="N222" s="1042"/>
      <c r="O222" s="1042"/>
      <c r="P222" s="1042"/>
      <c r="Q222" s="1042"/>
      <c r="R222" s="1042"/>
      <c r="S222" s="1042"/>
      <c r="T222" s="1042"/>
      <c r="U222" s="1042"/>
      <c r="V222" s="1042"/>
      <c r="W222" s="1042"/>
      <c r="X222" s="1042"/>
      <c r="Y222" s="1042"/>
      <c r="Z222" s="1042"/>
      <c r="AA222" s="1042"/>
      <c r="AB222" s="1042"/>
      <c r="AC222" s="1042"/>
      <c r="AD222" s="1042"/>
      <c r="AE222" s="1018" t="s">
        <v>106</v>
      </c>
      <c r="AF222" s="1018"/>
      <c r="AG222" s="1018"/>
      <c r="AH222" s="1018"/>
      <c r="AI222" s="1018"/>
      <c r="AJ222" s="1018"/>
      <c r="AK222" s="1018"/>
      <c r="AL222" s="1018"/>
      <c r="AM222" s="1018"/>
      <c r="AN222" s="1018"/>
      <c r="AO222" s="1018"/>
      <c r="AP222" s="1018"/>
      <c r="AQ222" s="1018"/>
      <c r="AR222" s="1018"/>
      <c r="AS222" s="1018"/>
      <c r="AT222" s="100"/>
      <c r="AU222" s="1102"/>
      <c r="AV222" s="105"/>
      <c r="AW222" s="105"/>
      <c r="AX222" s="105"/>
      <c r="AY222" s="105"/>
      <c r="AZ222" s="105"/>
      <c r="BA222" s="109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</row>
    <row r="223" spans="1:64" ht="17" thickBot="1" x14ac:dyDescent="0.4">
      <c r="A223" s="72"/>
      <c r="B223" s="1098"/>
      <c r="C223" s="178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00"/>
      <c r="AU223" s="1102"/>
      <c r="AV223" s="105"/>
      <c r="AW223" s="105"/>
      <c r="AX223" s="105"/>
      <c r="AY223" s="105"/>
      <c r="AZ223" s="105"/>
      <c r="BA223" s="109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</row>
    <row r="224" spans="1:64" ht="17.5" thickTop="1" thickBot="1" x14ac:dyDescent="0.4">
      <c r="A224" s="72"/>
      <c r="B224" s="1098"/>
      <c r="C224" s="75"/>
      <c r="D224" s="75"/>
      <c r="E224" s="75"/>
      <c r="F224" s="100"/>
      <c r="G224" s="75"/>
      <c r="H224" s="75"/>
      <c r="I224" s="100"/>
      <c r="J224" s="75"/>
      <c r="K224" s="75"/>
      <c r="L224" s="100"/>
      <c r="M224" s="75"/>
      <c r="N224" s="75"/>
      <c r="O224" s="100"/>
      <c r="P224" s="75"/>
      <c r="Q224" s="75"/>
      <c r="R224" s="100"/>
      <c r="S224" s="75"/>
      <c r="T224" s="75"/>
      <c r="U224" s="179"/>
      <c r="V224" s="75"/>
      <c r="W224" s="75"/>
      <c r="X224" s="100"/>
      <c r="Y224" s="75"/>
      <c r="Z224" s="75"/>
      <c r="AA224" s="100"/>
      <c r="AB224" s="75"/>
      <c r="AC224" s="75"/>
      <c r="AD224" s="100"/>
      <c r="AE224" s="75"/>
      <c r="AF224" s="75"/>
      <c r="AG224" s="100"/>
      <c r="AH224" s="75"/>
      <c r="AI224" s="75"/>
      <c r="AJ224" s="100"/>
      <c r="AK224" s="75"/>
      <c r="AL224" s="75"/>
      <c r="AM224" s="100"/>
      <c r="AN224" s="75"/>
      <c r="AO224" s="75"/>
      <c r="AP224" s="179"/>
      <c r="AQ224" s="75"/>
      <c r="AR224" s="75"/>
      <c r="AS224" s="100"/>
      <c r="AT224" s="100"/>
      <c r="AU224" s="1102"/>
      <c r="AV224" s="1015">
        <v>14</v>
      </c>
      <c r="AW224" s="1015">
        <f>COUNTIF(D223:AR225,"FC")</f>
        <v>2</v>
      </c>
      <c r="AX224" s="1015">
        <f>COUNTIF(J222:AR222,"EC")</f>
        <v>0</v>
      </c>
      <c r="AY224" s="1015">
        <f>COUNTIF(A226:AR228,"E")</f>
        <v>2</v>
      </c>
      <c r="AZ224" s="1015">
        <f>COUNTIF(J223:AR223,"TW")</f>
        <v>0</v>
      </c>
      <c r="BA224" s="1014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</row>
    <row r="225" spans="1:64" ht="17.5" thickTop="1" thickBot="1" x14ac:dyDescent="0.4">
      <c r="A225" s="72"/>
      <c r="B225" s="1098"/>
      <c r="C225" s="75"/>
      <c r="D225" s="162"/>
      <c r="E225" s="163"/>
      <c r="F225" s="164"/>
      <c r="G225" s="1020"/>
      <c r="H225" s="1020"/>
      <c r="I225" s="164"/>
      <c r="J225" s="1020"/>
      <c r="K225" s="1020"/>
      <c r="L225" s="164"/>
      <c r="M225" s="1020"/>
      <c r="N225" s="1020"/>
      <c r="O225" s="164"/>
      <c r="P225" s="1020"/>
      <c r="Q225" s="1020"/>
      <c r="R225" s="164"/>
      <c r="S225" s="1020"/>
      <c r="T225" s="1020"/>
      <c r="U225" s="164"/>
      <c r="V225" s="1020"/>
      <c r="W225" s="1020"/>
      <c r="X225" s="164"/>
      <c r="Y225" s="1020"/>
      <c r="Z225" s="1020"/>
      <c r="AA225" s="164"/>
      <c r="AB225" s="1020"/>
      <c r="AC225" s="1020"/>
      <c r="AD225" s="164"/>
      <c r="AE225" s="1020"/>
      <c r="AF225" s="1020"/>
      <c r="AG225" s="164"/>
      <c r="AH225" s="1020" t="s">
        <v>107</v>
      </c>
      <c r="AI225" s="1020"/>
      <c r="AJ225" s="164"/>
      <c r="AK225" s="1020" t="s">
        <v>107</v>
      </c>
      <c r="AL225" s="1020"/>
      <c r="AM225" s="164"/>
      <c r="AN225" s="1020"/>
      <c r="AO225" s="1020"/>
      <c r="AP225" s="164"/>
      <c r="AQ225" s="1019"/>
      <c r="AR225" s="1019"/>
      <c r="AS225" s="164"/>
      <c r="AT225" s="100"/>
      <c r="AU225" s="1102"/>
      <c r="AV225" s="1015"/>
      <c r="AW225" s="1015"/>
      <c r="AX225" s="1015"/>
      <c r="AY225" s="1015"/>
      <c r="AZ225" s="1015"/>
      <c r="BA225" s="1014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</row>
    <row r="226" spans="1:64" ht="17.5" thickTop="1" thickBot="1" x14ac:dyDescent="0.4">
      <c r="A226" s="72"/>
      <c r="B226" s="1098"/>
      <c r="C226" s="100"/>
      <c r="D226" s="156" t="s">
        <v>85</v>
      </c>
      <c r="E226" s="157" t="s">
        <v>86</v>
      </c>
      <c r="F226" s="164"/>
      <c r="G226" s="156" t="s">
        <v>85</v>
      </c>
      <c r="H226" s="157" t="s">
        <v>86</v>
      </c>
      <c r="I226" s="164"/>
      <c r="J226" s="156" t="s">
        <v>85</v>
      </c>
      <c r="K226" s="157" t="s">
        <v>86</v>
      </c>
      <c r="L226" s="164"/>
      <c r="M226" s="156" t="s">
        <v>85</v>
      </c>
      <c r="N226" s="157" t="s">
        <v>86</v>
      </c>
      <c r="O226" s="164"/>
      <c r="P226" s="156" t="s">
        <v>85</v>
      </c>
      <c r="Q226" s="157" t="s">
        <v>86</v>
      </c>
      <c r="R226" s="164"/>
      <c r="S226" s="156" t="s">
        <v>85</v>
      </c>
      <c r="T226" s="157" t="s">
        <v>86</v>
      </c>
      <c r="U226" s="164"/>
      <c r="V226" s="156" t="s">
        <v>85</v>
      </c>
      <c r="W226" s="157" t="s">
        <v>86</v>
      </c>
      <c r="X226" s="164"/>
      <c r="Y226" s="156" t="s">
        <v>85</v>
      </c>
      <c r="Z226" s="157" t="s">
        <v>86</v>
      </c>
      <c r="AA226" s="164"/>
      <c r="AB226" s="156" t="s">
        <v>85</v>
      </c>
      <c r="AC226" s="157" t="s">
        <v>86</v>
      </c>
      <c r="AD226" s="164"/>
      <c r="AE226" s="156" t="s">
        <v>85</v>
      </c>
      <c r="AF226" s="157" t="s">
        <v>86</v>
      </c>
      <c r="AG226" s="164"/>
      <c r="AH226" s="165" t="s">
        <v>85</v>
      </c>
      <c r="AI226" s="166" t="s">
        <v>86</v>
      </c>
      <c r="AJ226" s="164"/>
      <c r="AK226" s="165" t="s">
        <v>85</v>
      </c>
      <c r="AL226" s="166" t="s">
        <v>86</v>
      </c>
      <c r="AM226" s="164"/>
      <c r="AN226" s="156" t="s">
        <v>85</v>
      </c>
      <c r="AO226" s="157" t="s">
        <v>86</v>
      </c>
      <c r="AP226" s="164"/>
      <c r="AQ226" s="156" t="s">
        <v>85</v>
      </c>
      <c r="AR226" s="157" t="s">
        <v>86</v>
      </c>
      <c r="AS226" s="184"/>
      <c r="AT226" s="100"/>
      <c r="AU226" s="1102"/>
      <c r="AV226" s="1015"/>
      <c r="AW226" s="1015"/>
      <c r="AX226" s="1015"/>
      <c r="AY226" s="1015"/>
      <c r="AZ226" s="1015"/>
      <c r="BA226" s="1014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</row>
    <row r="227" spans="1:64" ht="17" thickTop="1" x14ac:dyDescent="0.35">
      <c r="A227" s="72"/>
      <c r="B227" s="1098"/>
      <c r="C227" s="100"/>
      <c r="D227" s="158" t="s">
        <v>89</v>
      </c>
      <c r="E227" s="159" t="s">
        <v>90</v>
      </c>
      <c r="F227" s="164"/>
      <c r="G227" s="158" t="s">
        <v>89</v>
      </c>
      <c r="H227" s="159" t="s">
        <v>90</v>
      </c>
      <c r="I227" s="164" t="s">
        <v>68</v>
      </c>
      <c r="J227" s="158" t="s">
        <v>89</v>
      </c>
      <c r="K227" s="159" t="s">
        <v>90</v>
      </c>
      <c r="L227" s="164"/>
      <c r="M227" s="158" t="s">
        <v>89</v>
      </c>
      <c r="N227" s="159" t="s">
        <v>90</v>
      </c>
      <c r="O227" s="164"/>
      <c r="P227" s="158" t="s">
        <v>89</v>
      </c>
      <c r="Q227" s="159" t="s">
        <v>90</v>
      </c>
      <c r="R227" s="164"/>
      <c r="S227" s="158" t="s">
        <v>89</v>
      </c>
      <c r="T227" s="159" t="s">
        <v>90</v>
      </c>
      <c r="U227" s="164"/>
      <c r="V227" s="158" t="s">
        <v>89</v>
      </c>
      <c r="W227" s="159" t="s">
        <v>90</v>
      </c>
      <c r="X227" s="164"/>
      <c r="Y227" s="158" t="s">
        <v>89</v>
      </c>
      <c r="Z227" s="159" t="s">
        <v>90</v>
      </c>
      <c r="AA227" s="164"/>
      <c r="AB227" s="158" t="s">
        <v>89</v>
      </c>
      <c r="AC227" s="159" t="s">
        <v>90</v>
      </c>
      <c r="AD227" s="164"/>
      <c r="AE227" s="158" t="s">
        <v>89</v>
      </c>
      <c r="AF227" s="159" t="s">
        <v>90</v>
      </c>
      <c r="AG227" s="164"/>
      <c r="AH227" s="169" t="s">
        <v>89</v>
      </c>
      <c r="AI227" s="170" t="s">
        <v>90</v>
      </c>
      <c r="AJ227" s="164"/>
      <c r="AK227" s="169" t="s">
        <v>89</v>
      </c>
      <c r="AL227" s="170" t="s">
        <v>90</v>
      </c>
      <c r="AM227" s="164"/>
      <c r="AN227" s="158" t="s">
        <v>89</v>
      </c>
      <c r="AO227" s="159" t="s">
        <v>90</v>
      </c>
      <c r="AP227" s="164"/>
      <c r="AQ227" s="158" t="s">
        <v>89</v>
      </c>
      <c r="AR227" s="159" t="s">
        <v>90</v>
      </c>
      <c r="AS227" s="184"/>
      <c r="AT227" s="100"/>
      <c r="AU227" s="1102"/>
      <c r="AV227" s="1037"/>
      <c r="AW227" s="1037"/>
      <c r="AX227" s="1037"/>
      <c r="AY227" s="1037"/>
      <c r="AZ227" s="1037"/>
      <c r="BA227" s="1033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</row>
    <row r="228" spans="1:64" x14ac:dyDescent="0.35">
      <c r="A228" s="72"/>
      <c r="B228" s="1098"/>
      <c r="C228" s="75"/>
      <c r="D228" s="160">
        <v>0</v>
      </c>
      <c r="E228" s="161" t="str">
        <f>VLOOKUP(D232,'[2]FDN Details'!$B204:Q682,16,0)</f>
        <v>-</v>
      </c>
      <c r="F228" s="173">
        <f>VLOOKUP(D232,'[2]FDN Details'!$B204:P682,15,0)</f>
        <v>399</v>
      </c>
      <c r="G228" s="160">
        <v>0</v>
      </c>
      <c r="H228" s="161" t="str">
        <f>VLOOKUP(G232,'[2]FDN Details'!$B204:T682,16,0)</f>
        <v>-</v>
      </c>
      <c r="I228" s="173">
        <f>VLOOKUP(G232,'[2]FDN Details'!$B204:S682,15,0)</f>
        <v>399</v>
      </c>
      <c r="J228" s="160">
        <v>0</v>
      </c>
      <c r="K228" s="161" t="str">
        <f>VLOOKUP(J232,'[2]FDN Details'!$B204:W682,16,0)</f>
        <v>-</v>
      </c>
      <c r="L228" s="173">
        <f>VLOOKUP(J232,'[2]FDN Details'!$B204:V682,15,0)</f>
        <v>399</v>
      </c>
      <c r="M228" s="160">
        <v>0</v>
      </c>
      <c r="N228" s="161" t="str">
        <f>VLOOKUP(M232,'[2]FDN Details'!$B204:Z682,16,0)</f>
        <v>-</v>
      </c>
      <c r="O228" s="173">
        <f>VLOOKUP(M232,'[2]FDN Details'!$B204:Y682,15,0)</f>
        <v>300</v>
      </c>
      <c r="P228" s="160">
        <v>0</v>
      </c>
      <c r="Q228" s="161" t="str">
        <f>VLOOKUP(P232,'[2]FDN Details'!$B204:AC682,16,0)</f>
        <v>-</v>
      </c>
      <c r="R228" s="173">
        <f>VLOOKUP(P232,'[2]FDN Details'!$B204:AB682,15,0)</f>
        <v>855</v>
      </c>
      <c r="S228" s="160">
        <v>0</v>
      </c>
      <c r="T228" s="161" t="str">
        <f>VLOOKUP(S232,'[2]FDN Details'!$B204:AF682,16,0)</f>
        <v>-</v>
      </c>
      <c r="U228" s="173">
        <f>VLOOKUP(S232,'[2]FDN Details'!$B204:AE682,15,0)</f>
        <v>300</v>
      </c>
      <c r="V228" s="160">
        <v>0</v>
      </c>
      <c r="W228" s="161" t="str">
        <f>VLOOKUP(V232,'[2]FDN Details'!$B204:AI682,16,0)</f>
        <v>-</v>
      </c>
      <c r="X228" s="173">
        <f>VLOOKUP(V232,'[2]FDN Details'!$B204:AH682,15,0)</f>
        <v>399</v>
      </c>
      <c r="Y228" s="160">
        <v>0</v>
      </c>
      <c r="Z228" s="161" t="str">
        <f>VLOOKUP(Y232,'[2]FDN Details'!$B204:AL682,16,0)</f>
        <v>-</v>
      </c>
      <c r="AA228" s="173">
        <f>VLOOKUP(Y232,'[2]FDN Details'!$B204:AK682,15,0)</f>
        <v>390</v>
      </c>
      <c r="AB228" s="160">
        <v>0</v>
      </c>
      <c r="AC228" s="161" t="str">
        <f>VLOOKUP(AB232,'[2]FDN Details'!$B204:AO682,16,0)</f>
        <v>-</v>
      </c>
      <c r="AD228" s="173">
        <f>VLOOKUP(AB232,'[2]FDN Details'!$B204:AN682,15,0)</f>
        <v>390</v>
      </c>
      <c r="AE228" s="160">
        <v>0</v>
      </c>
      <c r="AF228" s="161" t="str">
        <f>VLOOKUP(AE232,'[2]FDN Details'!$B204:AR682,16,0)</f>
        <v>-</v>
      </c>
      <c r="AG228" s="173">
        <f>VLOOKUP(AE232,'[2]FDN Details'!$B204:AQ682,15,0)</f>
        <v>409</v>
      </c>
      <c r="AH228" s="174" t="s">
        <v>108</v>
      </c>
      <c r="AI228" s="175" t="str">
        <f>VLOOKUP(AH232,'[2]FDN Details'!$B204:AU682,16,0)</f>
        <v>WET PADDY</v>
      </c>
      <c r="AJ228" s="173">
        <f>VLOOKUP(AH232,'[2]FDN Details'!$B204:AT682,15,0)</f>
        <v>420</v>
      </c>
      <c r="AK228" s="174" t="s">
        <v>108</v>
      </c>
      <c r="AL228" s="175" t="str">
        <f>VLOOKUP(AK232,'[2]FDN Details'!$B204:AX682,16,0)</f>
        <v>WET PADDY</v>
      </c>
      <c r="AM228" s="173">
        <f>VLOOKUP(AK232,'[2]FDN Details'!$B204:AW682,15,0)</f>
        <v>423</v>
      </c>
      <c r="AN228" s="160">
        <v>0</v>
      </c>
      <c r="AO228" s="161" t="str">
        <f>VLOOKUP(AN232,'[2]FDN Details'!$B204:BA682,16,0)</f>
        <v>-</v>
      </c>
      <c r="AP228" s="173">
        <f>VLOOKUP(AN232,'[2]FDN Details'!$B204:AZ682,15,0)</f>
        <v>400</v>
      </c>
      <c r="AQ228" s="160">
        <v>0</v>
      </c>
      <c r="AR228" s="161" t="str">
        <f>VLOOKUP(AQ232,'[2]FDN Details'!$B204:BD682,16,0)</f>
        <v>-</v>
      </c>
      <c r="AS228" s="173">
        <f>VLOOKUP(AQ232,'[2]FDN Details'!$B204:BC682,15,0)</f>
        <v>372</v>
      </c>
      <c r="AT228" s="100"/>
      <c r="AU228" s="1102"/>
      <c r="AV228" s="1038"/>
      <c r="AW228" s="1038"/>
      <c r="AX228" s="1038"/>
      <c r="AY228" s="1038"/>
      <c r="AZ228" s="1038"/>
      <c r="BA228" s="1034"/>
      <c r="BB228" s="78">
        <f>SUM(F228:AS228)</f>
        <v>5855</v>
      </c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</row>
    <row r="229" spans="1:64" x14ac:dyDescent="0.35">
      <c r="A229" s="72"/>
      <c r="B229" s="1098"/>
      <c r="C229" s="127"/>
      <c r="D229" s="1006" t="str">
        <f>VLOOKUP(D232,'[2]FDN Details'!$B215:K693,2)</f>
        <v>94/7</v>
      </c>
      <c r="E229" s="1006"/>
      <c r="F229" s="100"/>
      <c r="G229" s="1006" t="str">
        <f>VLOOKUP(G232,'[2]FDN Details'!$B215:N693,2)</f>
        <v>94/8</v>
      </c>
      <c r="H229" s="1006"/>
      <c r="I229" s="127"/>
      <c r="J229" s="1006" t="str">
        <f>VLOOKUP(J232,'[2]FDN Details'!$B215:Q693,2)</f>
        <v>94/9</v>
      </c>
      <c r="K229" s="1006"/>
      <c r="L229" s="127"/>
      <c r="M229" s="1006" t="str">
        <f>VLOOKUP(M232,'[2]FDN Details'!$B215:T693,2)</f>
        <v>AP95</v>
      </c>
      <c r="N229" s="1006"/>
      <c r="O229" s="127"/>
      <c r="P229" s="1006" t="str">
        <f>VLOOKUP(P232,'[2]FDN Details'!$B215:W693,2)</f>
        <v>AP96</v>
      </c>
      <c r="Q229" s="1006"/>
      <c r="R229" s="100" t="s">
        <v>113</v>
      </c>
      <c r="S229" s="1006" t="str">
        <f>VLOOKUP(S232,'[2]FDN Details'!$B215:Z693,2)</f>
        <v>AP97</v>
      </c>
      <c r="T229" s="1006"/>
      <c r="U229" s="100"/>
      <c r="V229" s="1006" t="str">
        <f>VLOOKUP(V232,'[2]FDN Details'!$B215:AC693,2)</f>
        <v>AP98</v>
      </c>
      <c r="W229" s="1006"/>
      <c r="X229" s="100"/>
      <c r="Y229" s="1006" t="str">
        <f>VLOOKUP(Y232,'[2]FDN Details'!$B215:AF693,2)</f>
        <v>98/1</v>
      </c>
      <c r="Z229" s="1006"/>
      <c r="AA229" s="100"/>
      <c r="AB229" s="1006" t="str">
        <f>VLOOKUP(AB232,'[2]FDN Details'!$B215:AI693,2)</f>
        <v>98/2</v>
      </c>
      <c r="AC229" s="1006"/>
      <c r="AD229" s="100"/>
      <c r="AE229" s="1006" t="str">
        <f>VLOOKUP(AE232,'[2]FDN Details'!$B215:AL693,2)</f>
        <v>99/0</v>
      </c>
      <c r="AF229" s="1006"/>
      <c r="AG229" s="100"/>
      <c r="AH229" s="1006" t="str">
        <f>VLOOKUP(AH232,'[2]FDN Details'!$B215:AO693,2)</f>
        <v>99/1</v>
      </c>
      <c r="AI229" s="1006"/>
      <c r="AJ229" s="100"/>
      <c r="AK229" s="1006" t="str">
        <f>VLOOKUP(AK232,'[2]FDN Details'!$B215:AR693,2)</f>
        <v>99/2</v>
      </c>
      <c r="AL229" s="1006"/>
      <c r="AM229" s="150"/>
      <c r="AN229" s="1006" t="str">
        <f>VLOOKUP(AN232,'[2]FDN Details'!$B215:AU693,2)</f>
        <v>99/3</v>
      </c>
      <c r="AO229" s="1006"/>
      <c r="AP229" s="100"/>
      <c r="AQ229" s="1006" t="str">
        <f>VLOOKUP(AQ232,'[2]FDN Details'!$B215:AX693,2)</f>
        <v>99/4</v>
      </c>
      <c r="AR229" s="1006"/>
      <c r="AS229" s="127"/>
      <c r="AT229" s="100"/>
      <c r="AU229" s="1102"/>
      <c r="AV229" s="1038"/>
      <c r="AW229" s="1038"/>
      <c r="AX229" s="1038"/>
      <c r="AY229" s="1038"/>
      <c r="AZ229" s="1038"/>
      <c r="BA229" s="1034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</row>
    <row r="230" spans="1:64" x14ac:dyDescent="0.35">
      <c r="A230" s="72"/>
      <c r="B230" s="1098"/>
      <c r="C230" s="127"/>
      <c r="D230" s="1006" t="str">
        <f>VLOOKUP(D232,'[2]FDN Details'!$B215:K694,3)</f>
        <v>A+0</v>
      </c>
      <c r="E230" s="1006"/>
      <c r="F230" s="100"/>
      <c r="G230" s="1006" t="str">
        <f>VLOOKUP(G232,'[2]FDN Details'!$B215:N694,3)</f>
        <v>A+6</v>
      </c>
      <c r="H230" s="1006"/>
      <c r="I230" s="100"/>
      <c r="J230" s="1006" t="str">
        <f>VLOOKUP(J232,'[2]FDN Details'!$B215:Q694,3)</f>
        <v>A+6</v>
      </c>
      <c r="K230" s="1006"/>
      <c r="L230" s="100"/>
      <c r="M230" s="1006" t="str">
        <f>VLOOKUP(M232,'[2]FDN Details'!$B215:T694,3)</f>
        <v>D60+15</v>
      </c>
      <c r="N230" s="1006"/>
      <c r="O230" s="100"/>
      <c r="P230" s="1006" t="str">
        <f>VLOOKUP(P232,'[2]FDN Details'!$B215:W694,3)</f>
        <v>D60+55</v>
      </c>
      <c r="Q230" s="1006"/>
      <c r="R230" s="100"/>
      <c r="S230" s="1006" t="str">
        <f>VLOOKUP(S232,'[2]FDN Details'!$B215:Z694,3)</f>
        <v>D60+55</v>
      </c>
      <c r="T230" s="1006"/>
      <c r="U230" s="100"/>
      <c r="V230" s="1006" t="str">
        <f>VLOOKUP(V232,'[2]FDN Details'!$B215:AC694,3)</f>
        <v>D60+15</v>
      </c>
      <c r="W230" s="1006"/>
      <c r="X230" s="100"/>
      <c r="Y230" s="1006" t="str">
        <f>VLOOKUP(Y232,'[2]FDN Details'!$B215:AF694,3)</f>
        <v>A+6</v>
      </c>
      <c r="Z230" s="1006"/>
      <c r="AA230" s="100"/>
      <c r="AB230" s="1006" t="str">
        <f>VLOOKUP(AB232,'[2]FDN Details'!$B215:AI694,3)</f>
        <v>A+3</v>
      </c>
      <c r="AC230" s="1006"/>
      <c r="AD230" s="100"/>
      <c r="AE230" s="1006" t="str">
        <f>VLOOKUP(AE232,'[2]FDN Details'!$B215:AL694,3)</f>
        <v>C1+0</v>
      </c>
      <c r="AF230" s="1006"/>
      <c r="AG230" s="100"/>
      <c r="AH230" s="1006" t="str">
        <f>VLOOKUP(AH232,'[2]FDN Details'!$B215:AO694,3)</f>
        <v>A+3</v>
      </c>
      <c r="AI230" s="1006"/>
      <c r="AJ230" s="100"/>
      <c r="AK230" s="1006" t="str">
        <f>VLOOKUP(AK232,'[2]FDN Details'!$B215:AR694,3)</f>
        <v>A+3</v>
      </c>
      <c r="AL230" s="1006"/>
      <c r="AM230" s="100"/>
      <c r="AN230" s="1006" t="str">
        <f>VLOOKUP(AN232,'[2]FDN Details'!$B215:AU694,3)</f>
        <v>A+3</v>
      </c>
      <c r="AO230" s="1006"/>
      <c r="AP230" s="100"/>
      <c r="AQ230" s="1006" t="str">
        <f>VLOOKUP(AQ232,'[2]FDN Details'!$B215:AX694,3)</f>
        <v>A+0</v>
      </c>
      <c r="AR230" s="1006"/>
      <c r="AS230" s="127"/>
      <c r="AT230" s="100"/>
      <c r="AU230" s="1102"/>
      <c r="AV230" s="1038"/>
      <c r="AW230" s="1038"/>
      <c r="AX230" s="1038"/>
      <c r="AY230" s="1038"/>
      <c r="AZ230" s="1038"/>
      <c r="BA230" s="1034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</row>
    <row r="231" spans="1:64" x14ac:dyDescent="0.35">
      <c r="A231" s="72"/>
      <c r="B231" s="1098"/>
      <c r="C231" s="75"/>
      <c r="D231" s="131"/>
      <c r="E231" s="131"/>
      <c r="F231" s="100"/>
      <c r="G231" s="131"/>
      <c r="H231" s="131"/>
      <c r="I231" s="131"/>
      <c r="J231" s="131"/>
      <c r="K231" s="131"/>
      <c r="L231" s="100"/>
      <c r="M231" s="131"/>
      <c r="N231" s="131"/>
      <c r="O231" s="100"/>
      <c r="P231" s="131"/>
      <c r="Q231" s="131"/>
      <c r="R231" s="131"/>
      <c r="S231" s="152"/>
      <c r="T231" s="153"/>
      <c r="U231" s="131"/>
      <c r="V231" s="131"/>
      <c r="W231" s="131"/>
      <c r="X231" s="75"/>
      <c r="Y231" s="131"/>
      <c r="Z231" s="131"/>
      <c r="AA231" s="100"/>
      <c r="AB231" s="131"/>
      <c r="AC231" s="131"/>
      <c r="AD231" s="100"/>
      <c r="AE231" s="131"/>
      <c r="AF231" s="131"/>
      <c r="AG231" s="100"/>
      <c r="AH231" s="131"/>
      <c r="AI231" s="131"/>
      <c r="AJ231" s="136"/>
      <c r="AK231" s="131"/>
      <c r="AL231" s="131"/>
      <c r="AM231" s="136"/>
      <c r="AN231" s="131"/>
      <c r="AO231" s="131"/>
      <c r="AP231" s="136"/>
      <c r="AQ231" s="131"/>
      <c r="AR231" s="131"/>
      <c r="AS231" s="136"/>
      <c r="AT231" s="100"/>
      <c r="AU231" s="1102"/>
      <c r="AV231" s="1038"/>
      <c r="AW231" s="1038"/>
      <c r="AX231" s="1038"/>
      <c r="AY231" s="1038"/>
      <c r="AZ231" s="1038"/>
      <c r="BA231" s="1034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</row>
    <row r="232" spans="1:64" x14ac:dyDescent="0.35">
      <c r="A232" s="72"/>
      <c r="B232" s="1098"/>
      <c r="C232" s="138"/>
      <c r="D232" s="138">
        <f>AQ221+1</f>
        <v>275</v>
      </c>
      <c r="E232" s="138"/>
      <c r="F232" s="126"/>
      <c r="G232" s="138">
        <f>D232+1</f>
        <v>276</v>
      </c>
      <c r="H232" s="138"/>
      <c r="I232" s="126"/>
      <c r="J232" s="138">
        <f>G232+1</f>
        <v>277</v>
      </c>
      <c r="K232" s="138"/>
      <c r="L232" s="126"/>
      <c r="M232" s="138">
        <f>J232+1</f>
        <v>278</v>
      </c>
      <c r="N232" s="138"/>
      <c r="O232" s="126"/>
      <c r="P232" s="138">
        <f>M232+1</f>
        <v>279</v>
      </c>
      <c r="Q232" s="138"/>
      <c r="R232" s="126"/>
      <c r="S232" s="138">
        <f>P232+1</f>
        <v>280</v>
      </c>
      <c r="T232" s="138"/>
      <c r="U232" s="126"/>
      <c r="V232" s="138">
        <f>S232+1</f>
        <v>281</v>
      </c>
      <c r="W232" s="138"/>
      <c r="X232" s="138"/>
      <c r="Y232" s="138">
        <f>V232+1</f>
        <v>282</v>
      </c>
      <c r="Z232" s="138"/>
      <c r="AA232" s="126"/>
      <c r="AB232" s="138">
        <f>Y232+1</f>
        <v>283</v>
      </c>
      <c r="AC232" s="138"/>
      <c r="AD232" s="126"/>
      <c r="AE232" s="138">
        <f>AB232+1</f>
        <v>284</v>
      </c>
      <c r="AF232" s="138"/>
      <c r="AG232" s="126"/>
      <c r="AH232" s="138">
        <f>AE232+1</f>
        <v>285</v>
      </c>
      <c r="AI232" s="138"/>
      <c r="AJ232" s="138"/>
      <c r="AK232" s="138">
        <f>AH232+1</f>
        <v>286</v>
      </c>
      <c r="AL232" s="138"/>
      <c r="AM232" s="138"/>
      <c r="AN232" s="138">
        <f>AK232+1</f>
        <v>287</v>
      </c>
      <c r="AO232" s="138"/>
      <c r="AP232" s="138"/>
      <c r="AQ232" s="138">
        <f>AN232+1</f>
        <v>288</v>
      </c>
      <c r="AR232" s="138"/>
      <c r="AS232" s="138"/>
      <c r="AT232" s="100"/>
      <c r="AU232" s="1102"/>
      <c r="AV232" s="1038"/>
      <c r="AW232" s="1038"/>
      <c r="AX232" s="1038"/>
      <c r="AY232" s="1038"/>
      <c r="AZ232" s="1038"/>
      <c r="BA232" s="1034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</row>
    <row r="233" spans="1:64" x14ac:dyDescent="0.35">
      <c r="A233" s="72"/>
      <c r="B233" s="1098"/>
      <c r="AT233" s="100"/>
      <c r="AU233" s="1102"/>
      <c r="AV233" s="1038"/>
      <c r="AW233" s="1038"/>
      <c r="AX233" s="1038"/>
      <c r="AY233" s="1038"/>
      <c r="AZ233" s="1038"/>
      <c r="BA233" s="1034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</row>
    <row r="234" spans="1:64" x14ac:dyDescent="0.35">
      <c r="A234" s="72"/>
      <c r="B234" s="1098"/>
      <c r="C234" s="1017" t="s">
        <v>106</v>
      </c>
      <c r="D234" s="1018"/>
      <c r="E234" s="1018"/>
      <c r="F234" s="1018"/>
      <c r="G234" s="1018"/>
      <c r="H234" s="1018"/>
      <c r="I234" s="1018"/>
      <c r="J234" s="1018"/>
      <c r="K234" s="1018"/>
      <c r="L234" s="1018"/>
      <c r="M234" s="1018"/>
      <c r="N234" s="1018"/>
      <c r="O234" s="1018"/>
      <c r="P234" s="1018"/>
      <c r="Q234" s="1018"/>
      <c r="R234" s="1018"/>
      <c r="S234" s="1018"/>
      <c r="T234" s="1018"/>
      <c r="U234" s="1018"/>
      <c r="V234" s="1018"/>
      <c r="W234" s="1018"/>
      <c r="X234" s="1018"/>
      <c r="Y234" s="1018"/>
      <c r="Z234" s="1018"/>
      <c r="AA234" s="1018"/>
      <c r="AB234" s="1018"/>
      <c r="AC234" s="1018"/>
      <c r="AD234" s="1018"/>
      <c r="AE234" s="1018"/>
      <c r="AF234" s="1018"/>
      <c r="AG234" s="1018"/>
      <c r="AH234" s="1018"/>
      <c r="AI234" s="1018"/>
      <c r="AJ234" s="1018"/>
      <c r="AK234" s="1018"/>
      <c r="AL234" s="1018"/>
      <c r="AM234" s="1018"/>
      <c r="AN234" s="1018"/>
      <c r="AO234" s="1018"/>
      <c r="AP234" s="1018"/>
      <c r="AQ234" s="1018"/>
      <c r="AR234" s="1018"/>
      <c r="AS234" s="1018"/>
      <c r="AT234" s="100"/>
      <c r="AU234" s="1102"/>
      <c r="AV234" s="1038"/>
      <c r="AW234" s="1038"/>
      <c r="AX234" s="1038"/>
      <c r="AY234" s="1038"/>
      <c r="AZ234" s="1038"/>
      <c r="BA234" s="1034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</row>
    <row r="235" spans="1:64" ht="17" thickBot="1" x14ac:dyDescent="0.4">
      <c r="A235" s="72"/>
      <c r="B235" s="1098"/>
      <c r="C235" s="75"/>
      <c r="D235" s="75"/>
      <c r="E235" s="75"/>
      <c r="F235" s="100"/>
      <c r="G235" s="75"/>
      <c r="H235" s="75"/>
      <c r="I235" s="100"/>
      <c r="J235" s="75"/>
      <c r="K235" s="75"/>
      <c r="L235" s="100"/>
      <c r="M235" s="75"/>
      <c r="N235" s="75"/>
      <c r="O235" s="100"/>
      <c r="P235" s="75"/>
      <c r="Q235" s="75"/>
      <c r="R235" s="100"/>
      <c r="S235" s="75"/>
      <c r="T235" s="75"/>
      <c r="U235" s="179"/>
      <c r="V235" s="75"/>
      <c r="W235" s="75"/>
      <c r="X235" s="100"/>
      <c r="Y235" s="75"/>
      <c r="Z235" s="75"/>
      <c r="AA235" s="100"/>
      <c r="AB235" s="75"/>
      <c r="AC235" s="75"/>
      <c r="AD235" s="100"/>
      <c r="AE235" s="75"/>
      <c r="AF235" s="75"/>
      <c r="AG235" s="100"/>
      <c r="AH235" s="75"/>
      <c r="AI235" s="75"/>
      <c r="AJ235" s="100"/>
      <c r="AK235" s="75"/>
      <c r="AL235" s="75" t="s">
        <v>2326</v>
      </c>
      <c r="AM235" s="100"/>
      <c r="AN235" s="75"/>
      <c r="AO235" s="75"/>
      <c r="AP235" s="179"/>
      <c r="AQ235" s="75"/>
      <c r="AR235" s="75"/>
      <c r="AS235" s="100"/>
      <c r="AT235" s="100"/>
      <c r="AU235" s="1102"/>
      <c r="AV235" s="1039"/>
      <c r="AW235" s="1039"/>
      <c r="AX235" s="1039"/>
      <c r="AY235" s="1039"/>
      <c r="AZ235" s="1039"/>
      <c r="BA235" s="1035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</row>
    <row r="236" spans="1:64" ht="17.5" thickTop="1" thickBot="1" x14ac:dyDescent="0.4">
      <c r="A236" s="72"/>
      <c r="B236" s="1098"/>
      <c r="C236" s="75"/>
      <c r="D236" s="162"/>
      <c r="E236" s="163"/>
      <c r="F236" s="164"/>
      <c r="G236" s="1020"/>
      <c r="H236" s="1020"/>
      <c r="I236" s="164"/>
      <c r="J236" s="1020"/>
      <c r="K236" s="1020"/>
      <c r="L236" s="164"/>
      <c r="M236" s="1020"/>
      <c r="N236" s="1020"/>
      <c r="O236" s="164"/>
      <c r="P236" s="1020"/>
      <c r="Q236" s="1020"/>
      <c r="R236" s="164"/>
      <c r="S236" s="1020" t="s">
        <v>107</v>
      </c>
      <c r="T236" s="1020"/>
      <c r="U236" s="164"/>
      <c r="V236" s="1020"/>
      <c r="W236" s="1020"/>
      <c r="X236" s="164"/>
      <c r="Y236" s="1020"/>
      <c r="Z236" s="1020"/>
      <c r="AA236" s="164"/>
      <c r="AB236" s="1020"/>
      <c r="AC236" s="1020"/>
      <c r="AD236" s="164"/>
      <c r="AE236" s="1020"/>
      <c r="AF236" s="1020"/>
      <c r="AG236" s="164"/>
      <c r="AH236" s="1020"/>
      <c r="AI236" s="1020"/>
      <c r="AJ236" s="164"/>
      <c r="AK236" s="1020" t="s">
        <v>107</v>
      </c>
      <c r="AL236" s="1020"/>
      <c r="AM236" s="164"/>
      <c r="AN236" s="1020" t="s">
        <v>107</v>
      </c>
      <c r="AO236" s="1020"/>
      <c r="AP236" s="164"/>
      <c r="AQ236" s="1019" t="s">
        <v>107</v>
      </c>
      <c r="AR236" s="1019"/>
      <c r="AS236" s="100"/>
      <c r="AT236" s="100"/>
      <c r="AU236" s="1102"/>
      <c r="AV236" s="1015">
        <v>14</v>
      </c>
      <c r="AW236" s="1015">
        <f>COUNTIF(D235:AR236,"FC")</f>
        <v>4</v>
      </c>
      <c r="AX236" s="1015">
        <f>COUNTIF(C235:AS238,"EC")</f>
        <v>1</v>
      </c>
      <c r="AY236" s="1015">
        <f>COUNTIF(A238:AR239,"E")</f>
        <v>4</v>
      </c>
      <c r="AZ236" s="1015">
        <f>COUNTIF(J235:AR235,"TW")</f>
        <v>0</v>
      </c>
      <c r="BA236" s="1014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</row>
    <row r="237" spans="1:64" ht="17.5" thickTop="1" thickBot="1" x14ac:dyDescent="0.4">
      <c r="A237" s="72"/>
      <c r="B237" s="1098"/>
      <c r="C237" s="100"/>
      <c r="D237" s="156" t="s">
        <v>85</v>
      </c>
      <c r="E237" s="157" t="s">
        <v>86</v>
      </c>
      <c r="F237" s="164"/>
      <c r="G237" s="156" t="s">
        <v>85</v>
      </c>
      <c r="H237" s="157" t="s">
        <v>86</v>
      </c>
      <c r="I237" s="164"/>
      <c r="J237" s="156" t="s">
        <v>85</v>
      </c>
      <c r="K237" s="157" t="s">
        <v>86</v>
      </c>
      <c r="L237" s="164"/>
      <c r="M237" s="156" t="s">
        <v>85</v>
      </c>
      <c r="N237" s="157" t="s">
        <v>86</v>
      </c>
      <c r="O237" s="164"/>
      <c r="P237" s="156" t="s">
        <v>85</v>
      </c>
      <c r="Q237" s="157" t="s">
        <v>86</v>
      </c>
      <c r="R237" s="164"/>
      <c r="S237" s="165" t="s">
        <v>85</v>
      </c>
      <c r="T237" s="166" t="s">
        <v>86</v>
      </c>
      <c r="U237" s="164"/>
      <c r="V237" s="156" t="s">
        <v>85</v>
      </c>
      <c r="W237" s="157" t="s">
        <v>86</v>
      </c>
      <c r="X237" s="164"/>
      <c r="Y237" s="156" t="s">
        <v>85</v>
      </c>
      <c r="Z237" s="157" t="s">
        <v>86</v>
      </c>
      <c r="AA237" s="164"/>
      <c r="AB237" s="156" t="s">
        <v>85</v>
      </c>
      <c r="AC237" s="157" t="s">
        <v>86</v>
      </c>
      <c r="AD237" s="164"/>
      <c r="AE237" s="156" t="s">
        <v>85</v>
      </c>
      <c r="AF237" s="157" t="s">
        <v>86</v>
      </c>
      <c r="AG237" s="164"/>
      <c r="AH237" s="156" t="s">
        <v>85</v>
      </c>
      <c r="AI237" s="157" t="s">
        <v>86</v>
      </c>
      <c r="AJ237" s="164"/>
      <c r="AK237" s="165" t="s">
        <v>85</v>
      </c>
      <c r="AL237" s="166" t="s">
        <v>86</v>
      </c>
      <c r="AM237" s="164"/>
      <c r="AN237" s="165" t="s">
        <v>85</v>
      </c>
      <c r="AO237" s="166" t="s">
        <v>86</v>
      </c>
      <c r="AP237" s="164"/>
      <c r="AQ237" s="165" t="s">
        <v>85</v>
      </c>
      <c r="AR237" s="166" t="s">
        <v>86</v>
      </c>
      <c r="AS237" s="151"/>
      <c r="AT237" s="100"/>
      <c r="AU237" s="1102"/>
      <c r="AV237" s="1015"/>
      <c r="AW237" s="1015"/>
      <c r="AX237" s="1015"/>
      <c r="AY237" s="1015"/>
      <c r="AZ237" s="1015"/>
      <c r="BA237" s="1014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</row>
    <row r="238" spans="1:64" ht="17.5" thickTop="1" thickBot="1" x14ac:dyDescent="0.4">
      <c r="A238" s="72"/>
      <c r="B238" s="1098"/>
      <c r="C238" s="100"/>
      <c r="D238" s="158" t="s">
        <v>89</v>
      </c>
      <c r="E238" s="159" t="s">
        <v>90</v>
      </c>
      <c r="F238" s="164"/>
      <c r="G238" s="158" t="s">
        <v>89</v>
      </c>
      <c r="H238" s="159" t="s">
        <v>90</v>
      </c>
      <c r="I238" s="164" t="s">
        <v>68</v>
      </c>
      <c r="J238" s="158" t="s">
        <v>89</v>
      </c>
      <c r="K238" s="159" t="s">
        <v>90</v>
      </c>
      <c r="L238" s="164"/>
      <c r="M238" s="158" t="s">
        <v>89</v>
      </c>
      <c r="N238" s="159" t="s">
        <v>90</v>
      </c>
      <c r="O238" s="164"/>
      <c r="P238" s="158" t="s">
        <v>89</v>
      </c>
      <c r="Q238" s="159" t="s">
        <v>90</v>
      </c>
      <c r="R238" s="164"/>
      <c r="S238" s="169" t="s">
        <v>89</v>
      </c>
      <c r="T238" s="170" t="s">
        <v>90</v>
      </c>
      <c r="U238" s="164"/>
      <c r="V238" s="158" t="s">
        <v>89</v>
      </c>
      <c r="W238" s="159" t="s">
        <v>90</v>
      </c>
      <c r="X238" s="164"/>
      <c r="Y238" s="158" t="s">
        <v>89</v>
      </c>
      <c r="Z238" s="159" t="s">
        <v>90</v>
      </c>
      <c r="AA238" s="164"/>
      <c r="AB238" s="158" t="s">
        <v>89</v>
      </c>
      <c r="AC238" s="159" t="s">
        <v>90</v>
      </c>
      <c r="AD238" s="164"/>
      <c r="AE238" s="158" t="s">
        <v>89</v>
      </c>
      <c r="AF238" s="159" t="s">
        <v>90</v>
      </c>
      <c r="AG238" s="164"/>
      <c r="AH238" s="158" t="s">
        <v>89</v>
      </c>
      <c r="AI238" s="159" t="s">
        <v>90</v>
      </c>
      <c r="AJ238" s="164"/>
      <c r="AK238" s="169" t="s">
        <v>89</v>
      </c>
      <c r="AL238" s="170" t="s">
        <v>90</v>
      </c>
      <c r="AM238" s="164"/>
      <c r="AN238" s="169" t="s">
        <v>89</v>
      </c>
      <c r="AO238" s="170" t="s">
        <v>90</v>
      </c>
      <c r="AP238" s="164"/>
      <c r="AQ238" s="169" t="s">
        <v>89</v>
      </c>
      <c r="AR238" s="170" t="s">
        <v>90</v>
      </c>
      <c r="AS238" s="151"/>
      <c r="AT238" s="100"/>
      <c r="AU238" s="1102"/>
      <c r="AV238" s="1015"/>
      <c r="AW238" s="1015"/>
      <c r="AX238" s="1015"/>
      <c r="AY238" s="1015"/>
      <c r="AZ238" s="1015"/>
      <c r="BA238" s="1014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</row>
    <row r="239" spans="1:64" ht="17" thickTop="1" x14ac:dyDescent="0.35">
      <c r="A239" s="72"/>
      <c r="B239" s="1098"/>
      <c r="C239" s="75"/>
      <c r="D239" s="160">
        <v>0</v>
      </c>
      <c r="E239" s="161" t="str">
        <f>VLOOKUP(D243,'[2]FDN Details'!$B215:Q693,16,0)</f>
        <v>-</v>
      </c>
      <c r="F239" s="173">
        <f>VLOOKUP(D243,'[2]FDN Details'!$B215:P693,15,0)</f>
        <v>474</v>
      </c>
      <c r="G239" s="160">
        <v>0</v>
      </c>
      <c r="H239" s="161" t="str">
        <f>VLOOKUP(G243,'[2]FDN Details'!$B215:T693,16,0)</f>
        <v>-</v>
      </c>
      <c r="I239" s="173">
        <f>VLOOKUP(G243,'[2]FDN Details'!$B215:S693,15,0)</f>
        <v>224</v>
      </c>
      <c r="J239" s="160">
        <v>0</v>
      </c>
      <c r="K239" s="161" t="str">
        <f>VLOOKUP(J243,'[2]FDN Details'!$B215:W693,16,0)</f>
        <v>-</v>
      </c>
      <c r="L239" s="173">
        <f>VLOOKUP(J243,'[2]FDN Details'!$B215:V693,15,0)</f>
        <v>409</v>
      </c>
      <c r="M239" s="160">
        <v>0</v>
      </c>
      <c r="N239" s="161" t="str">
        <f>VLOOKUP(M243,'[2]FDN Details'!$B215:Z693,16,0)</f>
        <v>-</v>
      </c>
      <c r="O239" s="173">
        <f>VLOOKUP(M243,'[2]FDN Details'!$B215:Y693,15,0)</f>
        <v>374</v>
      </c>
      <c r="P239" s="160">
        <v>0</v>
      </c>
      <c r="Q239" s="161" t="str">
        <f>VLOOKUP(P243,'[2]FDN Details'!$B215:AC693,16,0)</f>
        <v>-</v>
      </c>
      <c r="R239" s="173">
        <f>VLOOKUP(P243,'[2]FDN Details'!$B215:AB693,15,0)</f>
        <v>413</v>
      </c>
      <c r="S239" s="174" t="s">
        <v>108</v>
      </c>
      <c r="T239" s="175" t="str">
        <f>VLOOKUP(S243,'[2]FDN Details'!$B215:AF693,16,0)</f>
        <v>WET PADDY</v>
      </c>
      <c r="U239" s="173">
        <f>VLOOKUP(S243,'[2]FDN Details'!$B215:AE693,15,0)</f>
        <v>393</v>
      </c>
      <c r="V239" s="160">
        <v>0</v>
      </c>
      <c r="W239" s="161" t="str">
        <f>VLOOKUP(V243,'[2]FDN Details'!$B215:AI693,16,0)</f>
        <v>-</v>
      </c>
      <c r="X239" s="173">
        <f>VLOOKUP(V243,'[2]FDN Details'!$B215:AH693,15,0)</f>
        <v>435</v>
      </c>
      <c r="Y239" s="160">
        <v>0</v>
      </c>
      <c r="Z239" s="161" t="str">
        <f>VLOOKUP(Y243,'[2]FDN Details'!$B215:AL693,16,0)</f>
        <v>-</v>
      </c>
      <c r="AA239" s="173">
        <f>VLOOKUP(Y243,'[2]FDN Details'!$B215:AK693,15,0)</f>
        <v>390</v>
      </c>
      <c r="AB239" s="160">
        <v>0</v>
      </c>
      <c r="AC239" s="161" t="str">
        <f>VLOOKUP(AB243,'[2]FDN Details'!$B215:AO693,16,0)</f>
        <v>-</v>
      </c>
      <c r="AD239" s="173">
        <f>VLOOKUP(AB243,'[2]FDN Details'!$B215:AN693,15,0)</f>
        <v>416</v>
      </c>
      <c r="AE239" s="160">
        <v>0</v>
      </c>
      <c r="AF239" s="161" t="str">
        <f>VLOOKUP(AE243,'[2]FDN Details'!$B215:AR693,16,0)</f>
        <v>-</v>
      </c>
      <c r="AG239" s="173">
        <f>VLOOKUP(AE243,'[2]FDN Details'!$B215:AQ693,15,0)</f>
        <v>403</v>
      </c>
      <c r="AH239" s="160">
        <v>0</v>
      </c>
      <c r="AI239" s="161" t="str">
        <f>VLOOKUP(AH243,'[2]FDN Details'!$B215:AU693,16,0)</f>
        <v>-</v>
      </c>
      <c r="AJ239" s="173">
        <f>VLOOKUP(AH243,'[2]FDN Details'!$B215:AT693,15,0)</f>
        <v>384</v>
      </c>
      <c r="AK239" s="174" t="s">
        <v>108</v>
      </c>
      <c r="AL239" s="175" t="s">
        <v>47</v>
      </c>
      <c r="AM239" s="173">
        <f>VLOOKUP(AK243,'[2]FDN Details'!$B215:AW693,15,0)</f>
        <v>382</v>
      </c>
      <c r="AN239" s="174" t="s">
        <v>108</v>
      </c>
      <c r="AO239" s="175" t="str">
        <f>VLOOKUP(AN243,'[2]FDN Details'!$B215:BA693,16,0)</f>
        <v>WET PADDY</v>
      </c>
      <c r="AP239" s="173">
        <f>VLOOKUP(AN243,'[2]FDN Details'!$B215:AZ693,15,0)</f>
        <v>407</v>
      </c>
      <c r="AQ239" s="174" t="s">
        <v>108</v>
      </c>
      <c r="AR239" s="175" t="str">
        <f>VLOOKUP(AQ243,'[2]FDN Details'!$B215:BD693,16,0)</f>
        <v>WET PADDY</v>
      </c>
      <c r="AS239" s="120">
        <f>VLOOKUP(AQ243,'[2]FDN Details'!$B215:BC693,15,0)</f>
        <v>398</v>
      </c>
      <c r="AT239" s="100"/>
      <c r="AU239" s="1102"/>
      <c r="AV239" s="105"/>
      <c r="AW239" s="105"/>
      <c r="AX239" s="105"/>
      <c r="AY239" s="105"/>
      <c r="AZ239" s="105"/>
      <c r="BA239" s="109"/>
      <c r="BB239" s="78">
        <f>SUM(F239:AS239)</f>
        <v>5502</v>
      </c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</row>
    <row r="240" spans="1:64" x14ac:dyDescent="0.35">
      <c r="A240" s="72"/>
      <c r="B240" s="1098"/>
      <c r="C240" s="127"/>
      <c r="D240" s="1006" t="str">
        <f>VLOOKUP(D243,'[2]FDN Details'!$B226:K704,2)</f>
        <v>99/5</v>
      </c>
      <c r="E240" s="1006"/>
      <c r="F240" s="100"/>
      <c r="G240" s="1006" t="str">
        <f>VLOOKUP(G243,'[2]FDN Details'!$B226:N704,2)</f>
        <v>100/0</v>
      </c>
      <c r="H240" s="1006"/>
      <c r="I240" s="140" t="s">
        <v>105</v>
      </c>
      <c r="J240" s="1006" t="str">
        <f>VLOOKUP(J243,'[2]FDN Details'!$B226:Q704,2)</f>
        <v>101/0</v>
      </c>
      <c r="K240" s="1006"/>
      <c r="M240" s="1040" t="str">
        <f>VLOOKUP(M243,'[2]FDN Details'!$B226:T704,2)</f>
        <v>101/1</v>
      </c>
      <c r="N240" s="1040"/>
      <c r="O240" s="127"/>
      <c r="P240" s="1040" t="str">
        <f>VLOOKUP(P243,'[2]FDN Details'!$B5:D483,2,0)</f>
        <v>102/0</v>
      </c>
      <c r="Q240" s="1040"/>
      <c r="R240" s="100"/>
      <c r="S240" s="1040" t="s">
        <v>114</v>
      </c>
      <c r="T240" s="1040"/>
      <c r="U240" s="100"/>
      <c r="V240" s="1040" t="s">
        <v>115</v>
      </c>
      <c r="W240" s="1040"/>
      <c r="X240" s="100"/>
      <c r="Y240" s="1006" t="s">
        <v>116</v>
      </c>
      <c r="Z240" s="1006"/>
      <c r="AA240" s="100"/>
      <c r="AB240" s="1006" t="s">
        <v>117</v>
      </c>
      <c r="AC240" s="1006"/>
      <c r="AD240" s="100"/>
      <c r="AE240" s="1006" t="s">
        <v>118</v>
      </c>
      <c r="AF240" s="1006"/>
      <c r="AG240" s="100"/>
      <c r="AH240" s="1006" t="s">
        <v>119</v>
      </c>
      <c r="AI240" s="1006"/>
      <c r="AJ240" s="100"/>
      <c r="AK240" s="1006" t="s">
        <v>44</v>
      </c>
      <c r="AL240" s="1006"/>
      <c r="AM240" s="150"/>
      <c r="AN240" s="1006" t="str">
        <f>VLOOKUP(AN243,'[2]FDN Details'!$B226:AU704,2)</f>
        <v>102/8</v>
      </c>
      <c r="AO240" s="1006"/>
      <c r="AP240" s="100"/>
      <c r="AQ240" s="1006" t="str">
        <f>VLOOKUP(AQ243,'[2]FDN Details'!$B226:AX704,2)</f>
        <v>102/9</v>
      </c>
      <c r="AR240" s="1006"/>
      <c r="AS240" s="127"/>
      <c r="AT240" s="100"/>
      <c r="AU240" s="1102"/>
      <c r="AV240" s="105"/>
      <c r="AW240" s="105"/>
      <c r="AX240" s="105"/>
      <c r="AY240" s="105"/>
      <c r="AZ240" s="105"/>
      <c r="BA240" s="109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</row>
    <row r="241" spans="1:64" x14ac:dyDescent="0.35">
      <c r="A241" s="72"/>
      <c r="B241" s="1098"/>
      <c r="C241" s="127"/>
      <c r="D241" s="1006" t="str">
        <f>VLOOKUP(D243,'[2]FDN Details'!$B226:K705,3)</f>
        <v>A+6</v>
      </c>
      <c r="E241" s="1006"/>
      <c r="F241" s="100"/>
      <c r="G241" s="1006" t="str">
        <f>VLOOKUP(G243,'[2]FDN Details'!$B226:N705,3)</f>
        <v>C1+9</v>
      </c>
      <c r="H241" s="1006"/>
      <c r="I241" s="100"/>
      <c r="J241" s="1006" t="str">
        <f>VLOOKUP(J243,'[2]FDN Details'!$B226:Q705,3)</f>
        <v>D60+9</v>
      </c>
      <c r="K241" s="1006"/>
      <c r="L241" s="100"/>
      <c r="M241" s="1006" t="str">
        <f>VLOOKUP(M243,'[2]FDN Details'!$B226:T705,3)</f>
        <v>A+0</v>
      </c>
      <c r="N241" s="1006"/>
      <c r="O241" s="100"/>
      <c r="P241" s="1006" t="str">
        <f>VLOOKUP(P243,'[2]FDN Details'!$B226:W705,3)</f>
        <v>C1+0</v>
      </c>
      <c r="Q241" s="1006"/>
      <c r="R241" s="100"/>
      <c r="S241" s="1006" t="s">
        <v>120</v>
      </c>
      <c r="T241" s="1006"/>
      <c r="U241" s="100"/>
      <c r="V241" s="1006" t="str">
        <f>VLOOKUP(V243,'[2]FDN Details'!$B226:AC705,3)</f>
        <v>A+9</v>
      </c>
      <c r="W241" s="1006"/>
      <c r="X241" s="100"/>
      <c r="Y241" s="1006" t="str">
        <f>VLOOKUP(Y243,'[2]FDN Details'!$B226:AF705,3)</f>
        <v>A+0</v>
      </c>
      <c r="Z241" s="1006"/>
      <c r="AA241" s="100"/>
      <c r="AB241" s="1006" t="str">
        <f>VLOOKUP(AB243,'[2]FDN Details'!$B226:AI705,3)</f>
        <v>A+0</v>
      </c>
      <c r="AC241" s="1006"/>
      <c r="AD241" s="100"/>
      <c r="AE241" s="1006" t="str">
        <f>VLOOKUP(AE243,'[2]FDN Details'!$B226:AL705,3)</f>
        <v>A+3</v>
      </c>
      <c r="AF241" s="1006"/>
      <c r="AG241" s="100"/>
      <c r="AH241" s="1006" t="str">
        <f>VLOOKUP(AH243,'[2]FDN Details'!$B226:AO705,3)</f>
        <v>A+0</v>
      </c>
      <c r="AI241" s="1006"/>
      <c r="AJ241" s="100"/>
      <c r="AK241" s="1006" t="str">
        <f>VLOOKUP(AK243,'[2]FDN Details'!$B226:AR705,3)</f>
        <v>A+0</v>
      </c>
      <c r="AL241" s="1006"/>
      <c r="AM241" s="100"/>
      <c r="AN241" s="1006" t="str">
        <f>VLOOKUP(AN243,'[2]FDN Details'!$B226:AU705,3)</f>
        <v>A+0</v>
      </c>
      <c r="AO241" s="1006"/>
      <c r="AP241" s="100"/>
      <c r="AQ241" s="1006" t="str">
        <f>VLOOKUP(AQ243,'[2]FDN Details'!$B226:AX705,3)</f>
        <v>A+3</v>
      </c>
      <c r="AR241" s="1006"/>
      <c r="AS241" s="127"/>
      <c r="AT241" s="100"/>
      <c r="AU241" s="1102"/>
      <c r="AV241" s="105"/>
      <c r="AW241" s="105"/>
      <c r="AX241" s="105"/>
      <c r="AY241" s="105"/>
      <c r="AZ241" s="105"/>
      <c r="BA241" s="109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</row>
    <row r="242" spans="1:64" x14ac:dyDescent="0.35">
      <c r="A242" s="72"/>
      <c r="B242" s="1098"/>
      <c r="C242" s="75"/>
      <c r="D242" s="131"/>
      <c r="E242" s="131"/>
      <c r="F242" s="100"/>
      <c r="G242" s="131"/>
      <c r="H242" s="131"/>
      <c r="I242" s="131"/>
      <c r="J242" s="131"/>
      <c r="K242" s="131"/>
      <c r="L242" s="100"/>
      <c r="M242" s="131"/>
      <c r="N242" s="131"/>
      <c r="O242" s="100"/>
      <c r="P242" s="131"/>
      <c r="Q242" s="131"/>
      <c r="R242" s="131"/>
      <c r="S242" s="152"/>
      <c r="T242" s="153"/>
      <c r="U242" s="131"/>
      <c r="V242" s="131"/>
      <c r="W242" s="131"/>
      <c r="X242" s="75"/>
      <c r="Y242" s="131"/>
      <c r="Z242" s="131"/>
      <c r="AA242" s="100"/>
      <c r="AB242" s="131"/>
      <c r="AC242" s="131"/>
      <c r="AD242" s="100"/>
      <c r="AE242" s="131"/>
      <c r="AF242" s="131"/>
      <c r="AG242" s="100"/>
      <c r="AH242" s="131"/>
      <c r="AI242" s="131"/>
      <c r="AJ242" s="136"/>
      <c r="AK242" s="131"/>
      <c r="AL242" s="131"/>
      <c r="AM242" s="136"/>
      <c r="AN242" s="131"/>
      <c r="AO242" s="131"/>
      <c r="AP242" s="136"/>
      <c r="AQ242" s="131"/>
      <c r="AR242" s="131"/>
      <c r="AS242" s="136"/>
      <c r="AT242" s="100"/>
      <c r="AU242" s="1102"/>
      <c r="AV242" s="105"/>
      <c r="AW242" s="105"/>
      <c r="AX242" s="105"/>
      <c r="AY242" s="105"/>
      <c r="AZ242" s="105"/>
      <c r="BA242" s="109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</row>
    <row r="243" spans="1:64" x14ac:dyDescent="0.35">
      <c r="A243" s="72"/>
      <c r="B243" s="1098"/>
      <c r="C243" s="138"/>
      <c r="D243" s="138">
        <f>AQ232+1</f>
        <v>289</v>
      </c>
      <c r="E243" s="138"/>
      <c r="F243" s="126"/>
      <c r="G243" s="138">
        <f>D243+1</f>
        <v>290</v>
      </c>
      <c r="H243" s="138"/>
      <c r="I243" s="126"/>
      <c r="J243" s="138">
        <f>G243+1</f>
        <v>291</v>
      </c>
      <c r="K243" s="138"/>
      <c r="L243" s="126"/>
      <c r="M243" s="138">
        <f>J243+1</f>
        <v>292</v>
      </c>
      <c r="N243" s="138"/>
      <c r="O243" s="126"/>
      <c r="P243" s="138">
        <f>M243+1</f>
        <v>293</v>
      </c>
      <c r="Q243" s="138"/>
      <c r="R243" s="126"/>
      <c r="S243" s="138">
        <f>P243+1</f>
        <v>294</v>
      </c>
      <c r="T243" s="138"/>
      <c r="U243" s="126"/>
      <c r="V243" s="138">
        <f>S243+1</f>
        <v>295</v>
      </c>
      <c r="W243" s="138"/>
      <c r="X243" s="138"/>
      <c r="Y243" s="138">
        <f>V243+1</f>
        <v>296</v>
      </c>
      <c r="Z243" s="138"/>
      <c r="AA243" s="126"/>
      <c r="AB243" s="138">
        <f>Y243+1</f>
        <v>297</v>
      </c>
      <c r="AC243" s="138"/>
      <c r="AD243" s="126"/>
      <c r="AE243" s="138">
        <f>AB243+1</f>
        <v>298</v>
      </c>
      <c r="AF243" s="138"/>
      <c r="AG243" s="126"/>
      <c r="AH243" s="138">
        <f>AE243+1</f>
        <v>299</v>
      </c>
      <c r="AI243" s="138"/>
      <c r="AJ243" s="138"/>
      <c r="AK243" s="138">
        <f>AH243+1</f>
        <v>300</v>
      </c>
      <c r="AL243" s="138"/>
      <c r="AM243" s="138"/>
      <c r="AN243" s="138">
        <f>AK243+1</f>
        <v>301</v>
      </c>
      <c r="AO243" s="138"/>
      <c r="AP243" s="138"/>
      <c r="AQ243" s="138">
        <f>AN243+1</f>
        <v>302</v>
      </c>
      <c r="AR243" s="138"/>
      <c r="AS243" s="138"/>
      <c r="AT243" s="100"/>
      <c r="AU243" s="1102"/>
      <c r="AV243" s="105"/>
      <c r="AW243" s="105"/>
      <c r="AX243" s="105"/>
      <c r="AY243" s="105"/>
      <c r="AZ243" s="105"/>
      <c r="BA243" s="109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</row>
    <row r="244" spans="1:64" x14ac:dyDescent="0.35">
      <c r="A244" s="72"/>
      <c r="B244" s="1098"/>
      <c r="C244" s="1017" t="s">
        <v>106</v>
      </c>
      <c r="D244" s="1018"/>
      <c r="E244" s="1018"/>
      <c r="F244" s="1018"/>
      <c r="G244" s="1018"/>
      <c r="H244" s="1018"/>
      <c r="I244" s="1018"/>
      <c r="J244" s="1018"/>
      <c r="K244" s="1018"/>
      <c r="L244" s="1018"/>
      <c r="M244" s="1018"/>
      <c r="N244" s="1018"/>
      <c r="O244" s="1018"/>
      <c r="P244" s="1018"/>
      <c r="Q244" s="1018"/>
      <c r="R244" s="1018"/>
      <c r="S244" s="1018"/>
      <c r="T244" s="1018"/>
      <c r="U244" s="1018"/>
      <c r="V244" s="1018"/>
      <c r="W244" s="1018"/>
      <c r="X244" s="1018"/>
      <c r="Y244" s="1018"/>
      <c r="Z244" s="1018"/>
      <c r="AA244" s="1018"/>
      <c r="AB244" s="1018"/>
      <c r="AC244" s="1018"/>
      <c r="AD244" s="1018"/>
      <c r="AE244" s="1018"/>
      <c r="AF244" s="1018"/>
      <c r="AG244" s="1018"/>
      <c r="AH244" s="1018"/>
      <c r="AI244" s="1018"/>
      <c r="AJ244" s="1018"/>
      <c r="AK244" s="1018"/>
      <c r="AL244" s="1018"/>
      <c r="AM244" s="1018"/>
      <c r="AN244" s="1018"/>
      <c r="AO244" s="1018"/>
      <c r="AP244" s="1018"/>
      <c r="AQ244" s="1018"/>
      <c r="AR244" s="1018"/>
      <c r="AS244" s="1018"/>
      <c r="AT244" s="100"/>
      <c r="AU244" s="1102"/>
      <c r="AV244" s="105"/>
      <c r="AW244" s="105"/>
      <c r="AX244" s="105"/>
      <c r="AY244" s="105"/>
      <c r="AZ244" s="105"/>
      <c r="BA244" s="109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</row>
    <row r="245" spans="1:64" x14ac:dyDescent="0.35">
      <c r="A245" s="72"/>
      <c r="B245" s="1098"/>
      <c r="C245" s="178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00"/>
      <c r="AU245" s="1102"/>
      <c r="AV245" s="105"/>
      <c r="AW245" s="105"/>
      <c r="AX245" s="105"/>
      <c r="AY245" s="105"/>
      <c r="AZ245" s="105"/>
      <c r="BA245" s="109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</row>
    <row r="246" spans="1:64" ht="17" thickBot="1" x14ac:dyDescent="0.4">
      <c r="A246" s="72"/>
      <c r="B246" s="1098"/>
      <c r="C246" s="75"/>
      <c r="D246" s="75"/>
      <c r="E246" s="75"/>
      <c r="F246" s="100"/>
      <c r="G246" s="75"/>
      <c r="H246" s="75"/>
      <c r="I246" s="100"/>
      <c r="J246" s="75"/>
      <c r="K246" s="75"/>
      <c r="L246" s="100"/>
      <c r="M246" s="75"/>
      <c r="N246" s="75"/>
      <c r="O246" s="100"/>
      <c r="P246" s="75"/>
      <c r="Q246" s="75"/>
      <c r="R246" s="100"/>
      <c r="S246" s="75"/>
      <c r="T246" s="75"/>
      <c r="U246" s="179"/>
      <c r="V246" s="75"/>
      <c r="W246" s="75"/>
      <c r="X246" s="100"/>
      <c r="Y246" s="75"/>
      <c r="Z246" s="75"/>
      <c r="AA246" s="100"/>
      <c r="AB246" s="75"/>
      <c r="AC246" s="75"/>
      <c r="AD246" s="100"/>
      <c r="AE246" s="75"/>
      <c r="AF246" s="75"/>
      <c r="AG246" s="100"/>
      <c r="AH246" s="75"/>
      <c r="AI246" s="75"/>
      <c r="AJ246" s="100"/>
      <c r="AK246" s="75"/>
      <c r="AL246" s="75"/>
      <c r="AM246" s="100"/>
      <c r="AN246" s="75"/>
      <c r="AO246" s="75"/>
      <c r="AP246" s="179"/>
      <c r="AQ246" s="75"/>
      <c r="AR246" s="75"/>
      <c r="AS246" s="100"/>
      <c r="AT246" s="100"/>
      <c r="AU246" s="1102"/>
      <c r="AV246" s="105"/>
      <c r="AW246" s="105"/>
      <c r="AX246" s="105"/>
      <c r="AY246" s="105"/>
      <c r="AZ246" s="105"/>
      <c r="BA246" s="109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</row>
    <row r="247" spans="1:64" ht="17.5" thickTop="1" thickBot="1" x14ac:dyDescent="0.4">
      <c r="A247" s="72"/>
      <c r="B247" s="1098"/>
      <c r="C247" s="75"/>
      <c r="D247" s="134"/>
      <c r="E247" s="108"/>
      <c r="F247" s="100"/>
      <c r="G247" s="1016" t="s">
        <v>107</v>
      </c>
      <c r="H247" s="1016"/>
      <c r="I247" s="100"/>
      <c r="J247" s="1016"/>
      <c r="K247" s="1016"/>
      <c r="L247" s="100"/>
      <c r="M247" s="1016" t="s">
        <v>107</v>
      </c>
      <c r="N247" s="1016"/>
      <c r="O247" s="100"/>
      <c r="P247" s="1016" t="s">
        <v>107</v>
      </c>
      <c r="Q247" s="1016"/>
      <c r="R247" s="100"/>
      <c r="S247" s="1016" t="s">
        <v>107</v>
      </c>
      <c r="T247" s="1016"/>
      <c r="U247" s="100"/>
      <c r="V247" s="1016"/>
      <c r="W247" s="1016"/>
      <c r="X247" s="100"/>
      <c r="Y247" s="1016"/>
      <c r="Z247" s="1016"/>
      <c r="AA247" s="100"/>
      <c r="AB247" s="1016"/>
      <c r="AC247" s="1016"/>
      <c r="AD247" s="100"/>
      <c r="AE247" s="1016"/>
      <c r="AF247" s="1016"/>
      <c r="AG247" s="100"/>
      <c r="AH247" s="1016"/>
      <c r="AI247" s="1016"/>
      <c r="AJ247" s="100"/>
      <c r="AK247" s="1016"/>
      <c r="AL247" s="1016"/>
      <c r="AM247" s="100"/>
      <c r="AN247" s="1016" t="s">
        <v>107</v>
      </c>
      <c r="AO247" s="1016"/>
      <c r="AP247" s="100"/>
      <c r="AQ247" s="1036" t="s">
        <v>107</v>
      </c>
      <c r="AR247" s="1036"/>
      <c r="AS247" s="100"/>
      <c r="AT247" s="100"/>
      <c r="AU247" s="1102"/>
      <c r="AV247" s="1015">
        <v>14</v>
      </c>
      <c r="AW247" s="1015">
        <f>COUNTIF(D246:AR247,"FC")</f>
        <v>6</v>
      </c>
      <c r="AX247" s="1015">
        <f>COUNTIF(J245:AR245,"EC")</f>
        <v>0</v>
      </c>
      <c r="AY247" s="1015">
        <f>COUNTIF(A249:AR250,"E")</f>
        <v>4</v>
      </c>
      <c r="AZ247" s="1015">
        <f>COUNTIF(J246:AR246,"TW")</f>
        <v>0</v>
      </c>
      <c r="BA247" s="1014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</row>
    <row r="248" spans="1:64" ht="17.5" thickTop="1" thickBot="1" x14ac:dyDescent="0.4">
      <c r="A248" s="72"/>
      <c r="B248" s="1098"/>
      <c r="C248" s="100"/>
      <c r="D248" s="156" t="s">
        <v>85</v>
      </c>
      <c r="E248" s="157" t="s">
        <v>86</v>
      </c>
      <c r="F248" s="164"/>
      <c r="G248" s="165" t="s">
        <v>85</v>
      </c>
      <c r="H248" s="166" t="s">
        <v>86</v>
      </c>
      <c r="I248" s="164"/>
      <c r="J248" s="156" t="s">
        <v>85</v>
      </c>
      <c r="K248" s="157" t="s">
        <v>86</v>
      </c>
      <c r="L248" s="164"/>
      <c r="M248" s="165" t="s">
        <v>85</v>
      </c>
      <c r="N248" s="166" t="s">
        <v>86</v>
      </c>
      <c r="O248" s="164"/>
      <c r="P248" s="165" t="s">
        <v>85</v>
      </c>
      <c r="Q248" s="166" t="s">
        <v>86</v>
      </c>
      <c r="R248" s="164"/>
      <c r="S248" s="165" t="s">
        <v>85</v>
      </c>
      <c r="T248" s="166" t="s">
        <v>86</v>
      </c>
      <c r="U248" s="164"/>
      <c r="V248" s="156" t="s">
        <v>85</v>
      </c>
      <c r="W248" s="157" t="s">
        <v>86</v>
      </c>
      <c r="X248" s="164"/>
      <c r="Y248" s="156" t="s">
        <v>85</v>
      </c>
      <c r="Z248" s="157" t="s">
        <v>86</v>
      </c>
      <c r="AA248" s="164"/>
      <c r="AB248" s="156" t="s">
        <v>85</v>
      </c>
      <c r="AC248" s="157" t="s">
        <v>86</v>
      </c>
      <c r="AD248" s="164"/>
      <c r="AE248" s="156" t="s">
        <v>85</v>
      </c>
      <c r="AF248" s="157" t="s">
        <v>86</v>
      </c>
      <c r="AG248" s="164"/>
      <c r="AH248" s="156" t="s">
        <v>85</v>
      </c>
      <c r="AI248" s="157" t="s">
        <v>86</v>
      </c>
      <c r="AJ248" s="164"/>
      <c r="AK248" s="156" t="s">
        <v>85</v>
      </c>
      <c r="AL248" s="157" t="s">
        <v>86</v>
      </c>
      <c r="AM248" s="164"/>
      <c r="AN248" s="165" t="s">
        <v>85</v>
      </c>
      <c r="AO248" s="166" t="s">
        <v>86</v>
      </c>
      <c r="AP248" s="164"/>
      <c r="AQ248" s="165" t="s">
        <v>85</v>
      </c>
      <c r="AR248" s="166" t="s">
        <v>86</v>
      </c>
      <c r="AS248" s="151"/>
      <c r="AT248" s="100"/>
      <c r="AU248" s="1102"/>
      <c r="AV248" s="1015"/>
      <c r="AW248" s="1015"/>
      <c r="AX248" s="1015"/>
      <c r="AY248" s="1015"/>
      <c r="AZ248" s="1015"/>
      <c r="BA248" s="1014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</row>
    <row r="249" spans="1:64" ht="17.5" thickTop="1" thickBot="1" x14ac:dyDescent="0.4">
      <c r="A249" s="72"/>
      <c r="B249" s="1098"/>
      <c r="C249" s="100"/>
      <c r="D249" s="158" t="s">
        <v>89</v>
      </c>
      <c r="E249" s="159" t="s">
        <v>90</v>
      </c>
      <c r="F249" s="164"/>
      <c r="G249" s="169" t="s">
        <v>89</v>
      </c>
      <c r="H249" s="170" t="s">
        <v>90</v>
      </c>
      <c r="I249" s="164" t="s">
        <v>68</v>
      </c>
      <c r="J249" s="158" t="s">
        <v>89</v>
      </c>
      <c r="K249" s="159" t="s">
        <v>90</v>
      </c>
      <c r="L249" s="164"/>
      <c r="M249" s="169" t="s">
        <v>89</v>
      </c>
      <c r="N249" s="170" t="s">
        <v>90</v>
      </c>
      <c r="O249" s="164"/>
      <c r="P249" s="169" t="s">
        <v>89</v>
      </c>
      <c r="Q249" s="170" t="s">
        <v>90</v>
      </c>
      <c r="R249" s="164"/>
      <c r="S249" s="169" t="s">
        <v>89</v>
      </c>
      <c r="T249" s="170" t="s">
        <v>90</v>
      </c>
      <c r="U249" s="164"/>
      <c r="V249" s="158" t="s">
        <v>89</v>
      </c>
      <c r="W249" s="159" t="s">
        <v>90</v>
      </c>
      <c r="X249" s="164"/>
      <c r="Y249" s="158" t="s">
        <v>89</v>
      </c>
      <c r="Z249" s="159" t="s">
        <v>90</v>
      </c>
      <c r="AA249" s="164"/>
      <c r="AB249" s="158" t="s">
        <v>89</v>
      </c>
      <c r="AC249" s="159" t="s">
        <v>90</v>
      </c>
      <c r="AD249" s="164"/>
      <c r="AE249" s="158" t="s">
        <v>89</v>
      </c>
      <c r="AF249" s="159" t="s">
        <v>90</v>
      </c>
      <c r="AG249" s="164"/>
      <c r="AH249" s="158" t="s">
        <v>89</v>
      </c>
      <c r="AI249" s="159" t="s">
        <v>90</v>
      </c>
      <c r="AJ249" s="164"/>
      <c r="AK249" s="158" t="s">
        <v>89</v>
      </c>
      <c r="AL249" s="159" t="s">
        <v>90</v>
      </c>
      <c r="AM249" s="164"/>
      <c r="AN249" s="169" t="s">
        <v>89</v>
      </c>
      <c r="AO249" s="170" t="s">
        <v>90</v>
      </c>
      <c r="AP249" s="164"/>
      <c r="AQ249" s="169" t="s">
        <v>89</v>
      </c>
      <c r="AR249" s="170" t="s">
        <v>90</v>
      </c>
      <c r="AS249" s="151"/>
      <c r="AT249" s="100"/>
      <c r="AU249" s="1102"/>
      <c r="AV249" s="1015"/>
      <c r="AW249" s="1015"/>
      <c r="AX249" s="1015"/>
      <c r="AY249" s="1015"/>
      <c r="AZ249" s="1015"/>
      <c r="BA249" s="1014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</row>
    <row r="250" spans="1:64" ht="17" thickTop="1" x14ac:dyDescent="0.35">
      <c r="A250" s="72"/>
      <c r="B250" s="1098"/>
      <c r="C250" s="75"/>
      <c r="D250" s="160">
        <v>0</v>
      </c>
      <c r="E250" s="161" t="str">
        <f>VLOOKUP(D254,'[2]FDN Details'!$B226:Q704,16,0)</f>
        <v>-</v>
      </c>
      <c r="F250" s="173">
        <f>VLOOKUP(D254,'[2]FDN Details'!$B226:P704,15,0)</f>
        <v>395</v>
      </c>
      <c r="G250" s="174" t="s">
        <v>108</v>
      </c>
      <c r="H250" s="175" t="str">
        <f>VLOOKUP(G254,'[2]FDN Details'!$B226:T704,16,0)</f>
        <v>-</v>
      </c>
      <c r="I250" s="173">
        <f>VLOOKUP(G254,'[2]FDN Details'!$B226:S704,15,0)</f>
        <v>450</v>
      </c>
      <c r="J250" s="160">
        <v>0</v>
      </c>
      <c r="K250" s="161" t="str">
        <f>VLOOKUP(J254,'[2]FDN Details'!$B226:W704,16,0)</f>
        <v>-</v>
      </c>
      <c r="L250" s="173">
        <f>VLOOKUP(J254,'[2]FDN Details'!$B226:V704,15,0)</f>
        <v>464</v>
      </c>
      <c r="M250" s="174" t="s">
        <v>108</v>
      </c>
      <c r="N250" s="175" t="str">
        <f>VLOOKUP(M254,'[2]FDN Details'!$B226:Z704,16,0)</f>
        <v>WET PADDY</v>
      </c>
      <c r="O250" s="173">
        <f>VLOOKUP(M254,'[2]FDN Details'!$B226:Y704,15,0)</f>
        <v>385</v>
      </c>
      <c r="P250" s="174" t="s">
        <v>108</v>
      </c>
      <c r="Q250" s="175" t="str">
        <f>VLOOKUP(P254,'[2]FDN Details'!$B226:AC704,16,0)</f>
        <v>WET PADDY</v>
      </c>
      <c r="R250" s="173">
        <f>VLOOKUP(P254,'[2]FDN Details'!$B226:AB704,15,0)</f>
        <v>334</v>
      </c>
      <c r="S250" s="174" t="s">
        <v>108</v>
      </c>
      <c r="T250" s="175" t="str">
        <f>VLOOKUP(S254,'[2]FDN Details'!$B226:AF704,16,0)</f>
        <v>WET PADDY</v>
      </c>
      <c r="U250" s="173">
        <f>VLOOKUP(S254,'[2]FDN Details'!$B226:AE704,15,0)</f>
        <v>426</v>
      </c>
      <c r="V250" s="160">
        <v>0</v>
      </c>
      <c r="W250" s="161" t="str">
        <f>VLOOKUP(V254,'[2]FDN Details'!$B226:AI704,16,0)</f>
        <v>-</v>
      </c>
      <c r="X250" s="173">
        <f>VLOOKUP(V254,'[2]FDN Details'!$B226:AH704,15,0)</f>
        <v>411</v>
      </c>
      <c r="Y250" s="160">
        <v>0</v>
      </c>
      <c r="Z250" s="161" t="str">
        <f>VLOOKUP(Y254,'[2]FDN Details'!$B226:AL704,16,0)</f>
        <v>-</v>
      </c>
      <c r="AA250" s="173">
        <f>VLOOKUP(Y254,'[2]FDN Details'!$B226:AK704,15,0)</f>
        <v>325</v>
      </c>
      <c r="AB250" s="160">
        <v>0</v>
      </c>
      <c r="AC250" s="161" t="str">
        <f>VLOOKUP(AB254,'[2]FDN Details'!$B226:AO704,16,0)</f>
        <v>-</v>
      </c>
      <c r="AD250" s="173">
        <f>VLOOKUP(AB254,'[2]FDN Details'!$B226:AN704,15,0)</f>
        <v>452</v>
      </c>
      <c r="AE250" s="160">
        <v>0</v>
      </c>
      <c r="AF250" s="161" t="str">
        <f>VLOOKUP(AE254,'[2]FDN Details'!$B226:AR704,16,0)</f>
        <v>-</v>
      </c>
      <c r="AG250" s="173">
        <f>VLOOKUP(AE254,'[2]FDN Details'!$B226:AQ704,15,0)</f>
        <v>245</v>
      </c>
      <c r="AH250" s="160">
        <v>0</v>
      </c>
      <c r="AI250" s="161" t="str">
        <f>VLOOKUP(AH254,'[2]FDN Details'!$B226:AU704,16,0)</f>
        <v>-</v>
      </c>
      <c r="AJ250" s="173">
        <f>VLOOKUP(AH254,'[2]FDN Details'!$B226:AT704,15,0)</f>
        <v>424</v>
      </c>
      <c r="AK250" s="160">
        <v>0</v>
      </c>
      <c r="AL250" s="161" t="str">
        <f>VLOOKUP(AK254,'[2]FDN Details'!$B226:AX704,16,0)</f>
        <v>-</v>
      </c>
      <c r="AM250" s="173">
        <f>VLOOKUP(AK254,'[2]FDN Details'!$B226:AW704,15,0)</f>
        <v>424.702</v>
      </c>
      <c r="AN250" s="174">
        <v>0</v>
      </c>
      <c r="AO250" s="175" t="str">
        <f>VLOOKUP(AN254,'[2]FDN Details'!$B226:BA704,16,0)</f>
        <v>-</v>
      </c>
      <c r="AP250" s="173">
        <f>VLOOKUP(AN254,'[2]FDN Details'!$B226:AZ704,15,0)</f>
        <v>390</v>
      </c>
      <c r="AQ250" s="174"/>
      <c r="AR250" s="175" t="str">
        <f>VLOOKUP(AQ254,'[2]FDN Details'!$B226:BD704,16,0)</f>
        <v>WFR</v>
      </c>
      <c r="AS250" s="120">
        <f>VLOOKUP(AQ254,'[2]FDN Details'!$B226:BC704,15,0)</f>
        <v>350</v>
      </c>
      <c r="AT250" s="100"/>
      <c r="AU250" s="1102"/>
      <c r="AV250" s="1037"/>
      <c r="AW250" s="1037"/>
      <c r="AX250" s="1037"/>
      <c r="AY250" s="1037"/>
      <c r="AZ250" s="1037"/>
      <c r="BA250" s="1033"/>
      <c r="BB250" s="78">
        <f>SUM(F250:AS250)</f>
        <v>5475.7020000000002</v>
      </c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</row>
    <row r="251" spans="1:64" x14ac:dyDescent="0.35">
      <c r="A251" s="72"/>
      <c r="B251" s="1098"/>
      <c r="C251" s="127"/>
      <c r="D251" s="1006" t="str">
        <f>VLOOKUP(D254,'[2]FDN Details'!$B237:K715,2)</f>
        <v>102/10</v>
      </c>
      <c r="E251" s="1006"/>
      <c r="F251" s="100"/>
      <c r="G251" s="1006" t="str">
        <f>VLOOKUP(G254,'[2]FDN Details'!$B237:N715,2)</f>
        <v>102/11</v>
      </c>
      <c r="H251" s="1006"/>
      <c r="I251" s="127"/>
      <c r="J251" s="1006" t="str">
        <f>VLOOKUP(J254,'[2]FDN Details'!$B237:Q715,2)</f>
        <v>103/0</v>
      </c>
      <c r="K251" s="1006"/>
      <c r="L251" s="127"/>
      <c r="M251" s="1006" t="str">
        <f>VLOOKUP(M254,'[2]FDN Details'!$B237:T715,2)</f>
        <v>103/1</v>
      </c>
      <c r="N251" s="1006"/>
      <c r="O251" s="127"/>
      <c r="P251" s="1006" t="str">
        <f>VLOOKUP(P254,'[2]FDN Details'!$B237:W715,2)</f>
        <v>103/2</v>
      </c>
      <c r="Q251" s="1006"/>
      <c r="R251" s="100"/>
      <c r="S251" s="1006" t="str">
        <f>VLOOKUP(S254,'[2]FDN Details'!$B237:Z715,2)</f>
        <v>103/3</v>
      </c>
      <c r="T251" s="1006"/>
      <c r="U251" s="100"/>
      <c r="V251" s="1006" t="str">
        <f>VLOOKUP(V254,'[2]FDN Details'!$B237:AC715,2)</f>
        <v>104/0</v>
      </c>
      <c r="W251" s="1006"/>
      <c r="X251" s="100"/>
      <c r="Y251" s="1006" t="str">
        <f>VLOOKUP(Y254,'[2]FDN Details'!$B237:AF715,2)</f>
        <v>104/1</v>
      </c>
      <c r="Z251" s="1006"/>
      <c r="AA251" s="100"/>
      <c r="AB251" s="1006" t="str">
        <f>VLOOKUP(AB254,'[2]FDN Details'!$B237:AI715,2)</f>
        <v>104/2</v>
      </c>
      <c r="AC251" s="1006"/>
      <c r="AD251" s="100"/>
      <c r="AE251" s="1006" t="str">
        <f>VLOOKUP(AE254,'[2]FDN Details'!$B237:AL715,2)</f>
        <v>105/0</v>
      </c>
      <c r="AF251" s="1006"/>
      <c r="AG251" s="100" t="s">
        <v>121</v>
      </c>
      <c r="AH251" s="1006" t="str">
        <f>VLOOKUP(AH254,'[2]FDN Details'!$B237:AO715,2)</f>
        <v>106/0</v>
      </c>
      <c r="AI251" s="1006"/>
      <c r="AK251" s="1006" t="str">
        <f>VLOOKUP(AK254,'[2]FDN Details'!$B237:AR715,2)</f>
        <v>106/1</v>
      </c>
      <c r="AL251" s="1006"/>
      <c r="AM251" s="150"/>
      <c r="AN251" s="1006" t="str">
        <f>VLOOKUP(AN254,'[2]FDN Details'!$B237:AU715,2)</f>
        <v>107/0</v>
      </c>
      <c r="AO251" s="1006"/>
      <c r="AP251" s="100"/>
      <c r="AQ251" s="1006" t="str">
        <f>VLOOKUP(AQ254,'[2]FDN Details'!$B237:AX715,2)</f>
        <v>107/1</v>
      </c>
      <c r="AR251" s="1006"/>
      <c r="AS251" s="127"/>
      <c r="AT251" s="100"/>
      <c r="AU251" s="1102"/>
      <c r="AV251" s="1038"/>
      <c r="AW251" s="1038"/>
      <c r="AX251" s="1038"/>
      <c r="AY251" s="1038"/>
      <c r="AZ251" s="1038"/>
      <c r="BA251" s="1034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</row>
    <row r="252" spans="1:64" x14ac:dyDescent="0.35">
      <c r="A252" s="72"/>
      <c r="B252" s="1098"/>
      <c r="C252" s="127"/>
      <c r="D252" s="1006" t="str">
        <f>VLOOKUP(D254,'[2]FDN Details'!$B237:K716,3)</f>
        <v>A+0</v>
      </c>
      <c r="E252" s="1006"/>
      <c r="F252" s="100"/>
      <c r="G252" s="1006" t="str">
        <f>VLOOKUP(G254,'[2]FDN Details'!$B237:N716,3)</f>
        <v>A+9</v>
      </c>
      <c r="H252" s="1006"/>
      <c r="I252" s="100"/>
      <c r="J252" s="1006" t="str">
        <f>VLOOKUP(J254,'[2]FDN Details'!$B237:Q716,3)</f>
        <v>C1+3</v>
      </c>
      <c r="K252" s="1006"/>
      <c r="L252" s="100"/>
      <c r="M252" s="1006" t="str">
        <f>VLOOKUP(M254,'[2]FDN Details'!$B237:T716,3)</f>
        <v>A+6</v>
      </c>
      <c r="N252" s="1006"/>
      <c r="O252" s="100"/>
      <c r="P252" s="1006" t="str">
        <f>VLOOKUP(P254,'[2]FDN Details'!$B237:W716,3)</f>
        <v>A+0</v>
      </c>
      <c r="Q252" s="1006"/>
      <c r="R252" s="100"/>
      <c r="S252" s="1006" t="str">
        <f>VLOOKUP(S254,'[2]FDN Details'!$B237:Z716,3)</f>
        <v>A+3</v>
      </c>
      <c r="T252" s="1006"/>
      <c r="U252" s="100"/>
      <c r="V252" s="1006" t="str">
        <f>VLOOKUP(V254,'[2]FDN Details'!$B237:AC716,3)</f>
        <v>B2+3</v>
      </c>
      <c r="W252" s="1006"/>
      <c r="X252" s="100"/>
      <c r="Y252" s="1006" t="str">
        <f>VLOOKUP(Y254,'[2]FDN Details'!$B237:AF716,3)</f>
        <v>A+9</v>
      </c>
      <c r="Z252" s="1006"/>
      <c r="AA252" s="100"/>
      <c r="AB252" s="1006" t="str">
        <f>VLOOKUP(AB254,'[2]FDN Details'!$B237:AI716,3)</f>
        <v>A+7.5</v>
      </c>
      <c r="AC252" s="1006"/>
      <c r="AD252" s="100"/>
      <c r="AE252" s="1006" t="str">
        <f>VLOOKUP(AE254,'[2]FDN Details'!$B237:AL716,3)</f>
        <v>C2+6</v>
      </c>
      <c r="AF252" s="1006"/>
      <c r="AG252" s="100"/>
      <c r="AH252" s="1006" t="str">
        <f>VLOOKUP(AH254,'[2]FDN Details'!$B237:AO716,3)</f>
        <v>B2+0</v>
      </c>
      <c r="AI252" s="1006"/>
      <c r="AJ252" s="100"/>
      <c r="AK252" s="1006" t="str">
        <f>VLOOKUP(AK254,'[2]FDN Details'!$B237:AR716,3)</f>
        <v>A+6</v>
      </c>
      <c r="AL252" s="1006"/>
      <c r="AM252" s="100"/>
      <c r="AN252" s="1006" t="str">
        <f>VLOOKUP(AN254,'[2]FDN Details'!$B237:AU716,3)</f>
        <v>C2+3</v>
      </c>
      <c r="AO252" s="1006"/>
      <c r="AP252" s="100"/>
      <c r="AQ252" s="1006" t="str">
        <f>VLOOKUP(AQ254,'[2]FDN Details'!$B237:AX716,3)</f>
        <v>A+0</v>
      </c>
      <c r="AR252" s="1006"/>
      <c r="AS252" s="127"/>
      <c r="AT252" s="100"/>
      <c r="AU252" s="1102"/>
      <c r="AV252" s="1038"/>
      <c r="AW252" s="1038"/>
      <c r="AX252" s="1038"/>
      <c r="AY252" s="1038"/>
      <c r="AZ252" s="1038"/>
      <c r="BA252" s="1034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</row>
    <row r="253" spans="1:64" x14ac:dyDescent="0.35">
      <c r="A253" s="72"/>
      <c r="B253" s="1098"/>
      <c r="C253" s="75"/>
      <c r="D253" s="131"/>
      <c r="E253" s="131"/>
      <c r="F253" s="100"/>
      <c r="G253" s="131"/>
      <c r="H253" s="131"/>
      <c r="I253" s="131"/>
      <c r="J253" s="131"/>
      <c r="K253" s="131"/>
      <c r="L253" s="100"/>
      <c r="M253" s="131"/>
      <c r="N253" s="131"/>
      <c r="O253" s="100"/>
      <c r="P253" s="131"/>
      <c r="Q253" s="131"/>
      <c r="R253" s="131"/>
      <c r="S253" s="152"/>
      <c r="T253" s="153"/>
      <c r="U253" s="131"/>
      <c r="V253" s="131"/>
      <c r="W253" s="131"/>
      <c r="X253" s="75"/>
      <c r="Y253" s="131"/>
      <c r="Z253" s="131"/>
      <c r="AA253" s="100"/>
      <c r="AB253" s="131"/>
      <c r="AC253" s="131"/>
      <c r="AD253" s="100"/>
      <c r="AE253" s="131"/>
      <c r="AF253" s="131"/>
      <c r="AG253" s="100"/>
      <c r="AH253" s="131"/>
      <c r="AI253" s="131"/>
      <c r="AJ253" s="136"/>
      <c r="AK253" s="131"/>
      <c r="AL253" s="131"/>
      <c r="AM253" s="136"/>
      <c r="AN253" s="131"/>
      <c r="AO253" s="131"/>
      <c r="AP253" s="136"/>
      <c r="AQ253" s="131"/>
      <c r="AR253" s="131"/>
      <c r="AS253" s="136"/>
      <c r="AT253" s="100"/>
      <c r="AU253" s="1102"/>
      <c r="AV253" s="1038"/>
      <c r="AW253" s="1038"/>
      <c r="AX253" s="1038"/>
      <c r="AY253" s="1038"/>
      <c r="AZ253" s="1038"/>
      <c r="BA253" s="1034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</row>
    <row r="254" spans="1:64" x14ac:dyDescent="0.35">
      <c r="A254" s="72"/>
      <c r="B254" s="1098"/>
      <c r="C254" s="138"/>
      <c r="D254" s="138">
        <f>AQ243+1</f>
        <v>303</v>
      </c>
      <c r="E254" s="138"/>
      <c r="F254" s="126"/>
      <c r="G254" s="138">
        <f>D254+1</f>
        <v>304</v>
      </c>
      <c r="H254" s="138"/>
      <c r="I254" s="126"/>
      <c r="J254" s="138">
        <f>G254+1</f>
        <v>305</v>
      </c>
      <c r="K254" s="138"/>
      <c r="L254" s="126"/>
      <c r="M254" s="138">
        <f>J254+1</f>
        <v>306</v>
      </c>
      <c r="N254" s="138"/>
      <c r="O254" s="126"/>
      <c r="P254" s="138">
        <f>M254+1</f>
        <v>307</v>
      </c>
      <c r="Q254" s="138"/>
      <c r="R254" s="126"/>
      <c r="S254" s="138">
        <f>P254+1</f>
        <v>308</v>
      </c>
      <c r="T254" s="138"/>
      <c r="U254" s="126"/>
      <c r="V254" s="138">
        <f>S254+1</f>
        <v>309</v>
      </c>
      <c r="W254" s="138"/>
      <c r="X254" s="138"/>
      <c r="Y254" s="138">
        <f>V254+1</f>
        <v>310</v>
      </c>
      <c r="Z254" s="138"/>
      <c r="AA254" s="126"/>
      <c r="AB254" s="138">
        <f>Y254+1</f>
        <v>311</v>
      </c>
      <c r="AC254" s="138"/>
      <c r="AD254" s="126"/>
      <c r="AE254" s="138">
        <f>AB254+1</f>
        <v>312</v>
      </c>
      <c r="AF254" s="138"/>
      <c r="AG254" s="126"/>
      <c r="AH254" s="138">
        <f>AE254+1</f>
        <v>313</v>
      </c>
      <c r="AI254" s="138"/>
      <c r="AJ254" s="138"/>
      <c r="AK254" s="138">
        <f>AH254+1</f>
        <v>314</v>
      </c>
      <c r="AL254" s="138"/>
      <c r="AM254" s="138"/>
      <c r="AN254" s="138">
        <f>AK254+1</f>
        <v>315</v>
      </c>
      <c r="AO254" s="138"/>
      <c r="AP254" s="138"/>
      <c r="AQ254" s="138">
        <f>AN254+1</f>
        <v>316</v>
      </c>
      <c r="AR254" s="138"/>
      <c r="AS254" s="138"/>
      <c r="AT254" s="100"/>
      <c r="AU254" s="1102"/>
      <c r="AV254" s="1038"/>
      <c r="AW254" s="1038"/>
      <c r="AX254" s="1038"/>
      <c r="AY254" s="1038"/>
      <c r="AZ254" s="1038"/>
      <c r="BA254" s="1034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</row>
    <row r="255" spans="1:64" x14ac:dyDescent="0.35">
      <c r="A255" s="72"/>
      <c r="B255" s="1098"/>
      <c r="C255" s="1017" t="s">
        <v>122</v>
      </c>
      <c r="D255" s="1018"/>
      <c r="E255" s="1018"/>
      <c r="F255" s="1018"/>
      <c r="G255" s="1018"/>
      <c r="H255" s="1018"/>
      <c r="I255" s="1018"/>
      <c r="J255" s="1018"/>
      <c r="K255" s="1018"/>
      <c r="L255" s="1018"/>
      <c r="M255" s="1018"/>
      <c r="N255" s="1018"/>
      <c r="O255" s="1018"/>
      <c r="P255" s="1018"/>
      <c r="Q255" s="1018"/>
      <c r="R255" s="1018"/>
      <c r="S255" s="1018"/>
      <c r="T255" s="1018"/>
      <c r="U255" s="1018"/>
      <c r="V255" s="1018"/>
      <c r="W255" s="1018"/>
      <c r="X255" s="1018"/>
      <c r="Y255" s="1018"/>
      <c r="Z255" s="1018"/>
      <c r="AA255" s="1018"/>
      <c r="AB255" s="1018"/>
      <c r="AC255" s="1018"/>
      <c r="AD255" s="1018"/>
      <c r="AE255" s="1018"/>
      <c r="AF255" s="1018"/>
      <c r="AG255" s="1018"/>
      <c r="AH255" s="1018"/>
      <c r="AI255" s="1018"/>
      <c r="AJ255" s="1018"/>
      <c r="AK255" s="1018"/>
      <c r="AL255" s="1018"/>
      <c r="AM255" s="1018"/>
      <c r="AN255" s="1018"/>
      <c r="AO255" s="1018"/>
      <c r="AP255" s="1018"/>
      <c r="AQ255" s="1018"/>
      <c r="AR255" s="1018"/>
      <c r="AS255" s="1018"/>
      <c r="AT255" s="100"/>
      <c r="AU255" s="1102"/>
      <c r="AV255" s="1038"/>
      <c r="AW255" s="1038"/>
      <c r="AX255" s="1038"/>
      <c r="AY255" s="1038"/>
      <c r="AZ255" s="1038"/>
      <c r="BA255" s="1034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</row>
    <row r="256" spans="1:64" x14ac:dyDescent="0.35">
      <c r="A256" s="72"/>
      <c r="B256" s="1098"/>
      <c r="C256" s="178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00"/>
      <c r="AU256" s="1102"/>
      <c r="AV256" s="1038"/>
      <c r="AW256" s="1038"/>
      <c r="AX256" s="1038"/>
      <c r="AY256" s="1038"/>
      <c r="AZ256" s="1038"/>
      <c r="BA256" s="1034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</row>
    <row r="257" spans="1:64" x14ac:dyDescent="0.35">
      <c r="A257" s="72"/>
      <c r="B257" s="1098"/>
      <c r="C257" s="75"/>
      <c r="D257" s="75"/>
      <c r="E257" s="75"/>
      <c r="F257" s="100"/>
      <c r="G257" s="75"/>
      <c r="H257" s="75"/>
      <c r="I257" s="100"/>
      <c r="J257" s="75"/>
      <c r="K257" s="75"/>
      <c r="L257" s="100"/>
      <c r="M257" s="75"/>
      <c r="N257" s="75"/>
      <c r="O257" s="100"/>
      <c r="P257" s="75"/>
      <c r="Q257" s="75"/>
      <c r="R257" s="100"/>
      <c r="S257" s="75"/>
      <c r="T257" s="75"/>
      <c r="U257" s="179"/>
      <c r="V257" s="75"/>
      <c r="W257" s="75"/>
      <c r="X257" s="100"/>
      <c r="Y257" s="75"/>
      <c r="Z257" s="75"/>
      <c r="AA257" s="100"/>
      <c r="AB257" s="75"/>
      <c r="AC257" s="75"/>
      <c r="AD257" s="100"/>
      <c r="AE257" s="75"/>
      <c r="AF257" s="75"/>
      <c r="AG257" s="100"/>
      <c r="AH257" s="75"/>
      <c r="AI257" s="75"/>
      <c r="AJ257" s="100"/>
      <c r="AK257" s="75"/>
      <c r="AL257" s="75"/>
      <c r="AM257" s="100"/>
      <c r="AN257" s="75"/>
      <c r="AO257" s="75"/>
      <c r="AP257" s="179"/>
      <c r="AQ257" s="75"/>
      <c r="AR257" s="75" t="s">
        <v>2326</v>
      </c>
      <c r="AS257" s="100"/>
      <c r="AT257" s="100"/>
      <c r="AU257" s="1102"/>
      <c r="AV257" s="1038"/>
      <c r="AW257" s="1038"/>
      <c r="AX257" s="1038"/>
      <c r="AY257" s="1038"/>
      <c r="AZ257" s="1038"/>
      <c r="BA257" s="1034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</row>
    <row r="258" spans="1:64" ht="17" thickBot="1" x14ac:dyDescent="0.4">
      <c r="A258" s="72"/>
      <c r="B258" s="1098"/>
      <c r="C258" s="75"/>
      <c r="D258" s="134" t="s">
        <v>107</v>
      </c>
      <c r="E258" s="108"/>
      <c r="F258" s="100"/>
      <c r="G258" s="1016"/>
      <c r="H258" s="1016"/>
      <c r="I258" s="100"/>
      <c r="J258" s="1016" t="s">
        <v>107</v>
      </c>
      <c r="K258" s="1016"/>
      <c r="L258" s="100"/>
      <c r="M258" s="1016"/>
      <c r="N258" s="1016"/>
      <c r="O258" s="100"/>
      <c r="P258" s="1016" t="s">
        <v>107</v>
      </c>
      <c r="Q258" s="1016"/>
      <c r="R258" s="100"/>
      <c r="S258" s="1016" t="s">
        <v>107</v>
      </c>
      <c r="T258" s="1016"/>
      <c r="U258" s="100"/>
      <c r="V258" s="1016"/>
      <c r="W258" s="1016"/>
      <c r="X258" s="100"/>
      <c r="Y258" s="1016"/>
      <c r="Z258" s="1016"/>
      <c r="AA258" s="100"/>
      <c r="AB258" s="1016" t="s">
        <v>107</v>
      </c>
      <c r="AC258" s="1016"/>
      <c r="AD258" s="100"/>
      <c r="AE258" s="1016" t="s">
        <v>107</v>
      </c>
      <c r="AF258" s="1016"/>
      <c r="AG258" s="100"/>
      <c r="AH258" s="1016" t="s">
        <v>107</v>
      </c>
      <c r="AI258" s="1016"/>
      <c r="AJ258" s="100"/>
      <c r="AK258" s="1016" t="s">
        <v>107</v>
      </c>
      <c r="AL258" s="1016"/>
      <c r="AM258" s="100"/>
      <c r="AN258" s="1016"/>
      <c r="AO258" s="1016"/>
      <c r="AP258" s="100"/>
      <c r="AQ258" s="1036" t="s">
        <v>107</v>
      </c>
      <c r="AR258" s="1036"/>
      <c r="AS258" s="100"/>
      <c r="AT258" s="100"/>
      <c r="AU258" s="1102"/>
      <c r="AV258" s="1039"/>
      <c r="AW258" s="1039"/>
      <c r="AX258" s="1039"/>
      <c r="AY258" s="1039"/>
      <c r="AZ258" s="1039"/>
      <c r="BA258" s="1035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</row>
    <row r="259" spans="1:64" ht="17.5" thickTop="1" thickBot="1" x14ac:dyDescent="0.4">
      <c r="A259" s="72"/>
      <c r="B259" s="1098"/>
      <c r="C259" s="100"/>
      <c r="D259" s="165" t="s">
        <v>85</v>
      </c>
      <c r="E259" s="166" t="s">
        <v>86</v>
      </c>
      <c r="F259" s="164"/>
      <c r="G259" s="696" t="s">
        <v>85</v>
      </c>
      <c r="H259" s="697" t="s">
        <v>86</v>
      </c>
      <c r="I259" s="164"/>
      <c r="J259" s="165" t="s">
        <v>85</v>
      </c>
      <c r="K259" s="166" t="s">
        <v>86</v>
      </c>
      <c r="L259" s="164"/>
      <c r="M259" s="156" t="s">
        <v>85</v>
      </c>
      <c r="N259" s="157" t="s">
        <v>86</v>
      </c>
      <c r="O259" s="164"/>
      <c r="P259" s="165" t="s">
        <v>85</v>
      </c>
      <c r="Q259" s="166" t="s">
        <v>86</v>
      </c>
      <c r="R259" s="164"/>
      <c r="S259" s="165" t="s">
        <v>85</v>
      </c>
      <c r="T259" s="166" t="s">
        <v>86</v>
      </c>
      <c r="U259" s="164"/>
      <c r="V259" s="156" t="s">
        <v>85</v>
      </c>
      <c r="W259" s="157" t="s">
        <v>86</v>
      </c>
      <c r="X259" s="164"/>
      <c r="Y259" s="156" t="s">
        <v>85</v>
      </c>
      <c r="Z259" s="157" t="s">
        <v>86</v>
      </c>
      <c r="AA259" s="164"/>
      <c r="AB259" s="165" t="s">
        <v>85</v>
      </c>
      <c r="AC259" s="166" t="s">
        <v>86</v>
      </c>
      <c r="AD259" s="164"/>
      <c r="AE259" s="165" t="s">
        <v>85</v>
      </c>
      <c r="AF259" s="166" t="s">
        <v>86</v>
      </c>
      <c r="AG259" s="164"/>
      <c r="AH259" s="165" t="s">
        <v>85</v>
      </c>
      <c r="AI259" s="166" t="s">
        <v>86</v>
      </c>
      <c r="AJ259" s="164"/>
      <c r="AK259" s="165" t="s">
        <v>85</v>
      </c>
      <c r="AL259" s="166" t="s">
        <v>86</v>
      </c>
      <c r="AM259" s="164"/>
      <c r="AN259" s="156" t="s">
        <v>85</v>
      </c>
      <c r="AO259" s="157" t="s">
        <v>86</v>
      </c>
      <c r="AP259" s="164"/>
      <c r="AQ259" s="165" t="s">
        <v>85</v>
      </c>
      <c r="AR259" s="166" t="s">
        <v>86</v>
      </c>
      <c r="AS259" s="184"/>
      <c r="AT259" s="100"/>
      <c r="AU259" s="1102"/>
      <c r="AV259" s="1015">
        <v>14</v>
      </c>
      <c r="AW259" s="1015">
        <f>COUNTIF(D258:AR259,"FC")</f>
        <v>9</v>
      </c>
      <c r="AX259" s="1015">
        <f>COUNTIF(J257:AR257,"EC")</f>
        <v>1</v>
      </c>
      <c r="AY259" s="1015">
        <f>COUNTIF(A261:AR262,"E")</f>
        <v>5</v>
      </c>
      <c r="AZ259" s="1015">
        <f>COUNTIF(J258:AR258,"TW")</f>
        <v>0</v>
      </c>
      <c r="BA259" s="1014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</row>
    <row r="260" spans="1:64" ht="17.5" thickTop="1" thickBot="1" x14ac:dyDescent="0.4">
      <c r="A260" s="72"/>
      <c r="B260" s="1098"/>
      <c r="C260" s="100"/>
      <c r="D260" s="169" t="s">
        <v>89</v>
      </c>
      <c r="E260" s="170" t="s">
        <v>90</v>
      </c>
      <c r="F260" s="164"/>
      <c r="G260" s="698" t="s">
        <v>89</v>
      </c>
      <c r="H260" s="699" t="s">
        <v>90</v>
      </c>
      <c r="I260" s="164" t="s">
        <v>68</v>
      </c>
      <c r="J260" s="169" t="s">
        <v>89</v>
      </c>
      <c r="K260" s="170" t="s">
        <v>90</v>
      </c>
      <c r="L260" s="164"/>
      <c r="M260" s="158" t="s">
        <v>89</v>
      </c>
      <c r="N260" s="159" t="s">
        <v>90</v>
      </c>
      <c r="O260" s="164"/>
      <c r="P260" s="169" t="s">
        <v>89</v>
      </c>
      <c r="Q260" s="170" t="s">
        <v>90</v>
      </c>
      <c r="R260" s="164"/>
      <c r="S260" s="169" t="s">
        <v>89</v>
      </c>
      <c r="T260" s="170" t="s">
        <v>90</v>
      </c>
      <c r="U260" s="164"/>
      <c r="V260" s="158" t="s">
        <v>89</v>
      </c>
      <c r="W260" s="159" t="s">
        <v>90</v>
      </c>
      <c r="X260" s="164"/>
      <c r="Y260" s="158" t="s">
        <v>89</v>
      </c>
      <c r="Z260" s="159" t="s">
        <v>90</v>
      </c>
      <c r="AA260" s="164"/>
      <c r="AB260" s="169" t="s">
        <v>89</v>
      </c>
      <c r="AC260" s="170" t="s">
        <v>90</v>
      </c>
      <c r="AD260" s="164"/>
      <c r="AE260" s="169" t="s">
        <v>89</v>
      </c>
      <c r="AF260" s="170" t="s">
        <v>90</v>
      </c>
      <c r="AG260" s="164"/>
      <c r="AH260" s="169" t="s">
        <v>89</v>
      </c>
      <c r="AI260" s="170" t="s">
        <v>90</v>
      </c>
      <c r="AJ260" s="164"/>
      <c r="AK260" s="169" t="s">
        <v>89</v>
      </c>
      <c r="AL260" s="170" t="s">
        <v>90</v>
      </c>
      <c r="AM260" s="164"/>
      <c r="AN260" s="158" t="s">
        <v>89</v>
      </c>
      <c r="AO260" s="159" t="s">
        <v>90</v>
      </c>
      <c r="AP260" s="164"/>
      <c r="AQ260" s="169" t="s">
        <v>89</v>
      </c>
      <c r="AR260" s="170" t="s">
        <v>90</v>
      </c>
      <c r="AS260" s="184"/>
      <c r="AT260" s="100"/>
      <c r="AU260" s="1102"/>
      <c r="AV260" s="1015"/>
      <c r="AW260" s="1015"/>
      <c r="AX260" s="1015"/>
      <c r="AY260" s="1015"/>
      <c r="AZ260" s="1015"/>
      <c r="BA260" s="1014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</row>
    <row r="261" spans="1:64" ht="17.5" thickTop="1" thickBot="1" x14ac:dyDescent="0.4">
      <c r="A261" s="72"/>
      <c r="B261" s="1098"/>
      <c r="C261" s="75"/>
      <c r="D261" s="174">
        <v>0</v>
      </c>
      <c r="E261" s="175" t="str">
        <f>VLOOKUP(D265,'[2]FDN Details'!$B237:Q715,16,0)</f>
        <v>WFR</v>
      </c>
      <c r="F261" s="173">
        <f>VLOOKUP(D265,'[2]FDN Details'!$B237:P715,15,0)</f>
        <v>378</v>
      </c>
      <c r="G261" s="700">
        <v>0</v>
      </c>
      <c r="H261" s="701" t="str">
        <f>VLOOKUP(G265,'[2]FDN Details'!$B237:T715,16,0)</f>
        <v>-</v>
      </c>
      <c r="I261" s="173">
        <f>VLOOKUP(G265,'[2]FDN Details'!$B237:S715,15,0)</f>
        <v>434</v>
      </c>
      <c r="J261" s="174">
        <v>0</v>
      </c>
      <c r="K261" s="175" t="str">
        <f>VLOOKUP(J265,'[2]FDN Details'!$B237:W715,16,0)</f>
        <v>DFR</v>
      </c>
      <c r="L261" s="173">
        <f>VLOOKUP(J265,'[2]FDN Details'!$B237:V715,15,0)</f>
        <v>415</v>
      </c>
      <c r="M261" s="160">
        <v>0</v>
      </c>
      <c r="N261" s="161" t="str">
        <f>VLOOKUP(M265,'[2]FDN Details'!$B237:Z715,16,0)</f>
        <v>-</v>
      </c>
      <c r="O261" s="173">
        <f>VLOOKUP(M265,'[2]FDN Details'!$B237:Y715,15,0)</f>
        <v>327.83499999999998</v>
      </c>
      <c r="P261" s="174">
        <v>0</v>
      </c>
      <c r="Q261" s="175" t="str">
        <f>VLOOKUP(P265,'[2]FDN Details'!$B237:AC715,16,0)</f>
        <v>-</v>
      </c>
      <c r="R261" s="173">
        <f>VLOOKUP(P265,'[2]FDN Details'!$B237:AB715,15,0)</f>
        <v>370</v>
      </c>
      <c r="S261" s="174" t="s">
        <v>108</v>
      </c>
      <c r="T261" s="175" t="str">
        <f>VLOOKUP(S265,'[2]FDN Details'!$B237:AF715,16,0)</f>
        <v>DFR</v>
      </c>
      <c r="U261" s="173">
        <f>VLOOKUP(S265,'[2]FDN Details'!$B237:AE715,15,0)</f>
        <v>463</v>
      </c>
      <c r="V261" s="160">
        <v>0</v>
      </c>
      <c r="W261" s="161" t="str">
        <f>VLOOKUP(V265,'[2]FDN Details'!$B237:AI715,16,0)</f>
        <v>-</v>
      </c>
      <c r="X261" s="173">
        <f>VLOOKUP(V265,'[2]FDN Details'!$B237:AH715,15,0)</f>
        <v>289</v>
      </c>
      <c r="Y261" s="160">
        <v>0</v>
      </c>
      <c r="Z261" s="161" t="str">
        <f>VLOOKUP(Y265,'[2]FDN Details'!$B237:AL715,16,0)</f>
        <v>-</v>
      </c>
      <c r="AA261" s="173">
        <f>VLOOKUP(Y265,'[2]FDN Details'!$B237:AK715,15,0)</f>
        <v>384</v>
      </c>
      <c r="AB261" s="174">
        <v>0</v>
      </c>
      <c r="AC261" s="175" t="str">
        <f>VLOOKUP(AB265,'[2]FDN Details'!$B237:AO715,16,0)</f>
        <v>WFR</v>
      </c>
      <c r="AD261" s="173">
        <f>VLOOKUP(AB265,'[2]FDN Details'!$B237:AN715,15,0)</f>
        <v>381</v>
      </c>
      <c r="AE261" s="174" t="s">
        <v>108</v>
      </c>
      <c r="AF261" s="175" t="str">
        <f>VLOOKUP(AE265,'[2]FDN Details'!$B237:AR715,16,0)</f>
        <v>WET PADDY</v>
      </c>
      <c r="AG261" s="173">
        <f>VLOOKUP(AE265,'[2]FDN Details'!$B237:AQ715,15,0)</f>
        <v>300</v>
      </c>
      <c r="AH261" s="174" t="s">
        <v>108</v>
      </c>
      <c r="AI261" s="175" t="str">
        <f>VLOOKUP(AH265,'[2]FDN Details'!$B237:AU715,16,0)</f>
        <v>WET PADDY</v>
      </c>
      <c r="AJ261" s="173">
        <f>VLOOKUP(AH265,'[2]FDN Details'!$B237:AT715,15,0)</f>
        <v>337</v>
      </c>
      <c r="AK261" s="174" t="s">
        <v>108</v>
      </c>
      <c r="AL261" s="175" t="str">
        <f>VLOOKUP(AK265,'[2]FDN Details'!$B237:AX715,16,0)</f>
        <v>WET PADDY</v>
      </c>
      <c r="AM261" s="173">
        <f>VLOOKUP(AK265,'[2]FDN Details'!$B237:AW715,15,0)</f>
        <v>351.96899999999999</v>
      </c>
      <c r="AN261" s="160">
        <v>0</v>
      </c>
      <c r="AO261" s="161" t="str">
        <f>VLOOKUP(AN265,'[2]FDN Details'!$B237:BA715,16,0)</f>
        <v>-</v>
      </c>
      <c r="AP261" s="173">
        <f>VLOOKUP(AN265,'[2]FDN Details'!$B237:AZ715,15,0)</f>
        <v>377</v>
      </c>
      <c r="AQ261" s="174" t="s">
        <v>108</v>
      </c>
      <c r="AR261" s="175" t="str">
        <f>VLOOKUP(AQ265,'[2]FDN Details'!$B237:BD715,16,0)</f>
        <v>WET PADDY</v>
      </c>
      <c r="AS261" s="173">
        <f>VLOOKUP(AQ265,'[2]FDN Details'!$B237:BC715,15,0)</f>
        <v>290</v>
      </c>
      <c r="AT261" s="100"/>
      <c r="AU261" s="1102"/>
      <c r="AV261" s="1015"/>
      <c r="AW261" s="1015"/>
      <c r="AX261" s="1015"/>
      <c r="AY261" s="1015"/>
      <c r="AZ261" s="1015"/>
      <c r="BA261" s="1014"/>
      <c r="BB261" s="78">
        <f>SUM(F261:AS261)</f>
        <v>5097.8040000000001</v>
      </c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</row>
    <row r="262" spans="1:64" ht="17" thickTop="1" x14ac:dyDescent="0.35">
      <c r="A262" s="72"/>
      <c r="B262" s="1098"/>
      <c r="C262" s="127"/>
      <c r="D262" s="1006" t="str">
        <f>VLOOKUP(D265,'[2]FDN Details'!$B248:K726,2)</f>
        <v>107/2</v>
      </c>
      <c r="E262" s="1006"/>
      <c r="F262" s="100"/>
      <c r="G262" s="1006" t="str">
        <f>VLOOKUP(G265,'[2]FDN Details'!$B248:N726,2)</f>
        <v>107/3</v>
      </c>
      <c r="H262" s="1006"/>
      <c r="I262" s="127"/>
      <c r="J262" s="1006" t="str">
        <f>VLOOKUP(J265,'[2]FDN Details'!$B248:Q726,2)</f>
        <v>107/4</v>
      </c>
      <c r="K262" s="1006"/>
      <c r="L262" s="127"/>
      <c r="M262" s="1006" t="str">
        <f>VLOOKUP(M265,'[2]FDN Details'!$B248:T726,2)</f>
        <v>107/5</v>
      </c>
      <c r="N262" s="1006"/>
      <c r="O262" s="127"/>
      <c r="P262" s="1006" t="str">
        <f>VLOOKUP(P265,'[2]FDN Details'!$B248:W726,2)</f>
        <v>108/0</v>
      </c>
      <c r="Q262" s="1006"/>
      <c r="R262" s="100"/>
      <c r="S262" s="1006" t="str">
        <f>VLOOKUP(S265,'[2]FDN Details'!$B248:Z726,2)</f>
        <v>108/1</v>
      </c>
      <c r="T262" s="1006"/>
      <c r="U262" s="100"/>
      <c r="V262" s="1006" t="str">
        <f>VLOOKUP(V265,'[2]FDN Details'!$B248:AC726,2)</f>
        <v>108/2</v>
      </c>
      <c r="W262" s="1006"/>
      <c r="X262" s="100"/>
      <c r="Y262" s="1006" t="str">
        <f>VLOOKUP(Y265,'[2]FDN Details'!$B248:AF726,2)</f>
        <v>108/3</v>
      </c>
      <c r="Z262" s="1006"/>
      <c r="AA262" s="100"/>
      <c r="AB262" s="1006" t="str">
        <f>VLOOKUP(AB265,'[2]FDN Details'!$B248:AI726,2)</f>
        <v>108/4</v>
      </c>
      <c r="AC262" s="1006"/>
      <c r="AD262" s="100"/>
      <c r="AE262" s="1006" t="str">
        <f>VLOOKUP(AE265,'[2]FDN Details'!$B248:AL726,2)</f>
        <v>108/5</v>
      </c>
      <c r="AF262" s="1006"/>
      <c r="AG262" s="100"/>
      <c r="AH262" s="1006" t="str">
        <f>VLOOKUP(AH265,'[2]FDN Details'!$B248:AO726,2)</f>
        <v>108/6</v>
      </c>
      <c r="AI262" s="1006"/>
      <c r="AJ262" s="100"/>
      <c r="AK262" s="1006" t="str">
        <f>VLOOKUP(AK265,'[2]FDN Details'!$B248:AR726,2)</f>
        <v>108/7</v>
      </c>
      <c r="AL262" s="1006"/>
      <c r="AM262" s="150"/>
      <c r="AN262" s="1006" t="str">
        <f>VLOOKUP(AN265,'[2]FDN Details'!$B248:AU726,2)</f>
        <v>109/0</v>
      </c>
      <c r="AO262" s="1006"/>
      <c r="AP262" s="100"/>
      <c r="AQ262" s="1006" t="str">
        <f>VLOOKUP(AQ265,'[2]FDN Details'!$B248:AX726,2)</f>
        <v>109/1</v>
      </c>
      <c r="AR262" s="1006"/>
      <c r="AS262" s="127"/>
      <c r="AT262" s="100"/>
      <c r="AU262" s="1102"/>
      <c r="AV262" s="105"/>
      <c r="AW262" s="105"/>
      <c r="AX262" s="105"/>
      <c r="AY262" s="105"/>
      <c r="AZ262" s="105"/>
      <c r="BA262" s="109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</row>
    <row r="263" spans="1:64" x14ac:dyDescent="0.35">
      <c r="A263" s="72"/>
      <c r="B263" s="1098"/>
      <c r="C263" s="127"/>
      <c r="D263" s="1006" t="str">
        <f>VLOOKUP(D265,'[2]FDN Details'!$B248:K727,3)</f>
        <v>A-3</v>
      </c>
      <c r="E263" s="1006"/>
      <c r="F263" s="100"/>
      <c r="G263" s="1006" t="str">
        <f>VLOOKUP(G265,'[2]FDN Details'!$B248:N727,3)</f>
        <v>A+3</v>
      </c>
      <c r="H263" s="1006"/>
      <c r="I263" s="100"/>
      <c r="J263" s="1006" t="str">
        <f>VLOOKUP(J265,'[2]FDN Details'!$B248:Q727,3)</f>
        <v>A+3</v>
      </c>
      <c r="K263" s="1006"/>
      <c r="L263" s="100"/>
      <c r="M263" s="1006" t="str">
        <f>VLOOKUP(M265,'[2]FDN Details'!$B248:T727,3)</f>
        <v>A+3</v>
      </c>
      <c r="N263" s="1006"/>
      <c r="O263" s="100"/>
      <c r="P263" s="1006" t="str">
        <f>VLOOKUP(P265,'[2]FDN Details'!$B248:W727,3)</f>
        <v>C1+9</v>
      </c>
      <c r="Q263" s="1006"/>
      <c r="R263" s="100"/>
      <c r="S263" s="1006" t="str">
        <f>VLOOKUP(S265,'[2]FDN Details'!$B248:Z727,3)</f>
        <v>A+9</v>
      </c>
      <c r="T263" s="1006"/>
      <c r="U263" s="100"/>
      <c r="V263" s="1006" t="str">
        <f>VLOOKUP(V265,'[2]FDN Details'!$B248:AC727,3)</f>
        <v>A+0</v>
      </c>
      <c r="W263" s="1006"/>
      <c r="X263" s="100"/>
      <c r="Y263" s="1006" t="str">
        <f>VLOOKUP(Y265,'[2]FDN Details'!$B248:AF727,3)</f>
        <v>A+9</v>
      </c>
      <c r="Z263" s="1006"/>
      <c r="AA263" s="100"/>
      <c r="AB263" s="1006" t="str">
        <f>VLOOKUP(AB265,'[2]FDN Details'!$B248:AI727,3)</f>
        <v>A+3</v>
      </c>
      <c r="AC263" s="1006"/>
      <c r="AD263" s="100"/>
      <c r="AE263" s="1006" t="str">
        <f>VLOOKUP(AE265,'[2]FDN Details'!$B248:AL727,3)</f>
        <v>A-3</v>
      </c>
      <c r="AF263" s="1006"/>
      <c r="AG263" s="100"/>
      <c r="AH263" s="1006" t="str">
        <f>VLOOKUP(AH265,'[2]FDN Details'!$B248:AO727,3)</f>
        <v>A-3</v>
      </c>
      <c r="AI263" s="1006"/>
      <c r="AJ263" s="100"/>
      <c r="AK263" s="1006" t="str">
        <f>VLOOKUP(AK265,'[2]FDN Details'!$B248:AR727,3)</f>
        <v>A-3</v>
      </c>
      <c r="AL263" s="1006"/>
      <c r="AM263" s="100"/>
      <c r="AN263" s="1006" t="str">
        <f>VLOOKUP(AN265,'[2]FDN Details'!$B248:AU727,3)</f>
        <v>B2+0</v>
      </c>
      <c r="AO263" s="1006"/>
      <c r="AP263" s="100"/>
      <c r="AQ263" s="1006" t="str">
        <f>VLOOKUP(AQ265,'[2]FDN Details'!$B248:AX727,3)</f>
        <v>A+3</v>
      </c>
      <c r="AR263" s="1006"/>
      <c r="AS263" s="127"/>
      <c r="AT263" s="100"/>
      <c r="AU263" s="1102"/>
      <c r="AV263" s="105"/>
      <c r="AW263" s="105"/>
      <c r="AX263" s="105"/>
      <c r="AY263" s="105"/>
      <c r="AZ263" s="105"/>
      <c r="BA263" s="109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</row>
    <row r="264" spans="1:64" x14ac:dyDescent="0.35">
      <c r="A264" s="72"/>
      <c r="B264" s="1098"/>
      <c r="C264" s="75"/>
      <c r="D264" s="131"/>
      <c r="E264" s="131"/>
      <c r="F264" s="100"/>
      <c r="G264" s="1029" t="s">
        <v>126</v>
      </c>
      <c r="H264" s="1029"/>
      <c r="I264" s="131"/>
      <c r="J264" s="131"/>
      <c r="K264" s="131"/>
      <c r="L264" s="100"/>
      <c r="M264" s="131"/>
      <c r="N264" s="131"/>
      <c r="O264" s="100"/>
      <c r="P264" s="131"/>
      <c r="Q264" s="131"/>
      <c r="R264" s="131"/>
      <c r="S264" s="152"/>
      <c r="T264" s="153"/>
      <c r="U264" s="131"/>
      <c r="V264" s="131"/>
      <c r="W264" s="131"/>
      <c r="X264" s="75"/>
      <c r="Y264" s="131"/>
      <c r="Z264" s="131"/>
      <c r="AA264" s="100"/>
      <c r="AB264" s="131"/>
      <c r="AC264" s="131"/>
      <c r="AD264" s="100"/>
      <c r="AE264" s="131"/>
      <c r="AF264" s="131"/>
      <c r="AG264" s="100"/>
      <c r="AH264" s="131"/>
      <c r="AI264" s="131"/>
      <c r="AJ264" s="136"/>
      <c r="AK264" s="131"/>
      <c r="AL264" s="131"/>
      <c r="AM264" s="136"/>
      <c r="AN264" s="131"/>
      <c r="AO264" s="131"/>
      <c r="AP264" s="136"/>
      <c r="AQ264" s="131"/>
      <c r="AR264" s="131"/>
      <c r="AS264" s="136"/>
      <c r="AT264" s="100"/>
      <c r="AU264" s="1102"/>
      <c r="AV264" s="105"/>
      <c r="AW264" s="105"/>
      <c r="AX264" s="105"/>
      <c r="AY264" s="105"/>
      <c r="AZ264" s="105"/>
      <c r="BA264" s="109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</row>
    <row r="265" spans="1:64" x14ac:dyDescent="0.35">
      <c r="A265" s="72"/>
      <c r="B265" s="1098"/>
      <c r="C265" s="138"/>
      <c r="D265" s="138">
        <f>AQ254+1</f>
        <v>317</v>
      </c>
      <c r="E265" s="138"/>
      <c r="F265" s="126"/>
      <c r="G265" s="138">
        <f>D265+1</f>
        <v>318</v>
      </c>
      <c r="H265" s="138"/>
      <c r="I265" s="126"/>
      <c r="J265" s="138">
        <f>G265+1</f>
        <v>319</v>
      </c>
      <c r="K265" s="138"/>
      <c r="L265" s="126"/>
      <c r="M265" s="138">
        <f>J265+1</f>
        <v>320</v>
      </c>
      <c r="N265" s="138"/>
      <c r="O265" s="126"/>
      <c r="P265" s="138">
        <f>M265+1</f>
        <v>321</v>
      </c>
      <c r="Q265" s="138"/>
      <c r="R265" s="126"/>
      <c r="S265" s="138">
        <f>P265+1</f>
        <v>322</v>
      </c>
      <c r="T265" s="138"/>
      <c r="U265" s="126"/>
      <c r="V265" s="138">
        <f>S265+1</f>
        <v>323</v>
      </c>
      <c r="W265" s="138"/>
      <c r="X265" s="138"/>
      <c r="Y265" s="138">
        <f>V265+1</f>
        <v>324</v>
      </c>
      <c r="Z265" s="138"/>
      <c r="AA265" s="126"/>
      <c r="AB265" s="138">
        <f>Y265+1</f>
        <v>325</v>
      </c>
      <c r="AC265" s="138"/>
      <c r="AD265" s="126"/>
      <c r="AE265" s="138">
        <f>AB265+1</f>
        <v>326</v>
      </c>
      <c r="AF265" s="138"/>
      <c r="AG265" s="126"/>
      <c r="AH265" s="138">
        <f>AE265+1</f>
        <v>327</v>
      </c>
      <c r="AI265" s="138"/>
      <c r="AJ265" s="138"/>
      <c r="AK265" s="138">
        <f>AH265+1</f>
        <v>328</v>
      </c>
      <c r="AL265" s="138"/>
      <c r="AM265" s="138"/>
      <c r="AN265" s="138">
        <f>AK265+1</f>
        <v>329</v>
      </c>
      <c r="AO265" s="138"/>
      <c r="AP265" s="138"/>
      <c r="AQ265" s="138">
        <f>AN265+1</f>
        <v>330</v>
      </c>
      <c r="AR265" s="138"/>
      <c r="AS265" s="138"/>
      <c r="AT265" s="100"/>
      <c r="AU265" s="1102"/>
      <c r="AV265" s="105"/>
      <c r="AW265" s="105"/>
      <c r="AX265" s="105"/>
      <c r="AY265" s="105"/>
      <c r="AZ265" s="105"/>
      <c r="BA265" s="109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</row>
    <row r="266" spans="1:64" x14ac:dyDescent="0.35">
      <c r="A266" s="72"/>
      <c r="B266" s="1098"/>
      <c r="C266" s="1017" t="s">
        <v>106</v>
      </c>
      <c r="D266" s="1018"/>
      <c r="E266" s="1018"/>
      <c r="F266" s="1018"/>
      <c r="G266" s="1018"/>
      <c r="H266" s="1018"/>
      <c r="I266" s="1018"/>
      <c r="J266" s="1018"/>
      <c r="K266" s="1018"/>
      <c r="L266" s="1018"/>
      <c r="M266" s="1018"/>
      <c r="N266" s="1018"/>
      <c r="O266" s="1018"/>
      <c r="P266" s="1018"/>
      <c r="Q266" s="1018"/>
      <c r="R266" s="1018"/>
      <c r="S266" s="1018"/>
      <c r="T266" s="1018"/>
      <c r="U266" s="1018"/>
      <c r="V266" s="1018"/>
      <c r="W266" s="1018"/>
      <c r="X266" s="1018"/>
      <c r="Y266" s="1018"/>
      <c r="Z266" s="1018"/>
      <c r="AA266" s="1018"/>
      <c r="AB266" s="1018"/>
      <c r="AC266" s="1018"/>
      <c r="AD266" s="1018"/>
      <c r="AE266" s="1018"/>
      <c r="AF266" s="1018"/>
      <c r="AG266" s="1018"/>
      <c r="AH266" s="1018"/>
      <c r="AI266" s="1018"/>
      <c r="AJ266" s="1018"/>
      <c r="AK266" s="1018"/>
      <c r="AL266" s="1018"/>
      <c r="AM266" s="1018"/>
      <c r="AN266" s="1018"/>
      <c r="AO266" s="1018"/>
      <c r="AP266" s="1018"/>
      <c r="AQ266" s="1018"/>
      <c r="AR266" s="1018"/>
      <c r="AS266" s="1018"/>
      <c r="AT266" s="100"/>
      <c r="AU266" s="1102"/>
      <c r="AV266" s="105"/>
      <c r="AW266" s="105"/>
      <c r="AX266" s="105"/>
      <c r="AY266" s="105"/>
      <c r="AZ266" s="105"/>
      <c r="BA266" s="109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</row>
    <row r="267" spans="1:64" ht="17" thickBot="1" x14ac:dyDescent="0.4">
      <c r="A267" s="72"/>
      <c r="B267" s="1098"/>
      <c r="C267" s="178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00"/>
      <c r="AU267" s="1102"/>
      <c r="AV267" s="105"/>
      <c r="AW267" s="105"/>
      <c r="AX267" s="105"/>
      <c r="AY267" s="105"/>
      <c r="AZ267" s="105"/>
      <c r="BA267" s="109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</row>
    <row r="268" spans="1:64" ht="17.5" thickTop="1" thickBot="1" x14ac:dyDescent="0.4">
      <c r="A268" s="72"/>
      <c r="B268" s="1098"/>
      <c r="C268" s="75"/>
      <c r="D268" s="75" t="s">
        <v>2326</v>
      </c>
      <c r="E268" s="75"/>
      <c r="F268" s="100"/>
      <c r="G268" s="75"/>
      <c r="H268" s="75"/>
      <c r="I268" s="100"/>
      <c r="J268" s="75"/>
      <c r="K268" s="75"/>
      <c r="L268" s="100"/>
      <c r="M268" s="75"/>
      <c r="N268" s="75"/>
      <c r="O268" s="100"/>
      <c r="P268" s="75"/>
      <c r="Q268" s="75"/>
      <c r="R268" s="100"/>
      <c r="S268" s="75"/>
      <c r="T268" s="75"/>
      <c r="U268" s="179"/>
      <c r="V268" s="75"/>
      <c r="W268" s="75"/>
      <c r="X268" s="100"/>
      <c r="Y268" s="75"/>
      <c r="Z268" s="75"/>
      <c r="AA268" s="100"/>
      <c r="AB268" s="75"/>
      <c r="AC268" s="75"/>
      <c r="AD268" s="100"/>
      <c r="AE268" s="75"/>
      <c r="AF268" s="75"/>
      <c r="AG268" s="100"/>
      <c r="AH268" s="75"/>
      <c r="AI268" s="75"/>
      <c r="AJ268" s="100"/>
      <c r="AK268" s="75"/>
      <c r="AL268" s="75"/>
      <c r="AM268" s="100"/>
      <c r="AN268" s="75"/>
      <c r="AO268" s="75"/>
      <c r="AP268" s="179"/>
      <c r="AQ268" s="75"/>
      <c r="AR268" s="75"/>
      <c r="AS268" s="100"/>
      <c r="AT268" s="100"/>
      <c r="AU268" s="1102"/>
      <c r="AV268" s="1015">
        <v>14</v>
      </c>
      <c r="AW268" s="1015">
        <f>COUNTIF(D267:AR270,"FC")</f>
        <v>11</v>
      </c>
      <c r="AX268" s="1015">
        <f>COUNTIF(J266:AR266,"EC")</f>
        <v>0</v>
      </c>
      <c r="AY268" s="1015">
        <f>COUNTIF(A270:AR271,"E")</f>
        <v>0</v>
      </c>
      <c r="AZ268" s="1015">
        <f>COUNTIF(J267:AR267,"TW")</f>
        <v>0</v>
      </c>
      <c r="BA268" s="1014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</row>
    <row r="269" spans="1:64" ht="17.5" thickTop="1" thickBot="1" x14ac:dyDescent="0.4">
      <c r="A269" s="72"/>
      <c r="B269" s="1098"/>
      <c r="C269" s="75"/>
      <c r="D269" s="134" t="s">
        <v>107</v>
      </c>
      <c r="E269" s="108"/>
      <c r="F269" s="100"/>
      <c r="G269" s="1016"/>
      <c r="H269" s="1016"/>
      <c r="I269" s="100"/>
      <c r="J269" s="1016"/>
      <c r="K269" s="1016"/>
      <c r="L269" s="100"/>
      <c r="M269" s="1016" t="s">
        <v>107</v>
      </c>
      <c r="N269" s="1016"/>
      <c r="O269" s="100"/>
      <c r="P269" s="1016" t="s">
        <v>107</v>
      </c>
      <c r="Q269" s="1016"/>
      <c r="R269" s="100"/>
      <c r="S269" s="1016" t="s">
        <v>107</v>
      </c>
      <c r="T269" s="1016"/>
      <c r="U269" s="100"/>
      <c r="V269" s="1016" t="s">
        <v>107</v>
      </c>
      <c r="W269" s="1016"/>
      <c r="X269" s="100"/>
      <c r="Y269" s="1016" t="s">
        <v>107</v>
      </c>
      <c r="Z269" s="1016"/>
      <c r="AA269" s="100"/>
      <c r="AB269" s="1016" t="s">
        <v>107</v>
      </c>
      <c r="AC269" s="1016"/>
      <c r="AD269" s="100"/>
      <c r="AE269" s="1016" t="s">
        <v>107</v>
      </c>
      <c r="AF269" s="1016"/>
      <c r="AG269" s="100"/>
      <c r="AH269" s="1016"/>
      <c r="AI269" s="1016"/>
      <c r="AJ269" s="100"/>
      <c r="AK269" s="1016" t="s">
        <v>107</v>
      </c>
      <c r="AL269" s="1016"/>
      <c r="AM269" s="100"/>
      <c r="AN269" s="1016" t="s">
        <v>107</v>
      </c>
      <c r="AO269" s="1016"/>
      <c r="AP269" s="100"/>
      <c r="AQ269" s="1036" t="s">
        <v>107</v>
      </c>
      <c r="AR269" s="1036"/>
      <c r="AS269" s="100"/>
      <c r="AT269" s="100"/>
      <c r="AU269" s="1102"/>
      <c r="AV269" s="1015"/>
      <c r="AW269" s="1015"/>
      <c r="AX269" s="1015"/>
      <c r="AY269" s="1015"/>
      <c r="AZ269" s="1015"/>
      <c r="BA269" s="1014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</row>
    <row r="270" spans="1:64" ht="17.5" thickTop="1" thickBot="1" x14ac:dyDescent="0.4">
      <c r="A270" s="72"/>
      <c r="B270" s="1098"/>
      <c r="C270" s="100"/>
      <c r="D270" s="165" t="s">
        <v>85</v>
      </c>
      <c r="E270" s="166" t="s">
        <v>86</v>
      </c>
      <c r="F270" s="164"/>
      <c r="G270" s="156" t="s">
        <v>85</v>
      </c>
      <c r="H270" s="157" t="s">
        <v>86</v>
      </c>
      <c r="I270" s="164"/>
      <c r="J270" s="156" t="s">
        <v>85</v>
      </c>
      <c r="K270" s="157" t="s">
        <v>86</v>
      </c>
      <c r="L270" s="164"/>
      <c r="M270" s="165" t="s">
        <v>85</v>
      </c>
      <c r="N270" s="166" t="s">
        <v>86</v>
      </c>
      <c r="O270" s="164"/>
      <c r="P270" s="165" t="s">
        <v>85</v>
      </c>
      <c r="Q270" s="166" t="s">
        <v>86</v>
      </c>
      <c r="R270" s="164"/>
      <c r="S270" s="165" t="s">
        <v>85</v>
      </c>
      <c r="T270" s="166" t="s">
        <v>86</v>
      </c>
      <c r="U270" s="164"/>
      <c r="V270" s="165" t="s">
        <v>85</v>
      </c>
      <c r="W270" s="166" t="s">
        <v>86</v>
      </c>
      <c r="X270" s="164"/>
      <c r="Y270" s="165" t="s">
        <v>85</v>
      </c>
      <c r="Z270" s="166" t="s">
        <v>86</v>
      </c>
      <c r="AA270" s="164"/>
      <c r="AB270" s="165" t="s">
        <v>85</v>
      </c>
      <c r="AC270" s="166" t="s">
        <v>86</v>
      </c>
      <c r="AD270" s="164"/>
      <c r="AE270" s="165" t="s">
        <v>85</v>
      </c>
      <c r="AF270" s="166" t="s">
        <v>86</v>
      </c>
      <c r="AG270" s="164"/>
      <c r="AH270" s="156" t="s">
        <v>85</v>
      </c>
      <c r="AI270" s="157" t="s">
        <v>86</v>
      </c>
      <c r="AJ270" s="164"/>
      <c r="AK270" s="165" t="s">
        <v>85</v>
      </c>
      <c r="AL270" s="166" t="s">
        <v>86</v>
      </c>
      <c r="AM270" s="164"/>
      <c r="AN270" s="165" t="s">
        <v>85</v>
      </c>
      <c r="AO270" s="166" t="s">
        <v>86</v>
      </c>
      <c r="AP270" s="164"/>
      <c r="AQ270" s="165" t="s">
        <v>85</v>
      </c>
      <c r="AR270" s="166" t="s">
        <v>86</v>
      </c>
      <c r="AS270" s="151"/>
      <c r="AT270" s="100"/>
      <c r="AU270" s="1102"/>
      <c r="AV270" s="1015"/>
      <c r="AW270" s="1015"/>
      <c r="AX270" s="1015"/>
      <c r="AY270" s="1015"/>
      <c r="AZ270" s="1015"/>
      <c r="BA270" s="1014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</row>
    <row r="271" spans="1:64" ht="17" thickTop="1" x14ac:dyDescent="0.35">
      <c r="A271" s="72"/>
      <c r="B271" s="1098"/>
      <c r="C271" s="100"/>
      <c r="D271" s="169" t="s">
        <v>89</v>
      </c>
      <c r="E271" s="170" t="s">
        <v>90</v>
      </c>
      <c r="F271" s="164"/>
      <c r="G271" s="158" t="s">
        <v>89</v>
      </c>
      <c r="H271" s="159" t="s">
        <v>90</v>
      </c>
      <c r="I271" s="164" t="s">
        <v>68</v>
      </c>
      <c r="J271" s="158" t="s">
        <v>89</v>
      </c>
      <c r="K271" s="159" t="s">
        <v>90</v>
      </c>
      <c r="L271" s="164"/>
      <c r="M271" s="169" t="s">
        <v>89</v>
      </c>
      <c r="N271" s="170" t="s">
        <v>90</v>
      </c>
      <c r="O271" s="164"/>
      <c r="P271" s="169" t="s">
        <v>89</v>
      </c>
      <c r="Q271" s="170" t="s">
        <v>90</v>
      </c>
      <c r="R271" s="164"/>
      <c r="S271" s="169" t="s">
        <v>89</v>
      </c>
      <c r="T271" s="170" t="s">
        <v>90</v>
      </c>
      <c r="U271" s="164"/>
      <c r="V271" s="169" t="s">
        <v>89</v>
      </c>
      <c r="W271" s="170" t="s">
        <v>90</v>
      </c>
      <c r="X271" s="164"/>
      <c r="Y271" s="169" t="s">
        <v>89</v>
      </c>
      <c r="Z271" s="170" t="s">
        <v>90</v>
      </c>
      <c r="AA271" s="164"/>
      <c r="AB271" s="169" t="s">
        <v>89</v>
      </c>
      <c r="AC271" s="170" t="s">
        <v>90</v>
      </c>
      <c r="AD271" s="164"/>
      <c r="AE271" s="169" t="s">
        <v>89</v>
      </c>
      <c r="AF271" s="170" t="s">
        <v>90</v>
      </c>
      <c r="AG271" s="164"/>
      <c r="AH271" s="158" t="s">
        <v>89</v>
      </c>
      <c r="AI271" s="159" t="s">
        <v>90</v>
      </c>
      <c r="AJ271" s="164"/>
      <c r="AK271" s="169" t="s">
        <v>89</v>
      </c>
      <c r="AL271" s="170" t="s">
        <v>90</v>
      </c>
      <c r="AM271" s="164"/>
      <c r="AN271" s="169" t="s">
        <v>89</v>
      </c>
      <c r="AO271" s="170" t="s">
        <v>90</v>
      </c>
      <c r="AP271" s="164"/>
      <c r="AQ271" s="169" t="s">
        <v>89</v>
      </c>
      <c r="AR271" s="170" t="s">
        <v>90</v>
      </c>
      <c r="AS271" s="151"/>
      <c r="AT271" s="100"/>
      <c r="AU271" s="1102"/>
      <c r="AV271" s="1037"/>
      <c r="AW271" s="1037"/>
      <c r="AX271" s="1037"/>
      <c r="AY271" s="1037"/>
      <c r="AZ271" s="1037"/>
      <c r="BA271" s="1033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</row>
    <row r="272" spans="1:64" x14ac:dyDescent="0.35">
      <c r="A272" s="72"/>
      <c r="B272" s="1098"/>
      <c r="C272" s="75"/>
      <c r="D272" s="174" t="s">
        <v>108</v>
      </c>
      <c r="E272" s="175" t="str">
        <f>VLOOKUP(D276,'[2]FDN Details'!$B248:Q726,16,0)</f>
        <v>WET PADDY</v>
      </c>
      <c r="F272" s="173">
        <f>VLOOKUP(D276,'[2]FDN Details'!$B248:P726,15,0)</f>
        <v>426</v>
      </c>
      <c r="G272" s="160">
        <v>0</v>
      </c>
      <c r="H272" s="161" t="str">
        <f>VLOOKUP(G276,'[2]FDN Details'!$B248:T726,16,0)</f>
        <v>WET PADDY</v>
      </c>
      <c r="I272" s="173">
        <f>VLOOKUP(G276,'[2]FDN Details'!$B248:S726,15,0)</f>
        <v>408</v>
      </c>
      <c r="J272" s="160">
        <v>0</v>
      </c>
      <c r="K272" s="161" t="str">
        <f>VLOOKUP(J276,'[2]FDN Details'!$B248:W726,16,0)</f>
        <v>-</v>
      </c>
      <c r="L272" s="173">
        <f>VLOOKUP(J276,'[2]FDN Details'!$B248:V726,15,0)</f>
        <v>413</v>
      </c>
      <c r="M272" s="174" t="s">
        <v>108</v>
      </c>
      <c r="N272" s="175" t="str">
        <f>VLOOKUP(M276,'[2]FDN Details'!$B248:Z726,16,0)</f>
        <v>DFR</v>
      </c>
      <c r="O272" s="173">
        <f>VLOOKUP(M276,'[2]FDN Details'!$B248:Y726,15,0)</f>
        <v>386</v>
      </c>
      <c r="P272" s="174" t="s">
        <v>108</v>
      </c>
      <c r="Q272" s="175" t="str">
        <f>VLOOKUP(P276,'[2]FDN Details'!$B248:AC726,16,0)</f>
        <v>DFR</v>
      </c>
      <c r="R272" s="173">
        <f>VLOOKUP(P276,'[2]FDN Details'!$B248:AB726,15,0)</f>
        <v>360</v>
      </c>
      <c r="S272" s="174" t="s">
        <v>108</v>
      </c>
      <c r="T272" s="175" t="str">
        <f>VLOOKUP(S276,'[2]FDN Details'!$B248:AF726,16,0)</f>
        <v>DFR</v>
      </c>
      <c r="U272" s="173">
        <f>VLOOKUP(S276,'[2]FDN Details'!$B248:AE726,15,0)</f>
        <v>435</v>
      </c>
      <c r="V272" s="174">
        <v>0</v>
      </c>
      <c r="W272" s="175" t="str">
        <f>VLOOKUP(V276,'[2]FDN Details'!$B248:AI726,16,0)</f>
        <v>-</v>
      </c>
      <c r="X272" s="173">
        <f>VLOOKUP(V276,'[2]FDN Details'!$B248:AH726,15,0)</f>
        <v>414</v>
      </c>
      <c r="Y272" s="174">
        <v>0</v>
      </c>
      <c r="Z272" s="175" t="str">
        <f>VLOOKUP(Y276,'[2]FDN Details'!$B248:AL726,16,0)</f>
        <v>DFR</v>
      </c>
      <c r="AA272" s="173">
        <f>VLOOKUP(Y276,'[2]FDN Details'!$B248:AK726,15,0)</f>
        <v>413</v>
      </c>
      <c r="AB272" s="174" t="s">
        <v>108</v>
      </c>
      <c r="AC272" s="175" t="str">
        <f>VLOOKUP(AB276,'[2]FDN Details'!$B248:AO726,16,0)</f>
        <v>DFR</v>
      </c>
      <c r="AD272" s="173">
        <f>VLOOKUP(AB276,'[2]FDN Details'!$B248:AN726,15,0)</f>
        <v>405</v>
      </c>
      <c r="AE272" s="174">
        <v>0</v>
      </c>
      <c r="AF272" s="175" t="str">
        <f>VLOOKUP(AE276,'[2]FDN Details'!$B248:AR726,16,0)</f>
        <v>DFR</v>
      </c>
      <c r="AG272" s="173">
        <f>VLOOKUP(AE276,'[2]FDN Details'!$B248:AQ726,15,0)</f>
        <v>423.81099999999998</v>
      </c>
      <c r="AH272" s="160">
        <v>0</v>
      </c>
      <c r="AI272" s="161" t="str">
        <f>VLOOKUP(AH276,'[2]FDN Details'!$B248:AU726,16,0)</f>
        <v>-</v>
      </c>
      <c r="AJ272" s="173">
        <f>VLOOKUP(AH276,'[2]FDN Details'!$B248:AT726,15,0)</f>
        <v>449</v>
      </c>
      <c r="AK272" s="174" t="s">
        <v>108</v>
      </c>
      <c r="AL272" s="175" t="str">
        <f>VLOOKUP(AK276,'[2]FDN Details'!$B248:AX726,16,0)</f>
        <v>DFR</v>
      </c>
      <c r="AM272" s="173">
        <f>VLOOKUP(AK276,'[2]FDN Details'!$B248:AW726,15,0)</f>
        <v>395</v>
      </c>
      <c r="AN272" s="174" t="s">
        <v>108</v>
      </c>
      <c r="AO272" s="175" t="str">
        <f>VLOOKUP(AN276,'[2]FDN Details'!$B248:BA726,16,0)</f>
        <v>DFR</v>
      </c>
      <c r="AP272" s="173">
        <f>VLOOKUP(AN276,'[2]FDN Details'!$B248:AZ726,15,0)</f>
        <v>357</v>
      </c>
      <c r="AQ272" s="174" t="s">
        <v>108</v>
      </c>
      <c r="AR272" s="175" t="str">
        <f>VLOOKUP(AQ276,'[2]FDN Details'!$B248:BD726,16,0)</f>
        <v>DFR</v>
      </c>
      <c r="AS272" s="120">
        <f>VLOOKUP(AQ276,'[2]FDN Details'!$B248:BC726,15,0)</f>
        <v>423</v>
      </c>
      <c r="AT272" s="100"/>
      <c r="AU272" s="1102"/>
      <c r="AV272" s="1038"/>
      <c r="AW272" s="1038"/>
      <c r="AX272" s="1038"/>
      <c r="AY272" s="1038"/>
      <c r="AZ272" s="1038"/>
      <c r="BA272" s="1034"/>
      <c r="BB272" s="78">
        <f>SUM(F272:AS272)</f>
        <v>5707.8109999999997</v>
      </c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</row>
    <row r="273" spans="1:64" x14ac:dyDescent="0.35">
      <c r="A273" s="72"/>
      <c r="B273" s="1098"/>
      <c r="C273" s="127"/>
      <c r="D273" s="1006" t="str">
        <f>VLOOKUP(D276,'[2]FDN Details'!$B259:K737,2)</f>
        <v>109/2</v>
      </c>
      <c r="E273" s="1006"/>
      <c r="F273" s="100"/>
      <c r="G273" s="1006" t="str">
        <f>VLOOKUP(G276,'[2]FDN Details'!$B259:N737,2)</f>
        <v>109/3</v>
      </c>
      <c r="H273" s="1006"/>
      <c r="I273" s="127"/>
      <c r="J273" s="1006" t="str">
        <f>VLOOKUP(J276,'[2]FDN Details'!$B259:Q737,2)</f>
        <v>109/4</v>
      </c>
      <c r="K273" s="1006"/>
      <c r="L273" s="127"/>
      <c r="M273" s="1006" t="str">
        <f>VLOOKUP(M276,'[2]FDN Details'!$B259:T737,2)</f>
        <v>109/5</v>
      </c>
      <c r="N273" s="1006"/>
      <c r="O273" s="127"/>
      <c r="P273" s="1006" t="str">
        <f>VLOOKUP(P276,'[2]FDN Details'!$B259:W737,2)</f>
        <v>109/6</v>
      </c>
      <c r="Q273" s="1006"/>
      <c r="R273" s="100"/>
      <c r="S273" s="1006" t="str">
        <f>VLOOKUP(S276,'[2]FDN Details'!$B259:Z737,2)</f>
        <v>109/7</v>
      </c>
      <c r="T273" s="1006"/>
      <c r="U273" s="100"/>
      <c r="V273" s="1006" t="str">
        <f>VLOOKUP(V276,'[2]FDN Details'!$B259:AC737,2)</f>
        <v>109/8</v>
      </c>
      <c r="W273" s="1006"/>
      <c r="X273" s="100"/>
      <c r="Y273" s="1006" t="str">
        <f>VLOOKUP(Y276,'[2]FDN Details'!$B259:AF737,2)</f>
        <v>109/9</v>
      </c>
      <c r="Z273" s="1006"/>
      <c r="AA273" s="100"/>
      <c r="AB273" s="1006" t="str">
        <f>VLOOKUP(AB276,'[2]FDN Details'!$B259:AI737,2)</f>
        <v>109/10</v>
      </c>
      <c r="AC273" s="1006"/>
      <c r="AD273" s="100"/>
      <c r="AE273" s="1006" t="str">
        <f>VLOOKUP(AE276,'[2]FDN Details'!$B259:AL737,2)</f>
        <v>109/11</v>
      </c>
      <c r="AF273" s="1006"/>
      <c r="AG273" s="100"/>
      <c r="AH273" s="1006" t="str">
        <f>VLOOKUP(AH276,'[2]FDN Details'!$B259:AO737,2)</f>
        <v>110/0</v>
      </c>
      <c r="AI273" s="1006"/>
      <c r="AJ273" s="100"/>
      <c r="AK273" s="1006" t="str">
        <f>VLOOKUP(AK276,'[2]FDN Details'!$B259:AR737,2)</f>
        <v>110/1</v>
      </c>
      <c r="AL273" s="1006"/>
      <c r="AM273" s="150"/>
      <c r="AN273" s="1006" t="str">
        <f>VLOOKUP(AN276,'[2]FDN Details'!$B259:AU737,2)</f>
        <v>110/2</v>
      </c>
      <c r="AO273" s="1006"/>
      <c r="AP273" s="100"/>
      <c r="AQ273" s="1006" t="str">
        <f>VLOOKUP(AQ276,'[2]FDN Details'!$B259:AX737,2)</f>
        <v>110/3</v>
      </c>
      <c r="AR273" s="1006"/>
      <c r="AS273" s="127"/>
      <c r="AT273" s="100"/>
      <c r="AU273" s="1102"/>
      <c r="AV273" s="1038"/>
      <c r="AW273" s="1038"/>
      <c r="AX273" s="1038"/>
      <c r="AY273" s="1038"/>
      <c r="AZ273" s="1038"/>
      <c r="BA273" s="1034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</row>
    <row r="274" spans="1:64" x14ac:dyDescent="0.35">
      <c r="A274" s="72"/>
      <c r="B274" s="1098"/>
      <c r="C274" s="127"/>
      <c r="D274" s="1006" t="str">
        <f>VLOOKUP(D276,'[2]FDN Details'!$B259:K738,3)</f>
        <v>A+0</v>
      </c>
      <c r="E274" s="1006"/>
      <c r="F274" s="100"/>
      <c r="G274" s="1006" t="str">
        <f>VLOOKUP(G276,'[2]FDN Details'!$B259:N738,3)</f>
        <v>A+9</v>
      </c>
      <c r="H274" s="1006"/>
      <c r="I274" s="100"/>
      <c r="J274" s="1006" t="str">
        <f>VLOOKUP(J276,'[2]FDN Details'!$B259:Q738,3)</f>
        <v>A-3</v>
      </c>
      <c r="K274" s="1006"/>
      <c r="L274" s="100"/>
      <c r="M274" s="1006" t="str">
        <f>VLOOKUP(M276,'[2]FDN Details'!$B259:T738,3)</f>
        <v>A+3</v>
      </c>
      <c r="N274" s="1006"/>
      <c r="O274" s="100"/>
      <c r="P274" s="1006" t="str">
        <f>VLOOKUP(P276,'[2]FDN Details'!$B259:W738,3)</f>
        <v>A+3</v>
      </c>
      <c r="Q274" s="1006"/>
      <c r="R274" s="100"/>
      <c r="S274" s="1006" t="str">
        <f>VLOOKUP(S276,'[2]FDN Details'!$B259:Z738,3)</f>
        <v>A+3</v>
      </c>
      <c r="T274" s="1006"/>
      <c r="U274" s="100"/>
      <c r="V274" s="1006" t="str">
        <f>VLOOKUP(V276,'[2]FDN Details'!$B259:AC738,3)</f>
        <v>A+3</v>
      </c>
      <c r="W274" s="1006"/>
      <c r="X274" s="100"/>
      <c r="Y274" s="1006" t="str">
        <f>VLOOKUP(Y276,'[2]FDN Details'!$B259:AF738,3)</f>
        <v>A+3</v>
      </c>
      <c r="Z274" s="1006"/>
      <c r="AA274" s="100"/>
      <c r="AB274" s="1006" t="str">
        <f>VLOOKUP(AB276,'[2]FDN Details'!$B259:AI738,3)</f>
        <v>A-3</v>
      </c>
      <c r="AC274" s="1006"/>
      <c r="AD274" s="100"/>
      <c r="AE274" s="1006" t="str">
        <f>VLOOKUP(AE276,'[2]FDN Details'!$B259:AL738,3)</f>
        <v>A+3</v>
      </c>
      <c r="AF274" s="1006"/>
      <c r="AG274" s="100"/>
      <c r="AH274" s="1006" t="str">
        <f>VLOOKUP(AH276,'[2]FDN Details'!$B259:AO738,3)</f>
        <v>D45+3</v>
      </c>
      <c r="AI274" s="1006"/>
      <c r="AJ274" s="100"/>
      <c r="AK274" s="1006" t="str">
        <f>VLOOKUP(AK276,'[2]FDN Details'!$B259:AR738,3)</f>
        <v>A+7.5</v>
      </c>
      <c r="AL274" s="1006"/>
      <c r="AM274" s="100"/>
      <c r="AN274" s="1006" t="str">
        <f>VLOOKUP(AN276,'[2]FDN Details'!$B259:AU738,3)</f>
        <v>A+0</v>
      </c>
      <c r="AO274" s="1006"/>
      <c r="AP274" s="100"/>
      <c r="AQ274" s="1006" t="str">
        <f>VLOOKUP(AQ276,'[2]FDN Details'!$B259:AX738,3)</f>
        <v>A+0</v>
      </c>
      <c r="AR274" s="1006"/>
      <c r="AS274" s="127"/>
      <c r="AT274" s="100"/>
      <c r="AU274" s="1102"/>
      <c r="AV274" s="1038"/>
      <c r="AW274" s="1038"/>
      <c r="AX274" s="1038"/>
      <c r="AY274" s="1038"/>
      <c r="AZ274" s="1038"/>
      <c r="BA274" s="1034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</row>
    <row r="275" spans="1:64" x14ac:dyDescent="0.35">
      <c r="A275" s="72"/>
      <c r="B275" s="1098"/>
      <c r="C275" s="75"/>
      <c r="D275" s="131"/>
      <c r="E275" s="131"/>
      <c r="F275" s="100"/>
      <c r="G275" s="131"/>
      <c r="H275" s="131"/>
      <c r="I275" s="131"/>
      <c r="J275" s="131"/>
      <c r="K275" s="131"/>
      <c r="L275" s="100"/>
      <c r="M275" s="131"/>
      <c r="N275" s="131"/>
      <c r="O275" s="100"/>
      <c r="P275" s="131"/>
      <c r="Q275" s="131"/>
      <c r="R275" s="131"/>
      <c r="S275" s="152"/>
      <c r="T275" s="153"/>
      <c r="U275" s="131"/>
      <c r="V275" s="131"/>
      <c r="W275" s="131"/>
      <c r="X275" s="75"/>
      <c r="Y275" s="131"/>
      <c r="Z275" s="131"/>
      <c r="AA275" s="100"/>
      <c r="AB275" s="131"/>
      <c r="AC275" s="131"/>
      <c r="AD275" s="100"/>
      <c r="AE275" s="131"/>
      <c r="AF275" s="131"/>
      <c r="AG275" s="100"/>
      <c r="AH275" s="131"/>
      <c r="AI275" s="131"/>
      <c r="AJ275" s="136"/>
      <c r="AK275" s="131"/>
      <c r="AL275" s="131"/>
      <c r="AM275" s="136"/>
      <c r="AN275" s="131"/>
      <c r="AO275" s="131"/>
      <c r="AP275" s="136"/>
      <c r="AQ275" s="131"/>
      <c r="AR275" s="131"/>
      <c r="AS275" s="136"/>
      <c r="AT275" s="100"/>
      <c r="AU275" s="1102"/>
      <c r="AV275" s="1038"/>
      <c r="AW275" s="1038"/>
      <c r="AX275" s="1038"/>
      <c r="AY275" s="1038"/>
      <c r="AZ275" s="1038"/>
      <c r="BA275" s="1034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</row>
    <row r="276" spans="1:64" x14ac:dyDescent="0.35">
      <c r="A276" s="72"/>
      <c r="B276" s="1098"/>
      <c r="C276" s="138"/>
      <c r="D276" s="138">
        <f>AQ265+1</f>
        <v>331</v>
      </c>
      <c r="E276" s="138"/>
      <c r="F276" s="126"/>
      <c r="G276" s="138">
        <f>D276+1</f>
        <v>332</v>
      </c>
      <c r="H276" s="138"/>
      <c r="I276" s="126"/>
      <c r="J276" s="138">
        <f>G276+1</f>
        <v>333</v>
      </c>
      <c r="K276" s="138"/>
      <c r="L276" s="126"/>
      <c r="M276" s="138">
        <f>J276+1</f>
        <v>334</v>
      </c>
      <c r="N276" s="138"/>
      <c r="O276" s="126"/>
      <c r="P276" s="138">
        <f>M276+1</f>
        <v>335</v>
      </c>
      <c r="Q276" s="138"/>
      <c r="R276" s="126"/>
      <c r="S276" s="138">
        <f>P276+1</f>
        <v>336</v>
      </c>
      <c r="T276" s="138"/>
      <c r="U276" s="126"/>
      <c r="V276" s="138">
        <f>S276+1</f>
        <v>337</v>
      </c>
      <c r="W276" s="138"/>
      <c r="X276" s="138"/>
      <c r="Y276" s="138">
        <f>V276+1</f>
        <v>338</v>
      </c>
      <c r="Z276" s="138"/>
      <c r="AA276" s="126"/>
      <c r="AB276" s="138">
        <f>Y276+1</f>
        <v>339</v>
      </c>
      <c r="AC276" s="138"/>
      <c r="AD276" s="126"/>
      <c r="AE276" s="138">
        <f>AB276+1</f>
        <v>340</v>
      </c>
      <c r="AF276" s="138"/>
      <c r="AG276" s="126"/>
      <c r="AH276" s="138">
        <f>AE276+1</f>
        <v>341</v>
      </c>
      <c r="AI276" s="138"/>
      <c r="AJ276" s="138"/>
      <c r="AK276" s="138">
        <f>AH276+1</f>
        <v>342</v>
      </c>
      <c r="AL276" s="138"/>
      <c r="AM276" s="138"/>
      <c r="AN276" s="138">
        <f>AK276+1</f>
        <v>343</v>
      </c>
      <c r="AO276" s="138"/>
      <c r="AP276" s="138"/>
      <c r="AQ276" s="138">
        <f>AN276+1</f>
        <v>344</v>
      </c>
      <c r="AR276" s="138"/>
      <c r="AS276" s="138"/>
      <c r="AT276" s="100"/>
      <c r="AU276" s="1102"/>
      <c r="AV276" s="1038"/>
      <c r="AW276" s="1038"/>
      <c r="AX276" s="1038"/>
      <c r="AY276" s="1038"/>
      <c r="AZ276" s="1038"/>
      <c r="BA276" s="1034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</row>
    <row r="277" spans="1:64" x14ac:dyDescent="0.35">
      <c r="A277" s="72"/>
      <c r="B277" s="1098"/>
      <c r="C277" s="1017" t="s">
        <v>112</v>
      </c>
      <c r="D277" s="1018"/>
      <c r="E277" s="1018"/>
      <c r="F277" s="1018"/>
      <c r="G277" s="1018"/>
      <c r="H277" s="1018"/>
      <c r="I277" s="1018"/>
      <c r="J277" s="1018"/>
      <c r="K277" s="1018"/>
      <c r="L277" s="1018"/>
      <c r="M277" s="1018"/>
      <c r="N277" s="1018"/>
      <c r="O277" s="1018"/>
      <c r="P277" s="1018"/>
      <c r="Q277" s="1018"/>
      <c r="R277" s="1018"/>
      <c r="S277" s="1018"/>
      <c r="T277" s="1018"/>
      <c r="U277" s="1018"/>
      <c r="V277" s="1018"/>
      <c r="W277" s="1018"/>
      <c r="X277" s="1018"/>
      <c r="Y277" s="1018"/>
      <c r="Z277" s="1018"/>
      <c r="AA277" s="1018"/>
      <c r="AB277" s="1018"/>
      <c r="AC277" s="1018"/>
      <c r="AD277" s="1018"/>
      <c r="AE277" s="1018"/>
      <c r="AF277" s="1018"/>
      <c r="AG277" s="1018"/>
      <c r="AH277" s="1018"/>
      <c r="AI277" s="1018"/>
      <c r="AJ277" s="1018"/>
      <c r="AK277" s="1018"/>
      <c r="AL277" s="1018"/>
      <c r="AM277" s="1018"/>
      <c r="AN277" s="1018"/>
      <c r="AO277" s="1018"/>
      <c r="AP277" s="1018"/>
      <c r="AQ277" s="1018"/>
      <c r="AR277" s="1018"/>
      <c r="AS277" s="1018"/>
      <c r="AT277" s="100"/>
      <c r="AU277" s="1102"/>
      <c r="AV277" s="1038"/>
      <c r="AW277" s="1038"/>
      <c r="AX277" s="1038"/>
      <c r="AY277" s="1038"/>
      <c r="AZ277" s="1038"/>
      <c r="BA277" s="1034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</row>
    <row r="278" spans="1:64" x14ac:dyDescent="0.35">
      <c r="A278" s="72"/>
      <c r="B278" s="1098"/>
      <c r="C278" s="178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00"/>
      <c r="AU278" s="1102"/>
      <c r="AV278" s="1038"/>
      <c r="AW278" s="1038"/>
      <c r="AX278" s="1038"/>
      <c r="AY278" s="1038"/>
      <c r="AZ278" s="1038"/>
      <c r="BA278" s="1034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</row>
    <row r="279" spans="1:64" ht="17" thickBot="1" x14ac:dyDescent="0.4">
      <c r="A279" s="72"/>
      <c r="B279" s="1098"/>
      <c r="C279" s="75"/>
      <c r="D279" s="75"/>
      <c r="E279" s="75"/>
      <c r="F279" s="100"/>
      <c r="G279" s="75"/>
      <c r="H279" s="75"/>
      <c r="I279" s="100"/>
      <c r="J279" s="75"/>
      <c r="K279" s="75" t="s">
        <v>2326</v>
      </c>
      <c r="L279" s="100"/>
      <c r="M279" s="75" t="s">
        <v>2326</v>
      </c>
      <c r="N279" s="75"/>
      <c r="O279" s="100"/>
      <c r="P279" s="75"/>
      <c r="Q279" s="75"/>
      <c r="R279" s="100"/>
      <c r="S279" s="75"/>
      <c r="T279" s="75"/>
      <c r="U279" s="179"/>
      <c r="V279" s="75"/>
      <c r="W279" s="75"/>
      <c r="X279" s="100"/>
      <c r="Y279" s="75"/>
      <c r="Z279" s="75"/>
      <c r="AA279" s="100"/>
      <c r="AB279" s="75"/>
      <c r="AC279" s="75"/>
      <c r="AD279" s="100"/>
      <c r="AE279" s="75"/>
      <c r="AF279" s="75"/>
      <c r="AG279" s="100"/>
      <c r="AH279" s="75"/>
      <c r="AI279" s="75"/>
      <c r="AJ279" s="100"/>
      <c r="AK279" s="75"/>
      <c r="AL279" s="75"/>
      <c r="AM279" s="100"/>
      <c r="AN279" s="75"/>
      <c r="AO279" s="75"/>
      <c r="AP279" s="179"/>
      <c r="AQ279" s="75"/>
      <c r="AR279" s="75"/>
      <c r="AS279" s="100"/>
      <c r="AT279" s="100"/>
      <c r="AU279" s="1102"/>
      <c r="AV279" s="1039"/>
      <c r="AW279" s="1039"/>
      <c r="AX279" s="1039"/>
      <c r="AY279" s="1039"/>
      <c r="AZ279" s="1039"/>
      <c r="BA279" s="1035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</row>
    <row r="280" spans="1:64" ht="17.5" thickTop="1" thickBot="1" x14ac:dyDescent="0.4">
      <c r="A280" s="72"/>
      <c r="B280" s="1098"/>
      <c r="C280" s="75"/>
      <c r="D280" s="134" t="s">
        <v>107</v>
      </c>
      <c r="E280" s="108"/>
      <c r="F280" s="100"/>
      <c r="G280" s="1016"/>
      <c r="H280" s="1016"/>
      <c r="I280" s="100"/>
      <c r="J280" s="1016" t="s">
        <v>107</v>
      </c>
      <c r="K280" s="1016"/>
      <c r="L280" s="100"/>
      <c r="M280" s="1016" t="s">
        <v>107</v>
      </c>
      <c r="N280" s="1016"/>
      <c r="O280" s="100"/>
      <c r="P280" s="1016" t="s">
        <v>107</v>
      </c>
      <c r="Q280" s="1016"/>
      <c r="R280" s="100"/>
      <c r="S280" s="1016" t="s">
        <v>107</v>
      </c>
      <c r="T280" s="1016"/>
      <c r="U280" s="100"/>
      <c r="V280" s="1016" t="s">
        <v>107</v>
      </c>
      <c r="W280" s="1016"/>
      <c r="X280" s="100"/>
      <c r="Y280" s="1016"/>
      <c r="Z280" s="1016"/>
      <c r="AA280" s="100"/>
      <c r="AB280" s="1016"/>
      <c r="AC280" s="1016"/>
      <c r="AD280" s="100"/>
      <c r="AE280" s="1016"/>
      <c r="AF280" s="1016"/>
      <c r="AG280" s="100"/>
      <c r="AH280" s="1016"/>
      <c r="AI280" s="1016"/>
      <c r="AJ280" s="100"/>
      <c r="AK280" s="1016"/>
      <c r="AL280" s="1016"/>
      <c r="AM280" s="100"/>
      <c r="AN280" s="1016"/>
      <c r="AO280" s="1016"/>
      <c r="AP280" s="100"/>
      <c r="AQ280" s="1036"/>
      <c r="AR280" s="1036"/>
      <c r="AS280" s="100"/>
      <c r="AT280" s="100"/>
      <c r="AU280" s="1102"/>
      <c r="AV280" s="1015">
        <v>14</v>
      </c>
      <c r="AW280" s="1015">
        <f>COUNTIF(D279:AR280,"FC")</f>
        <v>6</v>
      </c>
      <c r="AX280" s="1015">
        <f>COUNTIF(C278:AR279,"EC")</f>
        <v>2</v>
      </c>
      <c r="AY280" s="1015">
        <f>COUNTIF(A282:AR283,"E")</f>
        <v>5</v>
      </c>
      <c r="AZ280" s="1015">
        <f>COUNTIF(J279:AR279,"TW")</f>
        <v>0</v>
      </c>
      <c r="BA280" s="1014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</row>
    <row r="281" spans="1:64" s="186" customFormat="1" ht="17.5" thickTop="1" thickBot="1" x14ac:dyDescent="0.4">
      <c r="A281" s="185"/>
      <c r="B281" s="1098"/>
      <c r="C281" s="164"/>
      <c r="D281" s="165" t="s">
        <v>85</v>
      </c>
      <c r="E281" s="166" t="s">
        <v>86</v>
      </c>
      <c r="F281" s="164"/>
      <c r="G281" s="156" t="s">
        <v>85</v>
      </c>
      <c r="H281" s="157" t="s">
        <v>86</v>
      </c>
      <c r="I281" s="164"/>
      <c r="J281" s="165" t="s">
        <v>85</v>
      </c>
      <c r="K281" s="166" t="s">
        <v>86</v>
      </c>
      <c r="L281" s="164"/>
      <c r="M281" s="165" t="s">
        <v>85</v>
      </c>
      <c r="N281" s="166" t="s">
        <v>86</v>
      </c>
      <c r="O281" s="164"/>
      <c r="P281" s="165" t="s">
        <v>85</v>
      </c>
      <c r="Q281" s="166" t="s">
        <v>86</v>
      </c>
      <c r="R281" s="164"/>
      <c r="S281" s="165" t="s">
        <v>85</v>
      </c>
      <c r="T281" s="166" t="s">
        <v>86</v>
      </c>
      <c r="U281" s="164"/>
      <c r="V281" s="165" t="s">
        <v>85</v>
      </c>
      <c r="W281" s="166" t="s">
        <v>86</v>
      </c>
      <c r="X281" s="164"/>
      <c r="Y281" s="156" t="s">
        <v>85</v>
      </c>
      <c r="Z281" s="157" t="s">
        <v>86</v>
      </c>
      <c r="AA281" s="164"/>
      <c r="AB281" s="156" t="s">
        <v>85</v>
      </c>
      <c r="AC281" s="157" t="s">
        <v>86</v>
      </c>
      <c r="AD281" s="164"/>
      <c r="AE281" s="156" t="s">
        <v>85</v>
      </c>
      <c r="AF281" s="157" t="s">
        <v>86</v>
      </c>
      <c r="AG281" s="164"/>
      <c r="AH281" s="156" t="s">
        <v>85</v>
      </c>
      <c r="AI281" s="157" t="s">
        <v>86</v>
      </c>
      <c r="AJ281" s="164"/>
      <c r="AK281" s="156" t="s">
        <v>85</v>
      </c>
      <c r="AL281" s="157" t="s">
        <v>86</v>
      </c>
      <c r="AM281" s="164"/>
      <c r="AN281" s="156" t="s">
        <v>85</v>
      </c>
      <c r="AO281" s="157" t="s">
        <v>86</v>
      </c>
      <c r="AP281" s="164"/>
      <c r="AQ281" s="156" t="s">
        <v>85</v>
      </c>
      <c r="AR281" s="157" t="s">
        <v>86</v>
      </c>
      <c r="AS281" s="184"/>
      <c r="AT281" s="164"/>
      <c r="AU281" s="1102"/>
      <c r="AV281" s="1015"/>
      <c r="AW281" s="1015"/>
      <c r="AX281" s="1015"/>
      <c r="AY281" s="1015"/>
      <c r="AZ281" s="1015"/>
      <c r="BA281" s="1014"/>
      <c r="BB281" s="185"/>
      <c r="BC281" s="185"/>
      <c r="BD281" s="185"/>
      <c r="BE281" s="185"/>
      <c r="BF281" s="185"/>
      <c r="BG281" s="185"/>
      <c r="BH281" s="185"/>
      <c r="BI281" s="185"/>
      <c r="BJ281" s="185"/>
      <c r="BK281" s="185"/>
      <c r="BL281" s="185"/>
    </row>
    <row r="282" spans="1:64" s="186" customFormat="1" ht="17.5" thickTop="1" thickBot="1" x14ac:dyDescent="0.4">
      <c r="A282" s="185"/>
      <c r="B282" s="1098"/>
      <c r="C282" s="164"/>
      <c r="D282" s="169" t="s">
        <v>89</v>
      </c>
      <c r="E282" s="170" t="s">
        <v>90</v>
      </c>
      <c r="F282" s="164"/>
      <c r="G282" s="158" t="s">
        <v>89</v>
      </c>
      <c r="H282" s="159" t="s">
        <v>90</v>
      </c>
      <c r="I282" s="164" t="s">
        <v>68</v>
      </c>
      <c r="J282" s="169" t="s">
        <v>89</v>
      </c>
      <c r="K282" s="170" t="s">
        <v>90</v>
      </c>
      <c r="L282" s="164"/>
      <c r="M282" s="169" t="s">
        <v>89</v>
      </c>
      <c r="N282" s="170" t="s">
        <v>90</v>
      </c>
      <c r="O282" s="164"/>
      <c r="P282" s="169" t="s">
        <v>89</v>
      </c>
      <c r="Q282" s="170" t="s">
        <v>90</v>
      </c>
      <c r="R282" s="164"/>
      <c r="S282" s="169" t="s">
        <v>89</v>
      </c>
      <c r="T282" s="170" t="s">
        <v>90</v>
      </c>
      <c r="U282" s="164"/>
      <c r="V282" s="169" t="s">
        <v>89</v>
      </c>
      <c r="W282" s="170" t="s">
        <v>90</v>
      </c>
      <c r="X282" s="164"/>
      <c r="Y282" s="158" t="s">
        <v>89</v>
      </c>
      <c r="Z282" s="159" t="s">
        <v>90</v>
      </c>
      <c r="AA282" s="164"/>
      <c r="AB282" s="158" t="s">
        <v>89</v>
      </c>
      <c r="AC282" s="159" t="s">
        <v>90</v>
      </c>
      <c r="AD282" s="164"/>
      <c r="AE282" s="158" t="s">
        <v>89</v>
      </c>
      <c r="AF282" s="159" t="s">
        <v>90</v>
      </c>
      <c r="AG282" s="164"/>
      <c r="AH282" s="158" t="s">
        <v>89</v>
      </c>
      <c r="AI282" s="159" t="s">
        <v>90</v>
      </c>
      <c r="AJ282" s="164"/>
      <c r="AK282" s="158" t="s">
        <v>89</v>
      </c>
      <c r="AL282" s="159" t="s">
        <v>90</v>
      </c>
      <c r="AM282" s="164"/>
      <c r="AN282" s="158" t="s">
        <v>89</v>
      </c>
      <c r="AO282" s="159" t="s">
        <v>90</v>
      </c>
      <c r="AP282" s="164"/>
      <c r="AQ282" s="158" t="s">
        <v>89</v>
      </c>
      <c r="AR282" s="159" t="s">
        <v>90</v>
      </c>
      <c r="AS282" s="184"/>
      <c r="AT282" s="164"/>
      <c r="AU282" s="1102"/>
      <c r="AV282" s="1015"/>
      <c r="AW282" s="1015"/>
      <c r="AX282" s="1015"/>
      <c r="AY282" s="1015"/>
      <c r="AZ282" s="1015"/>
      <c r="BA282" s="1014"/>
      <c r="BB282" s="185"/>
      <c r="BC282" s="185"/>
      <c r="BD282" s="185"/>
      <c r="BE282" s="185"/>
      <c r="BF282" s="185"/>
      <c r="BG282" s="185"/>
      <c r="BH282" s="185"/>
      <c r="BI282" s="185"/>
      <c r="BJ282" s="185"/>
      <c r="BK282" s="185"/>
      <c r="BL282" s="185"/>
    </row>
    <row r="283" spans="1:64" s="186" customFormat="1" ht="17" thickTop="1" x14ac:dyDescent="0.35">
      <c r="A283" s="185"/>
      <c r="B283" s="1098"/>
      <c r="C283" s="133"/>
      <c r="D283" s="174">
        <v>0</v>
      </c>
      <c r="E283" s="175" t="str">
        <f>VLOOKUP(D287,'[2]FDN Details'!$B259:Q737,16,0)</f>
        <v>DFR</v>
      </c>
      <c r="F283" s="173">
        <f>VLOOKUP(D287,'[2]FDN Details'!$B259:P737,15,0)</f>
        <v>329</v>
      </c>
      <c r="G283" s="160">
        <v>0</v>
      </c>
      <c r="H283" s="161" t="str">
        <f>VLOOKUP(G287,'[2]FDN Details'!$B259:T737,16,0)</f>
        <v>-</v>
      </c>
      <c r="I283" s="173">
        <f>VLOOKUP(G287,'[2]FDN Details'!$B259:S737,15,0)</f>
        <v>373</v>
      </c>
      <c r="J283" s="174" t="s">
        <v>108</v>
      </c>
      <c r="K283" s="175" t="str">
        <f>VLOOKUP(J287,'[2]FDN Details'!$B259:W737,16,0)</f>
        <v>DFR</v>
      </c>
      <c r="L283" s="173">
        <f>VLOOKUP(J287,'[2]FDN Details'!$B259:V737,15,0)</f>
        <v>419</v>
      </c>
      <c r="M283" s="174" t="s">
        <v>108</v>
      </c>
      <c r="N283" s="175" t="str">
        <f>VLOOKUP(M287,'[2]FDN Details'!$B259:Z737,16,0)</f>
        <v>DFR</v>
      </c>
      <c r="O283" s="173">
        <f>VLOOKUP(M287,'[2]FDN Details'!$B259:Y737,15,0)</f>
        <v>397</v>
      </c>
      <c r="P283" s="174" t="s">
        <v>108</v>
      </c>
      <c r="Q283" s="175" t="str">
        <f>VLOOKUP(P287,'[2]FDN Details'!$B259:AC737,16,0)</f>
        <v>WFR</v>
      </c>
      <c r="R283" s="173">
        <f>VLOOKUP(P287,'[2]FDN Details'!$B259:AB737,15,0)</f>
        <v>374</v>
      </c>
      <c r="S283" s="174" t="s">
        <v>108</v>
      </c>
      <c r="T283" s="175" t="str">
        <f>VLOOKUP(S287,'[2]FDN Details'!$B259:AF737,16,0)</f>
        <v>DFR</v>
      </c>
      <c r="U283" s="173">
        <f>VLOOKUP(S287,'[2]FDN Details'!$B259:AE737,15,0)</f>
        <v>390</v>
      </c>
      <c r="V283" s="174" t="s">
        <v>108</v>
      </c>
      <c r="W283" s="175" t="str">
        <f>VLOOKUP(V287,'[2]FDN Details'!$B259:AI737,16,0)</f>
        <v>DFR</v>
      </c>
      <c r="X283" s="120">
        <f>VLOOKUP(V287,'[2]FDN Details'!$B259:AH737,15,0)</f>
        <v>385</v>
      </c>
      <c r="Y283" s="160">
        <v>0</v>
      </c>
      <c r="Z283" s="119" t="str">
        <f>VLOOKUP(Y287,'[2]FDN Details'!$B259:AL737,16,0)</f>
        <v>-</v>
      </c>
      <c r="AA283" s="120">
        <f>VLOOKUP(Y287,'[2]FDN Details'!$B259:AK737,15,0)</f>
        <v>432</v>
      </c>
      <c r="AB283" s="160">
        <v>0</v>
      </c>
      <c r="AC283" s="119" t="str">
        <f>VLOOKUP(AB287,'[2]FDN Details'!$B259:AO737,16,0)</f>
        <v>-</v>
      </c>
      <c r="AD283" s="120">
        <f>VLOOKUP(AB287,'[2]FDN Details'!$B259:AN737,15,0)</f>
        <v>391</v>
      </c>
      <c r="AE283" s="160">
        <v>0</v>
      </c>
      <c r="AF283" s="119" t="str">
        <f>VLOOKUP(AE287,'[2]FDN Details'!$B259:AR737,16,0)</f>
        <v>-</v>
      </c>
      <c r="AG283" s="120">
        <f>VLOOKUP(AE287,'[2]FDN Details'!$B259:AQ737,15,0)</f>
        <v>230</v>
      </c>
      <c r="AH283" s="160">
        <v>0</v>
      </c>
      <c r="AI283" s="119" t="str">
        <f>VLOOKUP(AH287,'[2]FDN Details'!$B259:AU737,16,0)</f>
        <v>-</v>
      </c>
      <c r="AJ283" s="120">
        <f>VLOOKUP(AH287,'[2]FDN Details'!$B259:AT737,15,0)</f>
        <v>286</v>
      </c>
      <c r="AK283" s="160">
        <v>0</v>
      </c>
      <c r="AL283" s="119" t="str">
        <f>VLOOKUP(AK287,'[2]FDN Details'!$B259:AX737,16,0)</f>
        <v>-</v>
      </c>
      <c r="AM283" s="120">
        <f>VLOOKUP(AK287,'[2]FDN Details'!$B259:AW737,15,0)</f>
        <v>475</v>
      </c>
      <c r="AN283" s="160">
        <v>0</v>
      </c>
      <c r="AO283" s="119" t="str">
        <f>VLOOKUP(AN287,'[2]FDN Details'!$B259:BA737,16,0)</f>
        <v>-</v>
      </c>
      <c r="AP283" s="120">
        <f>VLOOKUP(AN287,'[2]FDN Details'!$B259:AZ737,15,0)</f>
        <v>229</v>
      </c>
      <c r="AQ283" s="160">
        <v>0</v>
      </c>
      <c r="AR283" s="119" t="str">
        <f>VLOOKUP(AQ287,'[2]FDN Details'!$B259:BD737,16,0)</f>
        <v>-</v>
      </c>
      <c r="AS283" s="120">
        <f>VLOOKUP(AQ287,'[2]FDN Details'!$B259:BC737,15,0)</f>
        <v>218</v>
      </c>
      <c r="AT283" s="164"/>
      <c r="AU283" s="1102"/>
      <c r="AV283" s="187"/>
      <c r="AW283" s="187"/>
      <c r="AX283" s="187"/>
      <c r="AY283" s="187"/>
      <c r="AZ283" s="187"/>
      <c r="BA283" s="188"/>
      <c r="BB283" s="189">
        <f>SUM(F283:AS283)</f>
        <v>4928</v>
      </c>
      <c r="BC283" s="185"/>
      <c r="BD283" s="185"/>
      <c r="BE283" s="185"/>
      <c r="BF283" s="185"/>
      <c r="BG283" s="185"/>
      <c r="BH283" s="185"/>
      <c r="BI283" s="185"/>
      <c r="BJ283" s="185"/>
      <c r="BK283" s="185"/>
      <c r="BL283" s="185"/>
    </row>
    <row r="284" spans="1:64" s="186" customFormat="1" x14ac:dyDescent="0.35">
      <c r="A284" s="185"/>
      <c r="B284" s="1098"/>
      <c r="C284" s="190"/>
      <c r="D284" s="1006" t="str">
        <f>VLOOKUP(D287,'[2]FDN Details'!$B270:K748,2)</f>
        <v>110/4</v>
      </c>
      <c r="E284" s="1006"/>
      <c r="F284" s="164"/>
      <c r="G284" s="1006" t="str">
        <f>VLOOKUP(G287,'[2]FDN Details'!$B270:N748,2)</f>
        <v>111/0</v>
      </c>
      <c r="H284" s="1006"/>
      <c r="I284" s="190"/>
      <c r="J284" s="1006" t="str">
        <f>VLOOKUP(J287,'[2]FDN Details'!$B270:Q748,2)</f>
        <v>111/1</v>
      </c>
      <c r="K284" s="1006"/>
      <c r="L284" s="190"/>
      <c r="M284" s="1006" t="str">
        <f>VLOOKUP(M287,'[2]FDN Details'!$B270:T748,2)</f>
        <v>111/2</v>
      </c>
      <c r="N284" s="1006"/>
      <c r="O284" s="190"/>
      <c r="P284" s="1006" t="str">
        <f>VLOOKUP(P287,'[2]FDN Details'!$B270:W748,2)</f>
        <v>111/3</v>
      </c>
      <c r="Q284" s="1006"/>
      <c r="R284" s="164"/>
      <c r="S284" s="1006" t="str">
        <f>VLOOKUP(S287,'[2]FDN Details'!$B270:Z748,2)</f>
        <v>111/4</v>
      </c>
      <c r="T284" s="1006"/>
      <c r="U284" s="164"/>
      <c r="V284" s="1006" t="str">
        <f>VLOOKUP(V287,'[2]FDN Details'!$B270:AC748,2)</f>
        <v>111/5</v>
      </c>
      <c r="W284" s="1006"/>
      <c r="X284" s="164"/>
      <c r="Y284" s="1006" t="str">
        <f>VLOOKUP(Y287,'[2]FDN Details'!$B270:AF748,2)</f>
        <v>111/6</v>
      </c>
      <c r="Z284" s="1006"/>
      <c r="AA284" s="164"/>
      <c r="AB284" s="1006" t="str">
        <f>VLOOKUP(AB287,'[2]FDN Details'!$B270:AI748,2)</f>
        <v>111/7</v>
      </c>
      <c r="AC284" s="1006"/>
      <c r="AD284" s="164"/>
      <c r="AE284" s="1006" t="str">
        <f>VLOOKUP(AE287,'[2]FDN Details'!$B270:AL748,2)</f>
        <v>111A/0</v>
      </c>
      <c r="AF284" s="1006"/>
      <c r="AG284" s="164" t="s">
        <v>104</v>
      </c>
      <c r="AH284" s="1006" t="str">
        <f>VLOOKUP(AH287,'[2]FDN Details'!$B270:AO748,2)</f>
        <v>111B/0</v>
      </c>
      <c r="AI284" s="1006"/>
      <c r="AJ284" s="164"/>
      <c r="AK284" s="1006" t="str">
        <f>VLOOKUP(AK287,'[2]FDN Details'!$B270:AR748,2)</f>
        <v>111B/1</v>
      </c>
      <c r="AL284" s="1006"/>
      <c r="AM284" s="191"/>
      <c r="AN284" s="1006" t="str">
        <f>VLOOKUP(AN287,'[2]FDN Details'!$B270:AU748,2)</f>
        <v>112/0</v>
      </c>
      <c r="AO284" s="1006"/>
      <c r="AP284" s="192" t="s">
        <v>105</v>
      </c>
      <c r="AQ284" s="1006" t="str">
        <f>VLOOKUP(AQ287,'[2]FDN Details'!$B270:AX748,2)</f>
        <v>113/0</v>
      </c>
      <c r="AR284" s="1006"/>
      <c r="AS284" s="190"/>
      <c r="AT284" s="164"/>
      <c r="AU284" s="1102"/>
      <c r="AV284" s="187"/>
      <c r="AW284" s="187"/>
      <c r="AX284" s="187"/>
      <c r="AY284" s="187"/>
      <c r="AZ284" s="187"/>
      <c r="BA284" s="188"/>
      <c r="BB284" s="185"/>
      <c r="BC284" s="185"/>
      <c r="BD284" s="185"/>
      <c r="BE284" s="185"/>
      <c r="BF284" s="185"/>
      <c r="BG284" s="185"/>
      <c r="BH284" s="185"/>
      <c r="BI284" s="185"/>
      <c r="BJ284" s="185"/>
      <c r="BK284" s="185"/>
      <c r="BL284" s="185"/>
    </row>
    <row r="285" spans="1:64" s="186" customFormat="1" x14ac:dyDescent="0.35">
      <c r="A285" s="185"/>
      <c r="B285" s="1098"/>
      <c r="C285" s="190"/>
      <c r="D285" s="1006" t="str">
        <f>VLOOKUP(D287,'[2]FDN Details'!$B270:K749,3)</f>
        <v>A+0</v>
      </c>
      <c r="E285" s="1006"/>
      <c r="F285" s="164"/>
      <c r="G285" s="1006" t="str">
        <f>VLOOKUP(G287,'[2]FDN Details'!$B270:N749,3)</f>
        <v>D45+6</v>
      </c>
      <c r="H285" s="1006"/>
      <c r="I285" s="164"/>
      <c r="J285" s="1006" t="str">
        <f>VLOOKUP(J287,'[2]FDN Details'!$B270:Q749,3)</f>
        <v>A+0</v>
      </c>
      <c r="K285" s="1006"/>
      <c r="L285" s="164"/>
      <c r="M285" s="1006" t="str">
        <f>VLOOKUP(M287,'[2]FDN Details'!$B270:T749,3)</f>
        <v>A+3</v>
      </c>
      <c r="N285" s="1006"/>
      <c r="O285" s="164"/>
      <c r="P285" s="1006" t="str">
        <f>VLOOKUP(P287,'[2]FDN Details'!$B270:W749,3)</f>
        <v>A+0</v>
      </c>
      <c r="Q285" s="1006"/>
      <c r="R285" s="164"/>
      <c r="S285" s="1006" t="str">
        <f>VLOOKUP(S287,'[2]FDN Details'!$B270:Z749,3)</f>
        <v>A+0</v>
      </c>
      <c r="T285" s="1006"/>
      <c r="U285" s="164"/>
      <c r="V285" s="1006" t="str">
        <f>VLOOKUP(V287,'[2]FDN Details'!$B270:AC749,3)</f>
        <v>A+6</v>
      </c>
      <c r="W285" s="1006"/>
      <c r="X285" s="164"/>
      <c r="Y285" s="1006" t="str">
        <f>VLOOKUP(Y287,'[2]FDN Details'!$B270:AF749,3)</f>
        <v>A+0</v>
      </c>
      <c r="Z285" s="1006"/>
      <c r="AA285" s="164"/>
      <c r="AB285" s="1006" t="str">
        <f>VLOOKUP(AB287,'[2]FDN Details'!$B270:AI749,3)</f>
        <v>A+0</v>
      </c>
      <c r="AC285" s="1006"/>
      <c r="AD285" s="164"/>
      <c r="AE285" s="1006" t="str">
        <f>VLOOKUP(AE287,'[2]FDN Details'!$B270:AL749,3)</f>
        <v>D60+9</v>
      </c>
      <c r="AF285" s="1006"/>
      <c r="AG285" s="164"/>
      <c r="AH285" s="1006" t="str">
        <f>VLOOKUP(AH287,'[2]FDN Details'!$B270:AO749,3)</f>
        <v>D60+6</v>
      </c>
      <c r="AI285" s="1006"/>
      <c r="AJ285" s="164"/>
      <c r="AK285" s="1006" t="str">
        <f>VLOOKUP(AK287,'[2]FDN Details'!$B270:AR749,3)</f>
        <v>A+0</v>
      </c>
      <c r="AL285" s="1006"/>
      <c r="AM285" s="164"/>
      <c r="AN285" s="1006" t="str">
        <f>VLOOKUP(AN287,'[2]FDN Details'!$B270:AU749,3)</f>
        <v>D45+18</v>
      </c>
      <c r="AO285" s="1006"/>
      <c r="AP285" s="164"/>
      <c r="AQ285" s="1006" t="str">
        <f>VLOOKUP(AQ287,'[2]FDN Details'!$B270:AX749,3)</f>
        <v>B1+9 (RC = 3M)</v>
      </c>
      <c r="AR285" s="1006"/>
      <c r="AS285" s="190"/>
      <c r="AT285" s="164"/>
      <c r="AU285" s="1102"/>
      <c r="AV285" s="187"/>
      <c r="AW285" s="187"/>
      <c r="AX285" s="187"/>
      <c r="AY285" s="187"/>
      <c r="AZ285" s="187"/>
      <c r="BA285" s="188"/>
      <c r="BB285" s="185"/>
      <c r="BC285" s="185"/>
      <c r="BD285" s="185"/>
      <c r="BE285" s="185"/>
      <c r="BF285" s="185"/>
      <c r="BG285" s="185"/>
      <c r="BH285" s="185"/>
      <c r="BI285" s="185"/>
      <c r="BJ285" s="185"/>
      <c r="BK285" s="185"/>
      <c r="BL285" s="185"/>
    </row>
    <row r="286" spans="1:64" s="186" customFormat="1" x14ac:dyDescent="0.35">
      <c r="A286" s="185"/>
      <c r="B286" s="1098"/>
      <c r="C286" s="133"/>
      <c r="D286" s="193"/>
      <c r="E286" s="193"/>
      <c r="F286" s="164"/>
      <c r="G286" s="193"/>
      <c r="H286" s="193"/>
      <c r="I286" s="193"/>
      <c r="J286" s="193"/>
      <c r="K286" s="193"/>
      <c r="L286" s="164"/>
      <c r="M286" s="193"/>
      <c r="N286" s="193"/>
      <c r="O286" s="164"/>
      <c r="P286" s="193"/>
      <c r="Q286" s="193"/>
      <c r="R286" s="193"/>
      <c r="S286" s="194"/>
      <c r="T286" s="195"/>
      <c r="U286" s="193"/>
      <c r="V286" s="193"/>
      <c r="W286" s="193"/>
      <c r="X286" s="133"/>
      <c r="Y286" s="193"/>
      <c r="Z286" s="193"/>
      <c r="AA286" s="164"/>
      <c r="AB286" s="193"/>
      <c r="AC286" s="193"/>
      <c r="AD286" s="164"/>
      <c r="AE286" s="193"/>
      <c r="AF286" s="193"/>
      <c r="AG286" s="164"/>
      <c r="AH286" s="193"/>
      <c r="AI286" s="193"/>
      <c r="AJ286" s="183"/>
      <c r="AK286" s="193"/>
      <c r="AL286" s="193"/>
      <c r="AM286" s="183"/>
      <c r="AN286" s="193"/>
      <c r="AO286" s="193"/>
      <c r="AP286" s="183"/>
      <c r="AQ286" s="193"/>
      <c r="AR286" s="193"/>
      <c r="AS286" s="183"/>
      <c r="AT286" s="164"/>
      <c r="AU286" s="1102"/>
      <c r="AV286" s="187"/>
      <c r="AW286" s="187"/>
      <c r="AX286" s="187"/>
      <c r="AY286" s="187"/>
      <c r="AZ286" s="187"/>
      <c r="BA286" s="188"/>
      <c r="BB286" s="185"/>
      <c r="BC286" s="185"/>
      <c r="BD286" s="185"/>
      <c r="BE286" s="185"/>
      <c r="BF286" s="185"/>
      <c r="BG286" s="185"/>
      <c r="BH286" s="185"/>
      <c r="BI286" s="185"/>
      <c r="BJ286" s="185"/>
      <c r="BK286" s="185"/>
      <c r="BL286" s="185"/>
    </row>
    <row r="287" spans="1:64" s="186" customFormat="1" x14ac:dyDescent="0.35">
      <c r="A287" s="185"/>
      <c r="B287" s="1098"/>
      <c r="C287" s="196"/>
      <c r="D287" s="196">
        <f>AQ276+1</f>
        <v>345</v>
      </c>
      <c r="E287" s="196"/>
      <c r="F287" s="197"/>
      <c r="G287" s="196">
        <f>D287+1</f>
        <v>346</v>
      </c>
      <c r="H287" s="196"/>
      <c r="I287" s="197"/>
      <c r="J287" s="196">
        <f>G287+1</f>
        <v>347</v>
      </c>
      <c r="K287" s="196"/>
      <c r="L287" s="197"/>
      <c r="M287" s="196">
        <f>J287+1</f>
        <v>348</v>
      </c>
      <c r="N287" s="196"/>
      <c r="O287" s="197"/>
      <c r="P287" s="196">
        <f>M287+1</f>
        <v>349</v>
      </c>
      <c r="Q287" s="196"/>
      <c r="R287" s="197"/>
      <c r="S287" s="196">
        <f>P287+1</f>
        <v>350</v>
      </c>
      <c r="T287" s="196"/>
      <c r="U287" s="197"/>
      <c r="V287" s="196">
        <f>S287+1</f>
        <v>351</v>
      </c>
      <c r="W287" s="196"/>
      <c r="X287" s="196"/>
      <c r="Y287" s="196">
        <f>V287+1</f>
        <v>352</v>
      </c>
      <c r="Z287" s="196"/>
      <c r="AA287" s="197"/>
      <c r="AB287" s="196">
        <f>Y287+1</f>
        <v>353</v>
      </c>
      <c r="AC287" s="196"/>
      <c r="AD287" s="197"/>
      <c r="AE287" s="196">
        <f>AB287+1</f>
        <v>354</v>
      </c>
      <c r="AF287" s="196"/>
      <c r="AG287" s="197"/>
      <c r="AH287" s="196">
        <f>AE287+1</f>
        <v>355</v>
      </c>
      <c r="AI287" s="196"/>
      <c r="AJ287" s="196"/>
      <c r="AK287" s="196">
        <f>AH287+1</f>
        <v>356</v>
      </c>
      <c r="AL287" s="196"/>
      <c r="AM287" s="196"/>
      <c r="AN287" s="196">
        <f>AK287+1</f>
        <v>357</v>
      </c>
      <c r="AO287" s="196"/>
      <c r="AP287" s="196"/>
      <c r="AQ287" s="196">
        <f>AN287+1</f>
        <v>358</v>
      </c>
      <c r="AR287" s="196"/>
      <c r="AS287" s="196"/>
      <c r="AT287" s="164"/>
      <c r="AU287" s="1102"/>
      <c r="AV287" s="187"/>
      <c r="AW287" s="187"/>
      <c r="AX287" s="187"/>
      <c r="AY287" s="187"/>
      <c r="AZ287" s="187"/>
      <c r="BA287" s="188"/>
      <c r="BB287" s="185"/>
      <c r="BC287" s="185"/>
      <c r="BD287" s="185"/>
      <c r="BE287" s="185"/>
      <c r="BF287" s="185"/>
      <c r="BG287" s="185"/>
      <c r="BH287" s="185"/>
      <c r="BI287" s="185"/>
      <c r="BJ287" s="185"/>
      <c r="BK287" s="185"/>
      <c r="BL287" s="185"/>
    </row>
    <row r="288" spans="1:64" s="186" customFormat="1" x14ac:dyDescent="0.35">
      <c r="A288" s="185"/>
      <c r="B288" s="1098"/>
      <c r="C288" s="1017" t="s">
        <v>112</v>
      </c>
      <c r="D288" s="1018"/>
      <c r="E288" s="1018"/>
      <c r="F288" s="1018"/>
      <c r="G288" s="1018"/>
      <c r="H288" s="1018"/>
      <c r="I288" s="1018"/>
      <c r="J288" s="1018"/>
      <c r="K288" s="1018"/>
      <c r="L288" s="1018"/>
      <c r="M288" s="1018"/>
      <c r="N288" s="1018"/>
      <c r="O288" s="1018"/>
      <c r="P288" s="1018"/>
      <c r="Q288" s="1018"/>
      <c r="R288" s="1018"/>
      <c r="S288" s="1018"/>
      <c r="T288" s="1018"/>
      <c r="U288" s="1018"/>
      <c r="V288" s="1018"/>
      <c r="W288" s="1018"/>
      <c r="X288" s="1018"/>
      <c r="Y288" s="1018"/>
      <c r="Z288" s="1018"/>
      <c r="AA288" s="1018"/>
      <c r="AB288" s="1018"/>
      <c r="AC288" s="1018"/>
      <c r="AD288" s="1018"/>
      <c r="AE288" s="1018"/>
      <c r="AF288" s="1018"/>
      <c r="AG288" s="1018"/>
      <c r="AH288" s="1018"/>
      <c r="AI288" s="1018"/>
      <c r="AJ288" s="1018"/>
      <c r="AK288" s="1018"/>
      <c r="AL288" s="1018"/>
      <c r="AM288" s="1018"/>
      <c r="AN288" s="1018"/>
      <c r="AO288" s="1018"/>
      <c r="AP288" s="1018"/>
      <c r="AQ288" s="1018"/>
      <c r="AR288" s="1018"/>
      <c r="AS288" s="1018"/>
      <c r="AT288" s="164"/>
      <c r="AU288" s="1102"/>
      <c r="AV288" s="187"/>
      <c r="AW288" s="187"/>
      <c r="AX288" s="187"/>
      <c r="AY288" s="187"/>
      <c r="AZ288" s="187"/>
      <c r="BA288" s="188"/>
      <c r="BB288" s="185"/>
      <c r="BC288" s="185"/>
      <c r="BD288" s="185"/>
      <c r="BE288" s="185"/>
      <c r="BF288" s="185"/>
      <c r="BG288" s="185"/>
      <c r="BH288" s="185"/>
      <c r="BI288" s="185"/>
      <c r="BJ288" s="185"/>
      <c r="BK288" s="185"/>
      <c r="BL288" s="185"/>
    </row>
    <row r="289" spans="1:64" s="186" customFormat="1" x14ac:dyDescent="0.35">
      <c r="A289" s="185"/>
      <c r="B289" s="1098"/>
      <c r="C289" s="182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64"/>
      <c r="AU289" s="1102"/>
      <c r="AV289" s="187"/>
      <c r="AW289" s="187"/>
      <c r="AX289" s="187"/>
      <c r="AY289" s="187"/>
      <c r="AZ289" s="187"/>
      <c r="BA289" s="188"/>
      <c r="BB289" s="185"/>
      <c r="BC289" s="185"/>
      <c r="BD289" s="185"/>
      <c r="BE289" s="185"/>
      <c r="BF289" s="185"/>
      <c r="BG289" s="185"/>
      <c r="BH289" s="185"/>
      <c r="BI289" s="185"/>
      <c r="BJ289" s="185"/>
      <c r="BK289" s="185"/>
      <c r="BL289" s="185"/>
    </row>
    <row r="290" spans="1:64" s="186" customFormat="1" ht="17" thickBot="1" x14ac:dyDescent="0.4">
      <c r="A290" s="185"/>
      <c r="B290" s="1098"/>
      <c r="C290" s="133"/>
      <c r="D290" s="133"/>
      <c r="E290" s="133"/>
      <c r="F290" s="164"/>
      <c r="G290" s="133"/>
      <c r="H290" s="133"/>
      <c r="I290" s="164"/>
      <c r="J290" s="133"/>
      <c r="K290" s="133"/>
      <c r="L290" s="164"/>
      <c r="M290" s="133"/>
      <c r="N290" s="133"/>
      <c r="O290" s="164"/>
      <c r="P290" s="133"/>
      <c r="Q290" s="133"/>
      <c r="R290" s="164"/>
      <c r="S290" s="133"/>
      <c r="T290" s="133" t="s">
        <v>2326</v>
      </c>
      <c r="U290" s="198"/>
      <c r="V290" s="133" t="s">
        <v>2326</v>
      </c>
      <c r="W290" s="133"/>
      <c r="X290" s="164"/>
      <c r="Y290" s="133"/>
      <c r="Z290" s="133"/>
      <c r="AA290" s="164"/>
      <c r="AB290" s="133"/>
      <c r="AC290" s="133"/>
      <c r="AD290" s="164"/>
      <c r="AE290" s="133"/>
      <c r="AF290" s="133"/>
      <c r="AG290" s="164"/>
      <c r="AH290" s="133"/>
      <c r="AI290" s="133"/>
      <c r="AJ290" s="164"/>
      <c r="AK290" s="133"/>
      <c r="AL290" s="133"/>
      <c r="AM290" s="164"/>
      <c r="AN290" s="133"/>
      <c r="AO290" s="133"/>
      <c r="AP290" s="198"/>
      <c r="AQ290" s="133"/>
      <c r="AR290" s="133"/>
      <c r="AS290" s="164"/>
      <c r="AT290" s="164"/>
      <c r="AU290" s="1102"/>
      <c r="AV290" s="187"/>
      <c r="AW290" s="187"/>
      <c r="AX290" s="187"/>
      <c r="AY290" s="187"/>
      <c r="AZ290" s="187"/>
      <c r="BA290" s="188"/>
      <c r="BB290" s="185"/>
      <c r="BC290" s="185"/>
      <c r="BD290" s="185"/>
      <c r="BE290" s="185"/>
      <c r="BF290" s="185"/>
      <c r="BG290" s="185"/>
      <c r="BH290" s="185"/>
      <c r="BI290" s="185"/>
      <c r="BJ290" s="185"/>
      <c r="BK290" s="185"/>
      <c r="BL290" s="185"/>
    </row>
    <row r="291" spans="1:64" s="186" customFormat="1" ht="17.5" thickTop="1" thickBot="1" x14ac:dyDescent="0.4">
      <c r="A291" s="185"/>
      <c r="B291" s="1098"/>
      <c r="C291" s="133"/>
      <c r="D291" s="162"/>
      <c r="E291" s="163"/>
      <c r="F291" s="164"/>
      <c r="G291" s="1020"/>
      <c r="H291" s="1020"/>
      <c r="I291" s="164"/>
      <c r="J291" s="1020"/>
      <c r="K291" s="1020"/>
      <c r="L291" s="164"/>
      <c r="M291" s="1020"/>
      <c r="N291" s="1020"/>
      <c r="O291" s="164"/>
      <c r="P291" s="1020"/>
      <c r="Q291" s="1020"/>
      <c r="R291" s="164"/>
      <c r="S291" s="1020" t="s">
        <v>107</v>
      </c>
      <c r="T291" s="1020"/>
      <c r="U291" s="164"/>
      <c r="V291" s="1020" t="s">
        <v>107</v>
      </c>
      <c r="W291" s="1020"/>
      <c r="X291" s="164"/>
      <c r="Y291" s="1020"/>
      <c r="Z291" s="1020"/>
      <c r="AA291" s="164"/>
      <c r="AB291" s="1020"/>
      <c r="AC291" s="1020"/>
      <c r="AD291" s="164"/>
      <c r="AE291" s="1020"/>
      <c r="AF291" s="1020"/>
      <c r="AG291" s="164"/>
      <c r="AH291" s="1020"/>
      <c r="AI291" s="1020"/>
      <c r="AJ291" s="164"/>
      <c r="AK291" s="1020"/>
      <c r="AL291" s="1020"/>
      <c r="AM291" s="164"/>
      <c r="AN291" s="1020"/>
      <c r="AO291" s="1020"/>
      <c r="AP291" s="164"/>
      <c r="AQ291" s="1019"/>
      <c r="AR291" s="1019"/>
      <c r="AS291" s="164"/>
      <c r="AT291" s="164"/>
      <c r="AU291" s="1102"/>
      <c r="AV291" s="1027">
        <v>14</v>
      </c>
      <c r="AW291" s="1015">
        <f>COUNTIF(D290:AR291,"FC")</f>
        <v>2</v>
      </c>
      <c r="AX291" s="1015">
        <f>COUNTIF(J289:AR290,"EC")</f>
        <v>2</v>
      </c>
      <c r="AY291" s="1015">
        <f>COUNTIF(A293:AR294,"E")</f>
        <v>2</v>
      </c>
      <c r="AZ291" s="1015">
        <f>COUNTIF(J290:AR290,"TW")</f>
        <v>0</v>
      </c>
      <c r="BA291" s="1014"/>
      <c r="BB291" s="185"/>
      <c r="BC291" s="185"/>
      <c r="BD291" s="185"/>
      <c r="BE291" s="185"/>
      <c r="BF291" s="185"/>
      <c r="BG291" s="185"/>
      <c r="BH291" s="185"/>
      <c r="BI291" s="185"/>
      <c r="BJ291" s="185"/>
      <c r="BK291" s="185"/>
      <c r="BL291" s="185"/>
    </row>
    <row r="292" spans="1:64" s="186" customFormat="1" ht="17.5" thickTop="1" thickBot="1" x14ac:dyDescent="0.4">
      <c r="A292" s="185"/>
      <c r="B292" s="1098"/>
      <c r="C292" s="164"/>
      <c r="D292" s="156" t="s">
        <v>85</v>
      </c>
      <c r="E292" s="157" t="s">
        <v>86</v>
      </c>
      <c r="F292" s="164"/>
      <c r="G292" s="156" t="s">
        <v>85</v>
      </c>
      <c r="H292" s="157" t="s">
        <v>86</v>
      </c>
      <c r="I292" s="164"/>
      <c r="J292" s="156" t="s">
        <v>85</v>
      </c>
      <c r="K292" s="157" t="s">
        <v>86</v>
      </c>
      <c r="L292" s="164"/>
      <c r="M292" s="156" t="s">
        <v>85</v>
      </c>
      <c r="N292" s="157" t="s">
        <v>86</v>
      </c>
      <c r="O292" s="164"/>
      <c r="P292" s="156" t="s">
        <v>85</v>
      </c>
      <c r="Q292" s="157" t="s">
        <v>86</v>
      </c>
      <c r="R292" s="164"/>
      <c r="S292" s="165" t="s">
        <v>85</v>
      </c>
      <c r="T292" s="166" t="s">
        <v>86</v>
      </c>
      <c r="U292" s="164"/>
      <c r="V292" s="165" t="s">
        <v>85</v>
      </c>
      <c r="W292" s="166" t="s">
        <v>86</v>
      </c>
      <c r="X292" s="164"/>
      <c r="Y292" s="156" t="s">
        <v>85</v>
      </c>
      <c r="Z292" s="157" t="s">
        <v>86</v>
      </c>
      <c r="AA292" s="164"/>
      <c r="AB292" s="156" t="s">
        <v>85</v>
      </c>
      <c r="AC292" s="157" t="s">
        <v>86</v>
      </c>
      <c r="AD292" s="164"/>
      <c r="AE292" s="156" t="s">
        <v>85</v>
      </c>
      <c r="AF292" s="157" t="s">
        <v>86</v>
      </c>
      <c r="AG292" s="164"/>
      <c r="AH292" s="156" t="s">
        <v>85</v>
      </c>
      <c r="AI292" s="157" t="s">
        <v>86</v>
      </c>
      <c r="AJ292" s="164"/>
      <c r="AK292" s="156" t="s">
        <v>85</v>
      </c>
      <c r="AL292" s="157" t="s">
        <v>86</v>
      </c>
      <c r="AM292" s="164"/>
      <c r="AN292" s="156" t="s">
        <v>85</v>
      </c>
      <c r="AO292" s="157" t="s">
        <v>86</v>
      </c>
      <c r="AP292" s="164"/>
      <c r="AQ292" s="156" t="s">
        <v>85</v>
      </c>
      <c r="AR292" s="157" t="s">
        <v>86</v>
      </c>
      <c r="AS292" s="184"/>
      <c r="AT292" s="164"/>
      <c r="AU292" s="1102"/>
      <c r="AV292" s="1027"/>
      <c r="AW292" s="1015"/>
      <c r="AX292" s="1015"/>
      <c r="AY292" s="1015"/>
      <c r="AZ292" s="1015"/>
      <c r="BA292" s="1014"/>
      <c r="BB292" s="185"/>
      <c r="BC292" s="185"/>
      <c r="BD292" s="185"/>
      <c r="BE292" s="185"/>
      <c r="BF292" s="185"/>
      <c r="BG292" s="185"/>
      <c r="BH292" s="185"/>
      <c r="BI292" s="185"/>
      <c r="BJ292" s="185"/>
      <c r="BK292" s="185"/>
      <c r="BL292" s="185"/>
    </row>
    <row r="293" spans="1:64" s="186" customFormat="1" ht="17.5" thickTop="1" thickBot="1" x14ac:dyDescent="0.4">
      <c r="A293" s="185"/>
      <c r="B293" s="1098"/>
      <c r="C293" s="164"/>
      <c r="D293" s="158" t="s">
        <v>89</v>
      </c>
      <c r="E293" s="159" t="s">
        <v>90</v>
      </c>
      <c r="F293" s="164"/>
      <c r="G293" s="158" t="s">
        <v>89</v>
      </c>
      <c r="H293" s="159" t="s">
        <v>90</v>
      </c>
      <c r="I293" s="164" t="s">
        <v>68</v>
      </c>
      <c r="J293" s="158" t="s">
        <v>89</v>
      </c>
      <c r="K293" s="159" t="s">
        <v>90</v>
      </c>
      <c r="L293" s="164"/>
      <c r="M293" s="158" t="s">
        <v>89</v>
      </c>
      <c r="N293" s="159" t="s">
        <v>90</v>
      </c>
      <c r="O293" s="164"/>
      <c r="P293" s="158" t="s">
        <v>89</v>
      </c>
      <c r="Q293" s="159" t="s">
        <v>90</v>
      </c>
      <c r="R293" s="164"/>
      <c r="S293" s="169" t="s">
        <v>89</v>
      </c>
      <c r="T293" s="170" t="s">
        <v>90</v>
      </c>
      <c r="U293" s="164"/>
      <c r="V293" s="169" t="s">
        <v>89</v>
      </c>
      <c r="W293" s="170" t="s">
        <v>90</v>
      </c>
      <c r="X293" s="164"/>
      <c r="Y293" s="158" t="s">
        <v>89</v>
      </c>
      <c r="Z293" s="159" t="s">
        <v>90</v>
      </c>
      <c r="AA293" s="164"/>
      <c r="AB293" s="158" t="s">
        <v>89</v>
      </c>
      <c r="AC293" s="159" t="s">
        <v>90</v>
      </c>
      <c r="AD293" s="164"/>
      <c r="AE293" s="158" t="s">
        <v>89</v>
      </c>
      <c r="AF293" s="159" t="s">
        <v>90</v>
      </c>
      <c r="AG293" s="164"/>
      <c r="AH293" s="158" t="s">
        <v>89</v>
      </c>
      <c r="AI293" s="159" t="s">
        <v>90</v>
      </c>
      <c r="AJ293" s="164"/>
      <c r="AK293" s="158" t="s">
        <v>89</v>
      </c>
      <c r="AL293" s="159" t="s">
        <v>90</v>
      </c>
      <c r="AM293" s="164"/>
      <c r="AN293" s="158" t="s">
        <v>89</v>
      </c>
      <c r="AO293" s="159" t="s">
        <v>90</v>
      </c>
      <c r="AP293" s="164"/>
      <c r="AQ293" s="158" t="s">
        <v>89</v>
      </c>
      <c r="AR293" s="159" t="s">
        <v>90</v>
      </c>
      <c r="AS293" s="184"/>
      <c r="AT293" s="164"/>
      <c r="AU293" s="1102"/>
      <c r="AV293" s="1027"/>
      <c r="AW293" s="1015"/>
      <c r="AX293" s="1015"/>
      <c r="AY293" s="1015"/>
      <c r="AZ293" s="1015"/>
      <c r="BA293" s="1014"/>
      <c r="BB293" s="185"/>
      <c r="BC293" s="185"/>
      <c r="BD293" s="185"/>
      <c r="BE293" s="185"/>
      <c r="BF293" s="185"/>
      <c r="BG293" s="185"/>
      <c r="BH293" s="185"/>
      <c r="BI293" s="185"/>
      <c r="BJ293" s="185"/>
      <c r="BK293" s="185"/>
      <c r="BL293" s="185"/>
    </row>
    <row r="294" spans="1:64" s="186" customFormat="1" ht="17" thickTop="1" x14ac:dyDescent="0.35">
      <c r="A294" s="185"/>
      <c r="B294" s="1098"/>
      <c r="C294" s="133"/>
      <c r="D294" s="160">
        <v>0</v>
      </c>
      <c r="E294" s="161" t="str">
        <f>VLOOKUP(D298,'[2]FDN Details'!$B270:Q748,16,0)</f>
        <v>-</v>
      </c>
      <c r="F294" s="173">
        <f>VLOOKUP(D298,'[2]FDN Details'!$B270:P748,15,0)</f>
        <v>187</v>
      </c>
      <c r="G294" s="160">
        <v>0</v>
      </c>
      <c r="H294" s="161" t="str">
        <f>VLOOKUP(G298,'[2]FDN Details'!$B270:T748,16,0)</f>
        <v>-</v>
      </c>
      <c r="I294" s="173">
        <f>VLOOKUP(G298,'[2]FDN Details'!$B270:S748,15,0)</f>
        <v>595</v>
      </c>
      <c r="J294" s="160">
        <v>0</v>
      </c>
      <c r="K294" s="161" t="str">
        <f>VLOOKUP(J298,'[2]FDN Details'!$B270:W748,16,0)</f>
        <v>-</v>
      </c>
      <c r="L294" s="173">
        <f>VLOOKUP(J298,'[2]FDN Details'!$B270:V748,15,0)</f>
        <v>310</v>
      </c>
      <c r="M294" s="160">
        <v>0</v>
      </c>
      <c r="N294" s="161" t="str">
        <f>VLOOKUP(M298,'[2]FDN Details'!$B270:Z748,16,0)</f>
        <v>-</v>
      </c>
      <c r="O294" s="173">
        <f>VLOOKUP(M298,'[2]FDN Details'!$B270:Y748,15,0)</f>
        <v>325</v>
      </c>
      <c r="P294" s="160">
        <v>0</v>
      </c>
      <c r="Q294" s="161" t="str">
        <f>VLOOKUP(P298,'[2]FDN Details'!$B270:AC748,16,0)</f>
        <v>-</v>
      </c>
      <c r="R294" s="173">
        <f>VLOOKUP(P298,'[2]FDN Details'!$B270:AB748,15,0)</f>
        <v>410</v>
      </c>
      <c r="S294" s="174" t="s">
        <v>108</v>
      </c>
      <c r="T294" s="175" t="str">
        <f>VLOOKUP(S298,'[2]FDN Details'!$B270:AF748,16,0)</f>
        <v>DFR</v>
      </c>
      <c r="U294" s="173">
        <f>VLOOKUP(S298,'[2]FDN Details'!$B270:AE748,15,0)</f>
        <v>424</v>
      </c>
      <c r="V294" s="174" t="s">
        <v>108</v>
      </c>
      <c r="W294" s="175" t="str">
        <f>VLOOKUP(V298,'[2]FDN Details'!$B270:AI748,16,0)</f>
        <v>DFR</v>
      </c>
      <c r="X294" s="173">
        <f>VLOOKUP(V298,'[2]FDN Details'!$B270:AH748,15,0)</f>
        <v>379</v>
      </c>
      <c r="Y294" s="160">
        <v>0</v>
      </c>
      <c r="Z294" s="161" t="str">
        <f>VLOOKUP(Y298,'[2]FDN Details'!$B270:AL748,16,0)</f>
        <v>-</v>
      </c>
      <c r="AA294" s="173">
        <f>VLOOKUP(Y298,'[2]FDN Details'!$B270:AK748,15,0)</f>
        <v>378</v>
      </c>
      <c r="AB294" s="160">
        <v>0</v>
      </c>
      <c r="AC294" s="119" t="str">
        <f>VLOOKUP(AB298,'[2]FDN Details'!$B270:AO748,16,0)</f>
        <v>-</v>
      </c>
      <c r="AD294" s="120">
        <f>VLOOKUP(AB298,'[2]FDN Details'!$B270:AN748,15,0)</f>
        <v>384</v>
      </c>
      <c r="AE294" s="160">
        <v>0</v>
      </c>
      <c r="AF294" s="119" t="str">
        <f>VLOOKUP(AE298,'[2]FDN Details'!$B270:AR748,16,0)</f>
        <v>-</v>
      </c>
      <c r="AG294" s="120">
        <f>VLOOKUP(AE298,'[2]FDN Details'!$B270:AQ748,15,0)</f>
        <v>254</v>
      </c>
      <c r="AH294" s="160">
        <v>0</v>
      </c>
      <c r="AI294" s="119" t="str">
        <f>VLOOKUP(AH298,'[2]FDN Details'!$B270:AU748,16,0)</f>
        <v>-</v>
      </c>
      <c r="AJ294" s="120" t="str">
        <f>VLOOKUP(AH298,'[2]FDN Details'!$B270:AT748,15,0)</f>
        <v xml:space="preserve"> </v>
      </c>
      <c r="AK294" s="160">
        <v>0</v>
      </c>
      <c r="AL294" s="119" t="str">
        <f>VLOOKUP(AK298,'[2]FDN Details'!$B270:AX748,16,0)</f>
        <v>-</v>
      </c>
      <c r="AM294" s="120">
        <f>VLOOKUP(AK298,'[2]FDN Details'!$B270:AW748,15,0)</f>
        <v>244</v>
      </c>
      <c r="AN294" s="160">
        <v>0</v>
      </c>
      <c r="AO294" s="119" t="str">
        <f>VLOOKUP(AN298,'[2]FDN Details'!$B270:BA748,16,0)</f>
        <v>-</v>
      </c>
      <c r="AP294" s="120">
        <f>VLOOKUP(AN298,'[2]FDN Details'!$B270:AZ748,15,0)</f>
        <v>246</v>
      </c>
      <c r="AQ294" s="160">
        <v>0</v>
      </c>
      <c r="AR294" s="119" t="str">
        <f>VLOOKUP(AQ298,'[2]FDN Details'!$B270:BD748,16,0)</f>
        <v>-</v>
      </c>
      <c r="AS294" s="120">
        <f>VLOOKUP(AQ298,'[2]FDN Details'!$B270:BC748,15,0)</f>
        <v>518</v>
      </c>
      <c r="AT294" s="164"/>
      <c r="AU294" s="1102"/>
      <c r="AV294" s="1024"/>
      <c r="AW294" s="1024"/>
      <c r="AX294" s="1024"/>
      <c r="AY294" s="1024"/>
      <c r="AZ294" s="1024"/>
      <c r="BA294" s="1021"/>
      <c r="BB294" s="189">
        <f>SUM(F294:AS294)</f>
        <v>4654</v>
      </c>
      <c r="BC294" s="185"/>
      <c r="BD294" s="185"/>
      <c r="BE294" s="185"/>
      <c r="BF294" s="185"/>
      <c r="BG294" s="185"/>
      <c r="BH294" s="185"/>
      <c r="BI294" s="185"/>
      <c r="BJ294" s="185"/>
      <c r="BK294" s="185"/>
      <c r="BL294" s="185"/>
    </row>
    <row r="295" spans="1:64" s="186" customFormat="1" x14ac:dyDescent="0.35">
      <c r="A295" s="185"/>
      <c r="B295" s="1098"/>
      <c r="C295" s="190"/>
      <c r="D295" s="1006" t="str">
        <f>VLOOKUP(D298,'[2]FDN Details'!$B281:K759,2)</f>
        <v>114/0</v>
      </c>
      <c r="E295" s="1006"/>
      <c r="F295" s="192" t="s">
        <v>105</v>
      </c>
      <c r="G295" s="1006" t="str">
        <f>VLOOKUP(G298,'[2]FDN Details'!$B281:N759,2)</f>
        <v>115/0</v>
      </c>
      <c r="H295" s="1006"/>
      <c r="I295" s="190"/>
      <c r="J295" s="1006" t="str">
        <f>VLOOKUP(J298,'[2]FDN Details'!$B281:Q759,2)</f>
        <v>115/1</v>
      </c>
      <c r="K295" s="1006"/>
      <c r="L295" s="190"/>
      <c r="M295" s="1006" t="str">
        <f>VLOOKUP(M298,'[2]FDN Details'!$B281:T759,2)</f>
        <v>115/2</v>
      </c>
      <c r="N295" s="1006"/>
      <c r="O295" s="190"/>
      <c r="P295" s="1006" t="str">
        <f>VLOOKUP(P298,'[2]FDN Details'!$B281:W759,2)</f>
        <v>116/0</v>
      </c>
      <c r="Q295" s="1006"/>
      <c r="R295" s="164"/>
      <c r="S295" s="1006" t="str">
        <f>VLOOKUP(S298,'[2]FDN Details'!$B281:Z759,2)</f>
        <v>116/1</v>
      </c>
      <c r="T295" s="1006"/>
      <c r="U295" s="164"/>
      <c r="V295" s="1006" t="str">
        <f>VLOOKUP(V298,'[2]FDN Details'!$B281:AC759,2)</f>
        <v>116/2</v>
      </c>
      <c r="W295" s="1006"/>
      <c r="X295" s="164"/>
      <c r="Y295" s="1006" t="str">
        <f>VLOOKUP(Y298,'[2]FDN Details'!$B281:AF759,2)</f>
        <v>116/3</v>
      </c>
      <c r="Z295" s="1006"/>
      <c r="AA295" s="164"/>
      <c r="AB295" s="1006" t="str">
        <f>VLOOKUP(AB298,'[2]FDN Details'!$B281:AI759,2)</f>
        <v>117/0</v>
      </c>
      <c r="AC295" s="1006"/>
      <c r="AD295" s="164"/>
      <c r="AE295" s="1006" t="str">
        <f>VLOOKUP(AE298,'[2]FDN Details'!$B281:AL759,2)</f>
        <v>117/1</v>
      </c>
      <c r="AF295" s="1006"/>
      <c r="AG295" s="164" t="s">
        <v>104</v>
      </c>
      <c r="AH295" s="1006" t="str">
        <f>VLOOKUP(AH298,'[2]FDN Details'!$B281:AO759,2)</f>
        <v>118/0</v>
      </c>
      <c r="AI295" s="1006"/>
      <c r="AJ295" s="164" t="s">
        <v>123</v>
      </c>
      <c r="AK295" s="1006" t="str">
        <f>VLOOKUP(AK298,'[2]FDN Details'!$B281:AR759,2)</f>
        <v>119/0</v>
      </c>
      <c r="AL295" s="1006"/>
      <c r="AM295" s="192" t="s">
        <v>124</v>
      </c>
      <c r="AN295" s="1006" t="str">
        <f>VLOOKUP(AN298,'[2]FDN Details'!$B281:AU759,2)</f>
        <v>120/0</v>
      </c>
      <c r="AO295" s="1006"/>
      <c r="AP295" s="164"/>
      <c r="AQ295" s="1006" t="str">
        <f>VLOOKUP(AQ298,'[2]FDN Details'!$B281:AX759,2)</f>
        <v>121/0</v>
      </c>
      <c r="AR295" s="1006"/>
      <c r="AS295" s="190"/>
      <c r="AT295" s="164"/>
      <c r="AU295" s="1102"/>
      <c r="AV295" s="1025"/>
      <c r="AW295" s="1025"/>
      <c r="AX295" s="1025"/>
      <c r="AY295" s="1025"/>
      <c r="AZ295" s="1025"/>
      <c r="BA295" s="1022"/>
      <c r="BB295" s="185"/>
      <c r="BC295" s="185"/>
      <c r="BD295" s="185"/>
      <c r="BE295" s="185"/>
      <c r="BF295" s="185"/>
      <c r="BG295" s="185"/>
      <c r="BH295" s="185"/>
      <c r="BI295" s="185"/>
      <c r="BJ295" s="185"/>
      <c r="BK295" s="185"/>
      <c r="BL295" s="185"/>
    </row>
    <row r="296" spans="1:64" s="186" customFormat="1" x14ac:dyDescent="0.35">
      <c r="A296" s="185"/>
      <c r="B296" s="1098"/>
      <c r="C296" s="190"/>
      <c r="D296" s="1006" t="str">
        <f>VLOOKUP(D298,'[2]FDN Details'!$B281:K760,3)</f>
        <v>B1+18</v>
      </c>
      <c r="E296" s="1006"/>
      <c r="F296" s="164"/>
      <c r="G296" s="1006" t="str">
        <f>VLOOKUP(G298,'[2]FDN Details'!$B281:N760,3)</f>
        <v>D45+18</v>
      </c>
      <c r="H296" s="1006"/>
      <c r="I296" s="164"/>
      <c r="J296" s="1006" t="str">
        <f>VLOOKUP(J298,'[2]FDN Details'!$B281:Q760,3)</f>
        <v>B1+3(RC 1M)</v>
      </c>
      <c r="K296" s="1006"/>
      <c r="L296" s="164"/>
      <c r="M296" s="1006" t="str">
        <f>VLOOKUP(M298,'[2]FDN Details'!$B281:T760,3)</f>
        <v>A+0</v>
      </c>
      <c r="N296" s="1006"/>
      <c r="O296" s="164"/>
      <c r="P296" s="1006" t="str">
        <f>VLOOKUP(P298,'[2]FDN Details'!$B281:W760,3)</f>
        <v>C1+3</v>
      </c>
      <c r="Q296" s="1006"/>
      <c r="R296" s="164"/>
      <c r="S296" s="1006" t="str">
        <f>VLOOKUP(S298,'[2]FDN Details'!$B281:Z760,3)</f>
        <v>A+3</v>
      </c>
      <c r="T296" s="1006"/>
      <c r="U296" s="164"/>
      <c r="V296" s="1006" t="str">
        <f>VLOOKUP(V298,'[2]FDN Details'!$B281:AC760,3)</f>
        <v>A+3</v>
      </c>
      <c r="W296" s="1006"/>
      <c r="X296" s="164"/>
      <c r="Y296" s="1006" t="str">
        <f>VLOOKUP(Y298,'[2]FDN Details'!$B281:AF760,3)</f>
        <v>A+9</v>
      </c>
      <c r="Z296" s="1006"/>
      <c r="AA296" s="164"/>
      <c r="AB296" s="1006" t="str">
        <f>VLOOKUP(AB298,'[2]FDN Details'!$B281:AI760,3)</f>
        <v>B2+3</v>
      </c>
      <c r="AC296" s="1006"/>
      <c r="AD296" s="164"/>
      <c r="AE296" s="1006" t="str">
        <f>VLOOKUP(AE298,'[2]FDN Details'!$B281:AL760,3)</f>
        <v>A+0</v>
      </c>
      <c r="AF296" s="1006"/>
      <c r="AG296" s="164"/>
      <c r="AH296" s="1006" t="str">
        <f>VLOOKUP(AH298,'[2]FDN Details'!$B281:AO760,3)</f>
        <v>B1+0</v>
      </c>
      <c r="AI296" s="1006"/>
      <c r="AJ296" s="164"/>
      <c r="AK296" s="1006" t="str">
        <f>VLOOKUP(AK298,'[2]FDN Details'!$B281:AR760,3)</f>
        <v>C1+18(RC2M)</v>
      </c>
      <c r="AL296" s="1006"/>
      <c r="AM296" s="164"/>
      <c r="AN296" s="1006" t="str">
        <f>VLOOKUP(AN298,'[2]FDN Details'!$B281:AU760,3)</f>
        <v>D45+18</v>
      </c>
      <c r="AO296" s="1006"/>
      <c r="AP296" s="164"/>
      <c r="AQ296" s="1006" t="str">
        <f>VLOOKUP(AQ298,'[2]FDN Details'!$B281:AX760,3)</f>
        <v>B2+0</v>
      </c>
      <c r="AR296" s="1006"/>
      <c r="AS296" s="190"/>
      <c r="AT296" s="164"/>
      <c r="AU296" s="1102"/>
      <c r="AV296" s="1025"/>
      <c r="AW296" s="1025"/>
      <c r="AX296" s="1025"/>
      <c r="AY296" s="1025"/>
      <c r="AZ296" s="1025"/>
      <c r="BA296" s="1022"/>
      <c r="BB296" s="185"/>
      <c r="BC296" s="185"/>
      <c r="BD296" s="185"/>
      <c r="BE296" s="185"/>
      <c r="BF296" s="185"/>
      <c r="BG296" s="185"/>
      <c r="BH296" s="185"/>
      <c r="BI296" s="185"/>
      <c r="BJ296" s="185"/>
      <c r="BK296" s="185"/>
      <c r="BL296" s="185"/>
    </row>
    <row r="297" spans="1:64" s="186" customFormat="1" x14ac:dyDescent="0.35">
      <c r="A297" s="185"/>
      <c r="B297" s="1098"/>
      <c r="C297" s="133"/>
      <c r="D297" s="193"/>
      <c r="E297" s="193"/>
      <c r="F297" s="164"/>
      <c r="G297" s="193"/>
      <c r="H297" s="193"/>
      <c r="I297" s="193"/>
      <c r="J297" s="193"/>
      <c r="K297" s="193"/>
      <c r="L297" s="164"/>
      <c r="M297" s="193"/>
      <c r="N297" s="193"/>
      <c r="O297" s="164"/>
      <c r="P297" s="193"/>
      <c r="Q297" s="193"/>
      <c r="R297" s="193"/>
      <c r="S297" s="194"/>
      <c r="T297" s="195"/>
      <c r="U297" s="193"/>
      <c r="V297" s="193"/>
      <c r="W297" s="193"/>
      <c r="X297" s="133"/>
      <c r="Y297" s="193"/>
      <c r="Z297" s="193"/>
      <c r="AA297" s="164"/>
      <c r="AB297" s="193"/>
      <c r="AC297" s="193"/>
      <c r="AD297" s="164"/>
      <c r="AE297" s="193"/>
      <c r="AF297" s="193"/>
      <c r="AG297" s="164"/>
      <c r="AH297" s="193"/>
      <c r="AI297" s="193"/>
      <c r="AJ297" s="183"/>
      <c r="AK297" s="193"/>
      <c r="AL297" s="193"/>
      <c r="AM297" s="183"/>
      <c r="AN297" s="193"/>
      <c r="AO297" s="193"/>
      <c r="AP297" s="183"/>
      <c r="AQ297" s="193"/>
      <c r="AR297" s="193"/>
      <c r="AS297" s="183"/>
      <c r="AT297" s="164"/>
      <c r="AU297" s="1102"/>
      <c r="AV297" s="1025"/>
      <c r="AW297" s="1025"/>
      <c r="AX297" s="1025"/>
      <c r="AY297" s="1025"/>
      <c r="AZ297" s="1025"/>
      <c r="BA297" s="1022"/>
      <c r="BB297" s="185"/>
      <c r="BC297" s="185"/>
      <c r="BD297" s="185"/>
      <c r="BE297" s="185"/>
      <c r="BF297" s="185"/>
      <c r="BG297" s="185"/>
      <c r="BH297" s="185"/>
      <c r="BI297" s="185"/>
      <c r="BJ297" s="185"/>
      <c r="BK297" s="185"/>
      <c r="BL297" s="185"/>
    </row>
    <row r="298" spans="1:64" s="186" customFormat="1" x14ac:dyDescent="0.35">
      <c r="A298" s="185"/>
      <c r="B298" s="1098"/>
      <c r="C298" s="196"/>
      <c r="D298" s="196">
        <f>AQ287+1</f>
        <v>359</v>
      </c>
      <c r="E298" s="196"/>
      <c r="F298" s="197"/>
      <c r="G298" s="196">
        <f>D298+1</f>
        <v>360</v>
      </c>
      <c r="H298" s="196"/>
      <c r="I298" s="197"/>
      <c r="J298" s="196">
        <f>G298+1</f>
        <v>361</v>
      </c>
      <c r="K298" s="196"/>
      <c r="L298" s="197"/>
      <c r="M298" s="196">
        <f>J298+1</f>
        <v>362</v>
      </c>
      <c r="N298" s="196"/>
      <c r="O298" s="197"/>
      <c r="P298" s="196">
        <f>M298+1</f>
        <v>363</v>
      </c>
      <c r="Q298" s="196"/>
      <c r="R298" s="197"/>
      <c r="S298" s="196">
        <f>P298+1</f>
        <v>364</v>
      </c>
      <c r="T298" s="196"/>
      <c r="U298" s="197"/>
      <c r="V298" s="196">
        <f>S298+1</f>
        <v>365</v>
      </c>
      <c r="W298" s="196"/>
      <c r="X298" s="196"/>
      <c r="Y298" s="196">
        <f>V298+1</f>
        <v>366</v>
      </c>
      <c r="Z298" s="196"/>
      <c r="AA298" s="197"/>
      <c r="AB298" s="196">
        <f>Y298+1</f>
        <v>367</v>
      </c>
      <c r="AC298" s="196"/>
      <c r="AD298" s="197"/>
      <c r="AE298" s="196">
        <f>AB298+1</f>
        <v>368</v>
      </c>
      <c r="AF298" s="196"/>
      <c r="AG298" s="197"/>
      <c r="AH298" s="196">
        <f>AE298+1</f>
        <v>369</v>
      </c>
      <c r="AI298" s="196"/>
      <c r="AJ298" s="196"/>
      <c r="AK298" s="196">
        <f>AH298+1</f>
        <v>370</v>
      </c>
      <c r="AL298" s="196"/>
      <c r="AM298" s="196"/>
      <c r="AN298" s="196">
        <f>AK298+1</f>
        <v>371</v>
      </c>
      <c r="AO298" s="196"/>
      <c r="AP298" s="196"/>
      <c r="AQ298" s="196">
        <f>AN298+1</f>
        <v>372</v>
      </c>
      <c r="AR298" s="196"/>
      <c r="AS298" s="196"/>
      <c r="AT298" s="164"/>
      <c r="AU298" s="1102"/>
      <c r="AV298" s="1025"/>
      <c r="AW298" s="1025"/>
      <c r="AX298" s="1025"/>
      <c r="AY298" s="1025"/>
      <c r="AZ298" s="1025"/>
      <c r="BA298" s="1022"/>
      <c r="BB298" s="185"/>
      <c r="BC298" s="185"/>
      <c r="BD298" s="185"/>
      <c r="BE298" s="185"/>
      <c r="BF298" s="185"/>
      <c r="BG298" s="185"/>
      <c r="BH298" s="185"/>
      <c r="BI298" s="185"/>
      <c r="BJ298" s="185"/>
      <c r="BK298" s="185"/>
      <c r="BL298" s="185"/>
    </row>
    <row r="299" spans="1:64" s="186" customFormat="1" x14ac:dyDescent="0.35">
      <c r="A299" s="185"/>
      <c r="B299" s="1098"/>
      <c r="C299" s="1017" t="s">
        <v>106</v>
      </c>
      <c r="D299" s="1018"/>
      <c r="E299" s="1018"/>
      <c r="F299" s="1018"/>
      <c r="G299" s="1018"/>
      <c r="H299" s="1018"/>
      <c r="I299" s="1018"/>
      <c r="J299" s="1018"/>
      <c r="K299" s="1018"/>
      <c r="L299" s="1018"/>
      <c r="M299" s="1018"/>
      <c r="N299" s="1018"/>
      <c r="O299" s="1018"/>
      <c r="P299" s="1018"/>
      <c r="Q299" s="1018"/>
      <c r="R299" s="1018"/>
      <c r="S299" s="1018"/>
      <c r="T299" s="1018"/>
      <c r="U299" s="1018"/>
      <c r="V299" s="1018"/>
      <c r="W299" s="1018"/>
      <c r="X299" s="1018"/>
      <c r="Y299" s="1018"/>
      <c r="Z299" s="1018"/>
      <c r="AA299" s="1018"/>
      <c r="AB299" s="1018"/>
      <c r="AC299" s="1018"/>
      <c r="AD299" s="1018"/>
      <c r="AE299" s="1018"/>
      <c r="AF299" s="1018"/>
      <c r="AG299" s="1018"/>
      <c r="AH299" s="1018"/>
      <c r="AI299" s="1018"/>
      <c r="AJ299" s="1018"/>
      <c r="AK299" s="1018"/>
      <c r="AL299" s="1018"/>
      <c r="AM299" s="1018"/>
      <c r="AN299" s="1018"/>
      <c r="AO299" s="1018"/>
      <c r="AP299" s="1018"/>
      <c r="AQ299" s="1018"/>
      <c r="AR299" s="1018"/>
      <c r="AS299" s="1018"/>
      <c r="AT299" s="164"/>
      <c r="AU299" s="1102"/>
      <c r="AV299" s="1025"/>
      <c r="AW299" s="1025"/>
      <c r="AX299" s="1025"/>
      <c r="AY299" s="1025"/>
      <c r="AZ299" s="1025"/>
      <c r="BA299" s="1022"/>
      <c r="BB299" s="185"/>
      <c r="BC299" s="185"/>
      <c r="BD299" s="185"/>
      <c r="BE299" s="185"/>
      <c r="BF299" s="185"/>
      <c r="BG299" s="185"/>
      <c r="BH299" s="185"/>
      <c r="BI299" s="185"/>
      <c r="BJ299" s="185"/>
      <c r="BK299" s="185"/>
      <c r="BL299" s="185"/>
    </row>
    <row r="300" spans="1:64" s="186" customFormat="1" x14ac:dyDescent="0.35">
      <c r="A300" s="185"/>
      <c r="B300" s="1098"/>
      <c r="C300" s="182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64"/>
      <c r="AU300" s="1102"/>
      <c r="AV300" s="1025"/>
      <c r="AW300" s="1025"/>
      <c r="AX300" s="1025"/>
      <c r="AY300" s="1025"/>
      <c r="AZ300" s="1025"/>
      <c r="BA300" s="1022"/>
      <c r="BB300" s="185"/>
      <c r="BC300" s="185"/>
      <c r="BD300" s="185"/>
      <c r="BE300" s="185"/>
      <c r="BF300" s="185"/>
      <c r="BG300" s="185"/>
      <c r="BH300" s="185"/>
      <c r="BI300" s="185"/>
      <c r="BJ300" s="185"/>
      <c r="BK300" s="185"/>
      <c r="BL300" s="185"/>
    </row>
    <row r="301" spans="1:64" s="186" customFormat="1" x14ac:dyDescent="0.35">
      <c r="A301" s="185"/>
      <c r="B301" s="1098"/>
      <c r="C301" s="133"/>
      <c r="D301" s="133"/>
      <c r="E301" s="133" t="s">
        <v>107</v>
      </c>
      <c r="F301" s="164"/>
      <c r="G301" s="133" t="s">
        <v>2326</v>
      </c>
      <c r="H301" s="133"/>
      <c r="I301" s="164"/>
      <c r="J301" s="133"/>
      <c r="K301" s="133"/>
      <c r="L301" s="164"/>
      <c r="M301" s="133"/>
      <c r="N301" s="133" t="s">
        <v>2326</v>
      </c>
      <c r="O301" s="164"/>
      <c r="P301" s="133"/>
      <c r="Q301" s="133" t="s">
        <v>2326</v>
      </c>
      <c r="R301" s="164"/>
      <c r="S301" s="133"/>
      <c r="T301" s="133" t="s">
        <v>2326</v>
      </c>
      <c r="U301" s="198"/>
      <c r="V301" s="133"/>
      <c r="W301" s="133" t="s">
        <v>2326</v>
      </c>
      <c r="X301" s="164"/>
      <c r="Y301" s="133"/>
      <c r="Z301" s="133"/>
      <c r="AA301" s="164"/>
      <c r="AB301" s="133"/>
      <c r="AC301" s="133"/>
      <c r="AD301" s="164"/>
      <c r="AE301" s="133"/>
      <c r="AF301" s="133"/>
      <c r="AG301" s="164"/>
      <c r="AH301" s="133"/>
      <c r="AI301" s="133"/>
      <c r="AJ301" s="164"/>
      <c r="AK301" s="133"/>
      <c r="AL301" s="133"/>
      <c r="AM301" s="164"/>
      <c r="AN301" s="133" t="s">
        <v>2326</v>
      </c>
      <c r="AO301" s="133"/>
      <c r="AP301" s="198"/>
      <c r="AQ301" s="133"/>
      <c r="AR301" s="133"/>
      <c r="AS301" s="164"/>
      <c r="AT301" s="164"/>
      <c r="AU301" s="1102"/>
      <c r="AV301" s="1025"/>
      <c r="AW301" s="1025"/>
      <c r="AX301" s="1025"/>
      <c r="AY301" s="1025"/>
      <c r="AZ301" s="1025"/>
      <c r="BA301" s="1022"/>
      <c r="BB301" s="185"/>
      <c r="BC301" s="185"/>
      <c r="BD301" s="185"/>
      <c r="BE301" s="185"/>
      <c r="BF301" s="185"/>
      <c r="BG301" s="185"/>
      <c r="BH301" s="185"/>
      <c r="BI301" s="185"/>
      <c r="BJ301" s="185"/>
      <c r="BK301" s="185"/>
      <c r="BL301" s="185"/>
    </row>
    <row r="302" spans="1:64" s="186" customFormat="1" ht="17" thickBot="1" x14ac:dyDescent="0.4">
      <c r="A302" s="185"/>
      <c r="B302" s="1098"/>
      <c r="C302" s="133"/>
      <c r="D302" s="162" t="s">
        <v>107</v>
      </c>
      <c r="E302" s="163"/>
      <c r="F302" s="164"/>
      <c r="G302" s="1020" t="s">
        <v>107</v>
      </c>
      <c r="H302" s="1020"/>
      <c r="I302" s="164"/>
      <c r="J302" s="1020"/>
      <c r="K302" s="1020"/>
      <c r="L302" s="164"/>
      <c r="M302" s="1020" t="s">
        <v>107</v>
      </c>
      <c r="N302" s="1020"/>
      <c r="O302" s="164"/>
      <c r="P302" s="1020" t="s">
        <v>107</v>
      </c>
      <c r="Q302" s="1020"/>
      <c r="R302" s="164"/>
      <c r="S302" s="1020" t="s">
        <v>107</v>
      </c>
      <c r="T302" s="1020"/>
      <c r="U302" s="164"/>
      <c r="V302" s="1020" t="s">
        <v>107</v>
      </c>
      <c r="W302" s="1020"/>
      <c r="X302" s="164"/>
      <c r="Y302" s="1020"/>
      <c r="Z302" s="1020"/>
      <c r="AA302" s="164"/>
      <c r="AB302" s="1020" t="s">
        <v>107</v>
      </c>
      <c r="AC302" s="1020"/>
      <c r="AD302" s="164"/>
      <c r="AE302" s="1030" t="s">
        <v>107</v>
      </c>
      <c r="AF302" s="1030"/>
      <c r="AG302" s="164"/>
      <c r="AH302" s="1020"/>
      <c r="AI302" s="1020"/>
      <c r="AJ302" s="164"/>
      <c r="AK302" s="1020"/>
      <c r="AL302" s="1020"/>
      <c r="AM302" s="164"/>
      <c r="AN302" s="1020" t="s">
        <v>107</v>
      </c>
      <c r="AO302" s="1020"/>
      <c r="AP302" s="164"/>
      <c r="AQ302" s="1019"/>
      <c r="AR302" s="1019"/>
      <c r="AS302" s="164"/>
      <c r="AT302" s="164"/>
      <c r="AU302" s="1102"/>
      <c r="AV302" s="1026"/>
      <c r="AW302" s="1026"/>
      <c r="AX302" s="1026"/>
      <c r="AY302" s="1026"/>
      <c r="AZ302" s="1026"/>
      <c r="BA302" s="1023"/>
      <c r="BB302" s="185"/>
      <c r="BC302" s="185"/>
      <c r="BD302" s="185"/>
      <c r="BE302" s="185"/>
      <c r="BF302" s="185"/>
      <c r="BG302" s="185"/>
      <c r="BH302" s="185"/>
      <c r="BI302" s="185"/>
      <c r="BJ302" s="185"/>
      <c r="BK302" s="185"/>
      <c r="BL302" s="185"/>
    </row>
    <row r="303" spans="1:64" s="186" customFormat="1" ht="17.5" thickTop="1" thickBot="1" x14ac:dyDescent="0.4">
      <c r="A303" s="185"/>
      <c r="B303" s="1098"/>
      <c r="C303" s="164"/>
      <c r="D303" s="165" t="s">
        <v>85</v>
      </c>
      <c r="E303" s="166" t="s">
        <v>86</v>
      </c>
      <c r="F303" s="164"/>
      <c r="G303" s="165" t="s">
        <v>85</v>
      </c>
      <c r="H303" s="166" t="s">
        <v>86</v>
      </c>
      <c r="I303" s="164"/>
      <c r="J303" s="156" t="s">
        <v>85</v>
      </c>
      <c r="K303" s="157" t="s">
        <v>86</v>
      </c>
      <c r="L303" s="164"/>
      <c r="M303" s="165" t="s">
        <v>85</v>
      </c>
      <c r="N303" s="166" t="s">
        <v>86</v>
      </c>
      <c r="O303" s="164"/>
      <c r="P303" s="165" t="s">
        <v>85</v>
      </c>
      <c r="Q303" s="166" t="s">
        <v>86</v>
      </c>
      <c r="R303" s="164"/>
      <c r="S303" s="165" t="s">
        <v>85</v>
      </c>
      <c r="T303" s="166" t="s">
        <v>86</v>
      </c>
      <c r="U303" s="164"/>
      <c r="V303" s="165" t="s">
        <v>85</v>
      </c>
      <c r="W303" s="166" t="s">
        <v>86</v>
      </c>
      <c r="X303" s="164"/>
      <c r="Y303" s="156" t="s">
        <v>85</v>
      </c>
      <c r="Z303" s="157" t="s">
        <v>86</v>
      </c>
      <c r="AA303" s="164"/>
      <c r="AB303" s="165" t="s">
        <v>85</v>
      </c>
      <c r="AC303" s="166" t="s">
        <v>86</v>
      </c>
      <c r="AD303" s="164"/>
      <c r="AE303" s="165" t="s">
        <v>85</v>
      </c>
      <c r="AF303" s="166" t="s">
        <v>86</v>
      </c>
      <c r="AG303" s="164"/>
      <c r="AH303" s="156" t="s">
        <v>85</v>
      </c>
      <c r="AI303" s="157" t="s">
        <v>86</v>
      </c>
      <c r="AJ303" s="164"/>
      <c r="AK303" s="156" t="s">
        <v>85</v>
      </c>
      <c r="AL303" s="157" t="s">
        <v>86</v>
      </c>
      <c r="AM303" s="164"/>
      <c r="AN303" s="165" t="s">
        <v>85</v>
      </c>
      <c r="AO303" s="166" t="s">
        <v>86</v>
      </c>
      <c r="AP303" s="164"/>
      <c r="AQ303" s="156" t="s">
        <v>85</v>
      </c>
      <c r="AR303" s="157" t="s">
        <v>86</v>
      </c>
      <c r="AS303" s="184"/>
      <c r="AT303" s="164"/>
      <c r="AU303" s="1102"/>
      <c r="AV303" s="1027">
        <v>14</v>
      </c>
      <c r="AW303" s="1015">
        <f>COUNTIF(D302:AR303,"FC")</f>
        <v>9</v>
      </c>
      <c r="AX303" s="1015">
        <f>COUNTIF(C301:AR301,"EC")</f>
        <v>6</v>
      </c>
      <c r="AY303" s="1015">
        <f>COUNTIF(A305:AR306,"E")</f>
        <v>7</v>
      </c>
      <c r="AZ303" s="1015">
        <f>COUNTIF(J302:AR302,"TW")</f>
        <v>0</v>
      </c>
      <c r="BA303" s="1014"/>
      <c r="BB303" s="185"/>
      <c r="BC303" s="185"/>
      <c r="BD303" s="185"/>
      <c r="BE303" s="185"/>
      <c r="BF303" s="185"/>
      <c r="BG303" s="185"/>
      <c r="BH303" s="185"/>
      <c r="BI303" s="185"/>
      <c r="BJ303" s="185"/>
      <c r="BK303" s="185"/>
      <c r="BL303" s="185"/>
    </row>
    <row r="304" spans="1:64" s="186" customFormat="1" ht="17.5" thickTop="1" thickBot="1" x14ac:dyDescent="0.4">
      <c r="A304" s="185"/>
      <c r="B304" s="1098"/>
      <c r="C304" s="164"/>
      <c r="D304" s="169" t="s">
        <v>89</v>
      </c>
      <c r="E304" s="170" t="s">
        <v>90</v>
      </c>
      <c r="F304" s="164"/>
      <c r="G304" s="169" t="s">
        <v>89</v>
      </c>
      <c r="H304" s="170" t="s">
        <v>90</v>
      </c>
      <c r="I304" s="164" t="s">
        <v>68</v>
      </c>
      <c r="J304" s="158" t="s">
        <v>89</v>
      </c>
      <c r="K304" s="159" t="s">
        <v>90</v>
      </c>
      <c r="L304" s="164"/>
      <c r="M304" s="169" t="s">
        <v>89</v>
      </c>
      <c r="N304" s="170" t="s">
        <v>90</v>
      </c>
      <c r="O304" s="164"/>
      <c r="P304" s="169" t="s">
        <v>89</v>
      </c>
      <c r="Q304" s="170" t="s">
        <v>90</v>
      </c>
      <c r="R304" s="164"/>
      <c r="S304" s="169" t="s">
        <v>89</v>
      </c>
      <c r="T304" s="170" t="s">
        <v>90</v>
      </c>
      <c r="U304" s="164"/>
      <c r="V304" s="169" t="s">
        <v>89</v>
      </c>
      <c r="W304" s="170" t="s">
        <v>90</v>
      </c>
      <c r="X304" s="164"/>
      <c r="Y304" s="158" t="s">
        <v>89</v>
      </c>
      <c r="Z304" s="159" t="s">
        <v>90</v>
      </c>
      <c r="AA304" s="164"/>
      <c r="AB304" s="169" t="s">
        <v>89</v>
      </c>
      <c r="AC304" s="170" t="s">
        <v>90</v>
      </c>
      <c r="AD304" s="164"/>
      <c r="AE304" s="169" t="s">
        <v>89</v>
      </c>
      <c r="AF304" s="170" t="s">
        <v>90</v>
      </c>
      <c r="AG304" s="164"/>
      <c r="AH304" s="158" t="s">
        <v>89</v>
      </c>
      <c r="AI304" s="159" t="s">
        <v>90</v>
      </c>
      <c r="AJ304" s="164"/>
      <c r="AK304" s="158" t="s">
        <v>89</v>
      </c>
      <c r="AL304" s="159" t="s">
        <v>90</v>
      </c>
      <c r="AM304" s="164"/>
      <c r="AN304" s="169" t="s">
        <v>89</v>
      </c>
      <c r="AO304" s="170" t="s">
        <v>90</v>
      </c>
      <c r="AP304" s="164"/>
      <c r="AQ304" s="158" t="s">
        <v>89</v>
      </c>
      <c r="AR304" s="159" t="s">
        <v>90</v>
      </c>
      <c r="AS304" s="184"/>
      <c r="AT304" s="164"/>
      <c r="AU304" s="1102"/>
      <c r="AV304" s="1027"/>
      <c r="AW304" s="1015"/>
      <c r="AX304" s="1015"/>
      <c r="AY304" s="1015"/>
      <c r="AZ304" s="1015"/>
      <c r="BA304" s="1014"/>
      <c r="BB304" s="185"/>
      <c r="BC304" s="185"/>
      <c r="BD304" s="185"/>
      <c r="BE304" s="185"/>
      <c r="BF304" s="185"/>
      <c r="BG304" s="185"/>
      <c r="BH304" s="185"/>
      <c r="BI304" s="185"/>
      <c r="BJ304" s="185"/>
      <c r="BK304" s="185"/>
      <c r="BL304" s="185"/>
    </row>
    <row r="305" spans="1:64" s="186" customFormat="1" ht="17.5" thickTop="1" thickBot="1" x14ac:dyDescent="0.4">
      <c r="A305" s="185"/>
      <c r="B305" s="1098"/>
      <c r="C305" s="133"/>
      <c r="D305" s="174" t="s">
        <v>108</v>
      </c>
      <c r="E305" s="175" t="str">
        <f>VLOOKUP(D309,'[2]FDN Details'!$B281:Q759,16,0)</f>
        <v>DFR</v>
      </c>
      <c r="F305" s="173">
        <f>VLOOKUP(D309,'[2]FDN Details'!$B281:P759,15,0)</f>
        <v>430</v>
      </c>
      <c r="G305" s="174" t="s">
        <v>108</v>
      </c>
      <c r="H305" s="175" t="str">
        <f>VLOOKUP(G309,'[2]FDN Details'!$B281:T759,16,0)</f>
        <v>DFR</v>
      </c>
      <c r="I305" s="173">
        <f>VLOOKUP(G309,'[2]FDN Details'!$B281:S759,15,0)</f>
        <v>415</v>
      </c>
      <c r="J305" s="160">
        <v>0</v>
      </c>
      <c r="K305" s="161" t="str">
        <f>VLOOKUP(J309,'[2]FDN Details'!$B281:W759,16,0)</f>
        <v>-</v>
      </c>
      <c r="L305" s="173">
        <f>VLOOKUP(J309,'[2]FDN Details'!$B281:V759,15,0)</f>
        <v>415</v>
      </c>
      <c r="M305" s="174" t="s">
        <v>108</v>
      </c>
      <c r="N305" s="175" t="str">
        <f>VLOOKUP(M309,'[2]FDN Details'!$B281:Z759,16,0)</f>
        <v>DFR</v>
      </c>
      <c r="O305" s="173">
        <f>VLOOKUP(M309,'[2]FDN Details'!$B281:Y759,15,0)</f>
        <v>425</v>
      </c>
      <c r="P305" s="174" t="s">
        <v>108</v>
      </c>
      <c r="Q305" s="175" t="str">
        <f>VLOOKUP(P309,'[2]FDN Details'!$B281:AC759,16,0)</f>
        <v>DFR</v>
      </c>
      <c r="R305" s="173">
        <f>VLOOKUP(P309,'[2]FDN Details'!$B281:AB759,15,0)</f>
        <v>415</v>
      </c>
      <c r="S305" s="174"/>
      <c r="T305" s="175" t="str">
        <f>VLOOKUP(S309,'[2]FDN Details'!$B281:AF759,16,0)</f>
        <v>DFR</v>
      </c>
      <c r="U305" s="173">
        <f>VLOOKUP(S309,'[2]FDN Details'!$B281:AE759,15,0)</f>
        <v>400</v>
      </c>
      <c r="V305" s="174" t="s">
        <v>108</v>
      </c>
      <c r="W305" s="175" t="str">
        <f>VLOOKUP(V309,'[2]FDN Details'!$B281:AI759,16,0)</f>
        <v>WFR</v>
      </c>
      <c r="X305" s="173">
        <f>VLOOKUP(V309,'[2]FDN Details'!$B281:AH759,15,0)</f>
        <v>337</v>
      </c>
      <c r="Y305" s="160">
        <v>0</v>
      </c>
      <c r="Z305" s="161" t="str">
        <f>VLOOKUP(Y309,'[2]FDN Details'!$B281:AL759,16,0)</f>
        <v>-</v>
      </c>
      <c r="AA305" s="173">
        <f>VLOOKUP(Y309,'[2]FDN Details'!$B281:AK759,15,0)</f>
        <v>331</v>
      </c>
      <c r="AB305" s="174">
        <v>0</v>
      </c>
      <c r="AC305" s="175" t="str">
        <f>VLOOKUP(AB309,'[2]FDN Details'!$B281:AO759,16,0)</f>
        <v>-</v>
      </c>
      <c r="AD305" s="173">
        <f>VLOOKUP(AB309,'[2]FDN Details'!$B281:AN759,15,0)</f>
        <v>442</v>
      </c>
      <c r="AE305" s="174" t="s">
        <v>108</v>
      </c>
      <c r="AF305" s="175" t="str">
        <f>VLOOKUP(AE309,'[2]FDN Details'!$B281:AR759,16,0)</f>
        <v>DFR</v>
      </c>
      <c r="AG305" s="173">
        <f>VLOOKUP(AE309,'[2]FDN Details'!$B281:AQ759,15,0)</f>
        <v>435</v>
      </c>
      <c r="AH305" s="160">
        <v>0</v>
      </c>
      <c r="AI305" s="161" t="str">
        <f>VLOOKUP(AH309,'[2]FDN Details'!$B281:AU759,16,0)</f>
        <v>-</v>
      </c>
      <c r="AJ305" s="173">
        <f>VLOOKUP(AH309,'[2]FDN Details'!$B281:AT759,15,0)</f>
        <v>297.19499999999999</v>
      </c>
      <c r="AK305" s="160">
        <v>0</v>
      </c>
      <c r="AL305" s="161" t="str">
        <f>VLOOKUP(AK309,'[2]FDN Details'!$B281:AX759,16,0)</f>
        <v>-</v>
      </c>
      <c r="AM305" s="173">
        <f>VLOOKUP(AK309,'[2]FDN Details'!$B281:AW759,15,0)</f>
        <v>322</v>
      </c>
      <c r="AN305" s="174" t="s">
        <v>108</v>
      </c>
      <c r="AO305" s="175" t="str">
        <f>VLOOKUP(AN309,'[2]FDN Details'!$B281:BA759,16,0)</f>
        <v>WFR</v>
      </c>
      <c r="AP305" s="120">
        <f>VLOOKUP(AN309,'[2]FDN Details'!$B281:AZ759,15,0)</f>
        <v>451</v>
      </c>
      <c r="AQ305" s="160">
        <v>0</v>
      </c>
      <c r="AR305" s="119" t="str">
        <f>VLOOKUP(AQ309,'[2]FDN Details'!$B281:BD759,16,0)</f>
        <v>-</v>
      </c>
      <c r="AS305" s="120">
        <f>VLOOKUP(AQ309,'[2]FDN Details'!$B281:BC759,15,0)</f>
        <v>379.154</v>
      </c>
      <c r="AT305" s="164"/>
      <c r="AU305" s="1102"/>
      <c r="AV305" s="1027"/>
      <c r="AW305" s="1015"/>
      <c r="AX305" s="1015"/>
      <c r="AY305" s="1015"/>
      <c r="AZ305" s="1015"/>
      <c r="BA305" s="1014"/>
      <c r="BB305" s="189">
        <f>SUM(F305:AS305)</f>
        <v>5494.3490000000002</v>
      </c>
      <c r="BC305" s="185"/>
      <c r="BD305" s="185"/>
      <c r="BE305" s="185"/>
      <c r="BF305" s="185"/>
      <c r="BG305" s="185"/>
      <c r="BH305" s="185"/>
      <c r="BI305" s="185"/>
      <c r="BJ305" s="185"/>
      <c r="BK305" s="185"/>
      <c r="BL305" s="185"/>
    </row>
    <row r="306" spans="1:64" s="186" customFormat="1" ht="17" thickTop="1" x14ac:dyDescent="0.35">
      <c r="A306" s="185"/>
      <c r="B306" s="1098"/>
      <c r="C306" s="190"/>
      <c r="D306" s="1006" t="str">
        <f>VLOOKUP(D309,'[2]FDN Details'!$B292:K770,2)</f>
        <v>121/1</v>
      </c>
      <c r="E306" s="1006"/>
      <c r="F306" s="164"/>
      <c r="G306" s="1006" t="str">
        <f>VLOOKUP(G309,'[2]FDN Details'!$B292:N770,2)</f>
        <v>121/2</v>
      </c>
      <c r="H306" s="1006"/>
      <c r="I306" s="190"/>
      <c r="J306" s="1006" t="str">
        <f>VLOOKUP(J309,'[2]FDN Details'!$B292:Q770,2)</f>
        <v>121/3</v>
      </c>
      <c r="K306" s="1006"/>
      <c r="L306" s="190"/>
      <c r="M306" s="1006" t="str">
        <f>VLOOKUP(M309,'[2]FDN Details'!$B292:T770,2)</f>
        <v>121/4</v>
      </c>
      <c r="N306" s="1006"/>
      <c r="O306" s="190"/>
      <c r="P306" s="1006" t="str">
        <f>VLOOKUP(P309,'[2]FDN Details'!$B292:W770,2)</f>
        <v>121/5</v>
      </c>
      <c r="Q306" s="1006"/>
      <c r="R306" s="164"/>
      <c r="S306" s="1006" t="str">
        <f>VLOOKUP(S309,'[2]FDN Details'!$B292:Z770,2)</f>
        <v>121/6</v>
      </c>
      <c r="T306" s="1006"/>
      <c r="U306" s="164"/>
      <c r="V306" s="1006" t="str">
        <f>VLOOKUP(V309,'[2]FDN Details'!$B292:AC770,2)</f>
        <v>121/7</v>
      </c>
      <c r="W306" s="1006"/>
      <c r="X306" s="164"/>
      <c r="Y306" s="1006" t="str">
        <f>VLOOKUP(Y309,'[2]FDN Details'!$B292:AF770,2)</f>
        <v>121/8</v>
      </c>
      <c r="Z306" s="1006"/>
      <c r="AA306" s="164"/>
      <c r="AB306" s="1006" t="str">
        <f>VLOOKUP(AB309,'[2]FDN Details'!$B292:AI770,2)</f>
        <v>121/9</v>
      </c>
      <c r="AC306" s="1006"/>
      <c r="AD306" s="164"/>
      <c r="AE306" s="1006" t="str">
        <f>VLOOKUP(AE309,'[2]FDN Details'!$B292:AL770,2)</f>
        <v>121/10</v>
      </c>
      <c r="AF306" s="1006"/>
      <c r="AG306" s="164"/>
      <c r="AH306" s="1006" t="str">
        <f>VLOOKUP(AH309,'[2]FDN Details'!$B292:AO770,2)</f>
        <v>122/0</v>
      </c>
      <c r="AI306" s="1006"/>
      <c r="AJ306" s="164"/>
      <c r="AK306" s="1006" t="str">
        <f>VLOOKUP(AK309,'[2]FDN Details'!$B292:AR770,2)</f>
        <v>122/1</v>
      </c>
      <c r="AL306" s="1006"/>
      <c r="AM306" s="191"/>
      <c r="AN306" s="1006" t="str">
        <f>VLOOKUP(AN309,'[2]FDN Details'!$B292:AU770,2)</f>
        <v>122/2</v>
      </c>
      <c r="AO306" s="1006"/>
      <c r="AP306" s="164"/>
      <c r="AQ306" s="1006" t="str">
        <f>VLOOKUP(AQ309,'[2]FDN Details'!$B292:AX770,2)</f>
        <v>123/0</v>
      </c>
      <c r="AR306" s="1006"/>
      <c r="AS306" s="190"/>
      <c r="AT306" s="164"/>
      <c r="AU306" s="1102"/>
      <c r="AV306" s="187"/>
      <c r="AW306" s="187"/>
      <c r="AX306" s="187"/>
      <c r="AY306" s="187"/>
      <c r="AZ306" s="187"/>
      <c r="BA306" s="188"/>
      <c r="BB306" s="185"/>
      <c r="BC306" s="185"/>
      <c r="BD306" s="185"/>
      <c r="BE306" s="185"/>
      <c r="BF306" s="185"/>
      <c r="BG306" s="185"/>
      <c r="BH306" s="185"/>
      <c r="BI306" s="185"/>
      <c r="BJ306" s="185"/>
      <c r="BK306" s="185"/>
      <c r="BL306" s="185"/>
    </row>
    <row r="307" spans="1:64" s="186" customFormat="1" x14ac:dyDescent="0.35">
      <c r="A307" s="185"/>
      <c r="B307" s="1098"/>
      <c r="C307" s="190"/>
      <c r="D307" s="1006" t="str">
        <f>VLOOKUP(D309,'[2]FDN Details'!$B292:K771,3)</f>
        <v>A+0</v>
      </c>
      <c r="E307" s="1006"/>
      <c r="F307" s="164"/>
      <c r="G307" s="1006" t="str">
        <f>VLOOKUP(G309,'[2]FDN Details'!$B292:N771,3)</f>
        <v>A+6</v>
      </c>
      <c r="H307" s="1006"/>
      <c r="I307" s="164"/>
      <c r="J307" s="1006" t="str">
        <f>VLOOKUP(J309,'[2]FDN Details'!$B292:Q771,3)</f>
        <v>A+3</v>
      </c>
      <c r="K307" s="1006"/>
      <c r="L307" s="164"/>
      <c r="M307" s="1006" t="str">
        <f>VLOOKUP(M309,'[2]FDN Details'!$B292:T771,3)</f>
        <v>A+0</v>
      </c>
      <c r="N307" s="1006"/>
      <c r="O307" s="164"/>
      <c r="P307" s="1006" t="str">
        <f>VLOOKUP(P309,'[2]FDN Details'!$B292:W771,3)</f>
        <v>A+0</v>
      </c>
      <c r="Q307" s="1006"/>
      <c r="R307" s="164"/>
      <c r="S307" s="1006" t="str">
        <f>VLOOKUP(S309,'[2]FDN Details'!$B292:Z771,3)</f>
        <v>A+0</v>
      </c>
      <c r="T307" s="1006"/>
      <c r="U307" s="164"/>
      <c r="V307" s="1006" t="str">
        <f>VLOOKUP(V309,'[2]FDN Details'!$B292:AC771,3)</f>
        <v>A+0</v>
      </c>
      <c r="W307" s="1006"/>
      <c r="X307" s="164"/>
      <c r="Y307" s="1006" t="str">
        <f>VLOOKUP(Y309,'[2]FDN Details'!$B292:AF771,3)</f>
        <v>A+0</v>
      </c>
      <c r="Z307" s="1006"/>
      <c r="AA307" s="164"/>
      <c r="AB307" s="1006" t="str">
        <f>VLOOKUP(AB309,'[2]FDN Details'!$B292:AI771,3)</f>
        <v>B1+3</v>
      </c>
      <c r="AC307" s="1006"/>
      <c r="AD307" s="164"/>
      <c r="AE307" s="1006" t="str">
        <f>VLOOKUP(AE309,'[2]FDN Details'!$B292:AL771,3)</f>
        <v>A+9</v>
      </c>
      <c r="AF307" s="1006"/>
      <c r="AG307" s="164"/>
      <c r="AH307" s="1006" t="str">
        <f>VLOOKUP(AH309,'[2]FDN Details'!$B292:AO771,3)</f>
        <v>B1+3</v>
      </c>
      <c r="AI307" s="1006"/>
      <c r="AJ307" s="164"/>
      <c r="AK307" s="1006" t="str">
        <f>VLOOKUP(AK309,'[2]FDN Details'!$B292:AR771,3)</f>
        <v>B1+9</v>
      </c>
      <c r="AL307" s="1006"/>
      <c r="AM307" s="164"/>
      <c r="AN307" s="1006" t="str">
        <f>VLOOKUP(AN309,'[2]FDN Details'!$B292:AU771,3)</f>
        <v>A+0</v>
      </c>
      <c r="AO307" s="1006"/>
      <c r="AP307" s="164"/>
      <c r="AQ307" s="1006" t="str">
        <f>VLOOKUP(AQ309,'[2]FDN Details'!$B292:AX771,3)</f>
        <v>B2+0</v>
      </c>
      <c r="AR307" s="1006"/>
      <c r="AS307" s="190"/>
      <c r="AT307" s="164"/>
      <c r="AU307" s="1102"/>
      <c r="AV307" s="187"/>
      <c r="AW307" s="187"/>
      <c r="AX307" s="187"/>
      <c r="AY307" s="187"/>
      <c r="AZ307" s="187"/>
      <c r="BA307" s="188"/>
      <c r="BB307" s="185"/>
      <c r="BC307" s="185"/>
      <c r="BD307" s="185"/>
      <c r="BE307" s="185"/>
      <c r="BF307" s="185"/>
      <c r="BG307" s="185"/>
      <c r="BH307" s="185"/>
      <c r="BI307" s="185"/>
      <c r="BJ307" s="185"/>
      <c r="BK307" s="185"/>
      <c r="BL307" s="185"/>
    </row>
    <row r="308" spans="1:64" s="186" customFormat="1" x14ac:dyDescent="0.35">
      <c r="A308" s="185"/>
      <c r="B308" s="1098"/>
      <c r="C308" s="133"/>
      <c r="D308" s="193"/>
      <c r="E308" s="193"/>
      <c r="F308" s="164"/>
      <c r="G308" s="193"/>
      <c r="H308" s="193"/>
      <c r="I308" s="193"/>
      <c r="J308" s="193"/>
      <c r="K308" s="193"/>
      <c r="L308" s="164"/>
      <c r="M308" s="193"/>
      <c r="N308" s="193"/>
      <c r="O308" s="164"/>
      <c r="P308" s="193"/>
      <c r="Q308" s="193"/>
      <c r="R308" s="193"/>
      <c r="S308" s="194"/>
      <c r="T308" s="195"/>
      <c r="U308" s="193"/>
      <c r="V308" s="193"/>
      <c r="W308" s="193"/>
      <c r="X308" s="133"/>
      <c r="Y308" s="193"/>
      <c r="Z308" s="193"/>
      <c r="AA308" s="164"/>
      <c r="AB308" s="193"/>
      <c r="AC308" s="193"/>
      <c r="AD308" s="164"/>
      <c r="AE308" s="193"/>
      <c r="AF308" s="193"/>
      <c r="AG308" s="164"/>
      <c r="AH308" s="193"/>
      <c r="AI308" s="193"/>
      <c r="AJ308" s="183"/>
      <c r="AK308" s="193"/>
      <c r="AL308" s="193"/>
      <c r="AM308" s="183"/>
      <c r="AN308" s="193"/>
      <c r="AO308" s="193"/>
      <c r="AP308" s="183"/>
      <c r="AQ308" s="193"/>
      <c r="AR308" s="193"/>
      <c r="AS308" s="183"/>
      <c r="AT308" s="164"/>
      <c r="AU308" s="1102"/>
      <c r="AV308" s="187"/>
      <c r="AW308" s="187"/>
      <c r="AX308" s="187"/>
      <c r="AY308" s="187"/>
      <c r="AZ308" s="187"/>
      <c r="BA308" s="188"/>
      <c r="BB308" s="185"/>
      <c r="BC308" s="185"/>
      <c r="BD308" s="185"/>
      <c r="BE308" s="185"/>
      <c r="BF308" s="185"/>
      <c r="BG308" s="185"/>
      <c r="BH308" s="185"/>
      <c r="BI308" s="185"/>
      <c r="BJ308" s="185"/>
      <c r="BK308" s="185"/>
      <c r="BL308" s="185"/>
    </row>
    <row r="309" spans="1:64" s="186" customFormat="1" x14ac:dyDescent="0.35">
      <c r="A309" s="185"/>
      <c r="B309" s="1098"/>
      <c r="C309" s="196"/>
      <c r="D309" s="196">
        <f>AQ298+1</f>
        <v>373</v>
      </c>
      <c r="E309" s="196"/>
      <c r="F309" s="197"/>
      <c r="G309" s="196">
        <f>D309+1</f>
        <v>374</v>
      </c>
      <c r="H309" s="196"/>
      <c r="I309" s="197"/>
      <c r="J309" s="196">
        <f>G309+1</f>
        <v>375</v>
      </c>
      <c r="K309" s="196"/>
      <c r="L309" s="197"/>
      <c r="M309" s="196">
        <f>J309+1</f>
        <v>376</v>
      </c>
      <c r="N309" s="196"/>
      <c r="O309" s="197"/>
      <c r="P309" s="196">
        <f>M309+1</f>
        <v>377</v>
      </c>
      <c r="Q309" s="196"/>
      <c r="R309" s="197"/>
      <c r="S309" s="196">
        <f>P309+1</f>
        <v>378</v>
      </c>
      <c r="T309" s="196"/>
      <c r="U309" s="197"/>
      <c r="V309" s="196">
        <f>S309+1</f>
        <v>379</v>
      </c>
      <c r="W309" s="196"/>
      <c r="X309" s="196"/>
      <c r="Y309" s="196">
        <f>V309+1</f>
        <v>380</v>
      </c>
      <c r="Z309" s="196"/>
      <c r="AA309" s="197"/>
      <c r="AB309" s="196">
        <f>Y309+1</f>
        <v>381</v>
      </c>
      <c r="AC309" s="196"/>
      <c r="AD309" s="197"/>
      <c r="AE309" s="196">
        <f>AB309+1</f>
        <v>382</v>
      </c>
      <c r="AF309" s="196"/>
      <c r="AG309" s="197"/>
      <c r="AH309" s="196">
        <f>AE309+1</f>
        <v>383</v>
      </c>
      <c r="AI309" s="196"/>
      <c r="AJ309" s="196"/>
      <c r="AK309" s="196">
        <f>AH309+1</f>
        <v>384</v>
      </c>
      <c r="AL309" s="196"/>
      <c r="AM309" s="196"/>
      <c r="AN309" s="196">
        <f>AK309+1</f>
        <v>385</v>
      </c>
      <c r="AO309" s="196"/>
      <c r="AP309" s="196"/>
      <c r="AQ309" s="196">
        <f>AN309+1</f>
        <v>386</v>
      </c>
      <c r="AR309" s="196"/>
      <c r="AS309" s="196"/>
      <c r="AT309" s="164"/>
      <c r="AU309" s="1102"/>
      <c r="AV309" s="187"/>
      <c r="AW309" s="187"/>
      <c r="AX309" s="187"/>
      <c r="AY309" s="187"/>
      <c r="AZ309" s="187"/>
      <c r="BA309" s="188"/>
      <c r="BB309" s="185"/>
      <c r="BC309" s="185"/>
      <c r="BD309" s="185"/>
      <c r="BE309" s="185"/>
      <c r="BF309" s="185"/>
      <c r="BG309" s="185"/>
      <c r="BH309" s="185"/>
      <c r="BI309" s="185"/>
      <c r="BJ309" s="185"/>
      <c r="BK309" s="185"/>
      <c r="BL309" s="185"/>
    </row>
    <row r="310" spans="1:64" s="186" customFormat="1" x14ac:dyDescent="0.35">
      <c r="A310" s="185"/>
      <c r="B310" s="1098"/>
      <c r="C310" s="1017" t="s">
        <v>112</v>
      </c>
      <c r="D310" s="1018"/>
      <c r="E310" s="1018"/>
      <c r="F310" s="1018"/>
      <c r="G310" s="1018"/>
      <c r="H310" s="1018"/>
      <c r="I310" s="1018"/>
      <c r="J310" s="1018"/>
      <c r="K310" s="1018"/>
      <c r="L310" s="1018"/>
      <c r="M310" s="1018"/>
      <c r="N310" s="1018"/>
      <c r="O310" s="1018"/>
      <c r="P310" s="1018"/>
      <c r="Q310" s="1018"/>
      <c r="R310" s="1018"/>
      <c r="S310" s="1018"/>
      <c r="T310" s="1018"/>
      <c r="U310" s="1018"/>
      <c r="V310" s="1018"/>
      <c r="W310" s="1018"/>
      <c r="X310" s="1018"/>
      <c r="Y310" s="1018"/>
      <c r="Z310" s="1018"/>
      <c r="AA310" s="1018"/>
      <c r="AB310" s="1018"/>
      <c r="AC310" s="1018"/>
      <c r="AD310" s="1018"/>
      <c r="AE310" s="1018"/>
      <c r="AF310" s="1018"/>
      <c r="AG310" s="1018"/>
      <c r="AH310" s="1018"/>
      <c r="AI310" s="1018"/>
      <c r="AJ310" s="1018"/>
      <c r="AK310" s="1018"/>
      <c r="AL310" s="1018"/>
      <c r="AM310" s="1018"/>
      <c r="AN310" s="1018"/>
      <c r="AO310" s="1018"/>
      <c r="AP310" s="1018"/>
      <c r="AQ310" s="1018"/>
      <c r="AR310" s="1018"/>
      <c r="AS310" s="1018"/>
      <c r="AT310" s="164"/>
      <c r="AU310" s="1102"/>
      <c r="AV310" s="187"/>
      <c r="AW310" s="187"/>
      <c r="AX310" s="187"/>
      <c r="AY310" s="187"/>
      <c r="AZ310" s="187"/>
      <c r="BA310" s="188"/>
      <c r="BB310" s="185"/>
      <c r="BC310" s="185"/>
      <c r="BD310" s="185"/>
      <c r="BE310" s="185"/>
      <c r="BF310" s="185"/>
      <c r="BG310" s="185"/>
      <c r="BH310" s="185"/>
      <c r="BI310" s="185"/>
      <c r="BJ310" s="185"/>
      <c r="BK310" s="185"/>
      <c r="BL310" s="185"/>
    </row>
    <row r="311" spans="1:64" s="186" customFormat="1" x14ac:dyDescent="0.35">
      <c r="A311" s="185"/>
      <c r="B311" s="1098"/>
      <c r="C311" s="182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64"/>
      <c r="AU311" s="1102"/>
      <c r="AV311" s="187"/>
      <c r="AW311" s="187"/>
      <c r="AX311" s="187"/>
      <c r="AY311" s="187"/>
      <c r="AZ311" s="187"/>
      <c r="BA311" s="188"/>
      <c r="BB311" s="185"/>
      <c r="BC311" s="185"/>
      <c r="BD311" s="185"/>
      <c r="BE311" s="185"/>
      <c r="BF311" s="185"/>
      <c r="BG311" s="185"/>
      <c r="BH311" s="185"/>
      <c r="BI311" s="185"/>
      <c r="BJ311" s="185"/>
      <c r="BK311" s="185"/>
      <c r="BL311" s="185"/>
    </row>
    <row r="312" spans="1:64" s="186" customFormat="1" ht="17" thickBot="1" x14ac:dyDescent="0.4">
      <c r="A312" s="185"/>
      <c r="B312" s="1098"/>
      <c r="C312" s="133"/>
      <c r="D312" s="133"/>
      <c r="E312" s="133"/>
      <c r="F312" s="164"/>
      <c r="G312" s="133"/>
      <c r="H312" s="133"/>
      <c r="I312" s="164"/>
      <c r="J312" s="133"/>
      <c r="K312" s="133"/>
      <c r="L312" s="164"/>
      <c r="M312" s="133"/>
      <c r="N312" s="133"/>
      <c r="O312" s="164"/>
      <c r="P312" s="133"/>
      <c r="Q312" s="133"/>
      <c r="R312" s="164"/>
      <c r="S312" s="133"/>
      <c r="T312" s="133"/>
      <c r="U312" s="198"/>
      <c r="V312" s="133"/>
      <c r="W312" s="133"/>
      <c r="X312" s="164"/>
      <c r="Y312" s="133"/>
      <c r="Z312" s="133"/>
      <c r="AA312" s="164"/>
      <c r="AB312" s="133"/>
      <c r="AC312" s="133" t="s">
        <v>2326</v>
      </c>
      <c r="AD312" s="164"/>
      <c r="AE312" s="133"/>
      <c r="AF312" s="133"/>
      <c r="AG312" s="164"/>
      <c r="AH312" s="133"/>
      <c r="AI312" s="133"/>
      <c r="AJ312" s="164"/>
      <c r="AK312" s="133"/>
      <c r="AL312" s="133"/>
      <c r="AM312" s="164"/>
      <c r="AN312" s="133"/>
      <c r="AO312" s="133"/>
      <c r="AP312" s="198"/>
      <c r="AQ312" s="133"/>
      <c r="AR312" s="133" t="s">
        <v>2326</v>
      </c>
      <c r="AS312" s="164"/>
      <c r="AT312" s="164"/>
      <c r="AU312" s="1102"/>
      <c r="AV312" s="187"/>
      <c r="AW312" s="187"/>
      <c r="AX312" s="187"/>
      <c r="AY312" s="187"/>
      <c r="AZ312" s="187"/>
      <c r="BA312" s="188"/>
      <c r="BB312" s="185"/>
      <c r="BC312" s="185"/>
      <c r="BD312" s="185"/>
      <c r="BE312" s="185"/>
      <c r="BF312" s="185"/>
      <c r="BG312" s="185"/>
      <c r="BH312" s="185"/>
      <c r="BI312" s="185"/>
      <c r="BJ312" s="185"/>
      <c r="BK312" s="185"/>
      <c r="BL312" s="185"/>
    </row>
    <row r="313" spans="1:64" s="186" customFormat="1" ht="17.5" thickTop="1" thickBot="1" x14ac:dyDescent="0.4">
      <c r="A313" s="185"/>
      <c r="B313" s="1098"/>
      <c r="C313" s="133"/>
      <c r="D313" s="1031" t="s">
        <v>107</v>
      </c>
      <c r="E313" s="1032"/>
      <c r="F313" s="164"/>
      <c r="G313" s="1020" t="s">
        <v>107</v>
      </c>
      <c r="H313" s="1020"/>
      <c r="I313" s="164"/>
      <c r="J313" s="1020" t="s">
        <v>107</v>
      </c>
      <c r="K313" s="1020"/>
      <c r="L313" s="164"/>
      <c r="M313" s="1020" t="s">
        <v>107</v>
      </c>
      <c r="N313" s="1020"/>
      <c r="O313" s="164"/>
      <c r="P313" s="1020" t="s">
        <v>107</v>
      </c>
      <c r="Q313" s="1020"/>
      <c r="R313" s="164"/>
      <c r="S313" s="1020" t="s">
        <v>107</v>
      </c>
      <c r="T313" s="1020"/>
      <c r="U313" s="164"/>
      <c r="V313" s="1020" t="s">
        <v>107</v>
      </c>
      <c r="W313" s="1020"/>
      <c r="X313" s="164"/>
      <c r="Y313" s="1020" t="s">
        <v>107</v>
      </c>
      <c r="Z313" s="1020"/>
      <c r="AA313" s="164"/>
      <c r="AB313" s="1020" t="s">
        <v>107</v>
      </c>
      <c r="AC313" s="1020"/>
      <c r="AD313" s="164"/>
      <c r="AE313" s="1020" t="s">
        <v>107</v>
      </c>
      <c r="AF313" s="1020"/>
      <c r="AG313" s="164"/>
      <c r="AH313" s="1020"/>
      <c r="AI313" s="1020"/>
      <c r="AJ313" s="164"/>
      <c r="AK313" s="1020" t="s">
        <v>107</v>
      </c>
      <c r="AL313" s="1020"/>
      <c r="AM313" s="164"/>
      <c r="AN313" s="1020"/>
      <c r="AO313" s="1020"/>
      <c r="AP313" s="164"/>
      <c r="AQ313" s="1019" t="s">
        <v>107</v>
      </c>
      <c r="AR313" s="1019"/>
      <c r="AS313" s="164"/>
      <c r="AT313" s="164"/>
      <c r="AU313" s="1102"/>
      <c r="AV313" s="1027">
        <v>14</v>
      </c>
      <c r="AW313" s="1015">
        <f>COUNTIF(D312:AR313,"FC")</f>
        <v>12</v>
      </c>
      <c r="AX313" s="1015">
        <f>COUNTIF(J311:AR315,"EC")</f>
        <v>2</v>
      </c>
      <c r="AY313" s="1015">
        <f>COUNTIF(A315:AR316,"E")</f>
        <v>9</v>
      </c>
      <c r="AZ313" s="1015">
        <f>COUNTIF(J312:AR312,"TW")</f>
        <v>0</v>
      </c>
      <c r="BA313" s="1014"/>
      <c r="BB313" s="185"/>
      <c r="BC313" s="185"/>
      <c r="BD313" s="185"/>
      <c r="BE313" s="185"/>
      <c r="BF313" s="185"/>
      <c r="BG313" s="185"/>
      <c r="BH313" s="185"/>
      <c r="BI313" s="185"/>
      <c r="BJ313" s="185"/>
      <c r="BK313" s="185"/>
      <c r="BL313" s="185"/>
    </row>
    <row r="314" spans="1:64" s="186" customFormat="1" ht="17.5" thickTop="1" thickBot="1" x14ac:dyDescent="0.4">
      <c r="A314" s="185"/>
      <c r="B314" s="1098"/>
      <c r="C314" s="164"/>
      <c r="D314" s="165" t="s">
        <v>85</v>
      </c>
      <c r="E314" s="166" t="s">
        <v>86</v>
      </c>
      <c r="F314" s="164"/>
      <c r="G314" s="165" t="s">
        <v>85</v>
      </c>
      <c r="H314" s="166" t="s">
        <v>86</v>
      </c>
      <c r="I314" s="164"/>
      <c r="J314" s="165" t="s">
        <v>85</v>
      </c>
      <c r="K314" s="166" t="s">
        <v>86</v>
      </c>
      <c r="L314" s="164"/>
      <c r="M314" s="165" t="s">
        <v>85</v>
      </c>
      <c r="N314" s="166" t="s">
        <v>86</v>
      </c>
      <c r="O314" s="164"/>
      <c r="P314" s="165" t="s">
        <v>85</v>
      </c>
      <c r="Q314" s="166" t="s">
        <v>86</v>
      </c>
      <c r="R314" s="164"/>
      <c r="S314" s="165" t="s">
        <v>85</v>
      </c>
      <c r="T314" s="166" t="s">
        <v>86</v>
      </c>
      <c r="U314" s="164"/>
      <c r="V314" s="165" t="s">
        <v>85</v>
      </c>
      <c r="W314" s="166" t="s">
        <v>86</v>
      </c>
      <c r="X314" s="164"/>
      <c r="Y314" s="165" t="s">
        <v>85</v>
      </c>
      <c r="Z314" s="166" t="s">
        <v>86</v>
      </c>
      <c r="AA314" s="164"/>
      <c r="AB314" s="165" t="s">
        <v>85</v>
      </c>
      <c r="AC314" s="166" t="s">
        <v>86</v>
      </c>
      <c r="AD314" s="164"/>
      <c r="AE314" s="165" t="s">
        <v>85</v>
      </c>
      <c r="AF314" s="166" t="s">
        <v>86</v>
      </c>
      <c r="AG314" s="164"/>
      <c r="AH314" s="156" t="s">
        <v>85</v>
      </c>
      <c r="AI314" s="157" t="s">
        <v>86</v>
      </c>
      <c r="AJ314" s="164"/>
      <c r="AK314" s="165" t="s">
        <v>85</v>
      </c>
      <c r="AL314" s="166" t="s">
        <v>86</v>
      </c>
      <c r="AM314" s="164"/>
      <c r="AN314" s="156" t="s">
        <v>85</v>
      </c>
      <c r="AO314" s="157" t="s">
        <v>86</v>
      </c>
      <c r="AP314" s="164"/>
      <c r="AQ314" s="165" t="s">
        <v>85</v>
      </c>
      <c r="AR314" s="166" t="s">
        <v>86</v>
      </c>
      <c r="AS314" s="184"/>
      <c r="AT314" s="164"/>
      <c r="AU314" s="1102"/>
      <c r="AV314" s="1027"/>
      <c r="AW314" s="1015"/>
      <c r="AX314" s="1015"/>
      <c r="AY314" s="1015"/>
      <c r="AZ314" s="1015"/>
      <c r="BA314" s="1014"/>
      <c r="BB314" s="185"/>
      <c r="BC314" s="185"/>
      <c r="BD314" s="185"/>
      <c r="BE314" s="185"/>
      <c r="BF314" s="185"/>
      <c r="BG314" s="185"/>
      <c r="BH314" s="185"/>
      <c r="BI314" s="185"/>
      <c r="BJ314" s="185"/>
      <c r="BK314" s="185"/>
      <c r="BL314" s="185"/>
    </row>
    <row r="315" spans="1:64" s="186" customFormat="1" ht="17.5" thickTop="1" thickBot="1" x14ac:dyDescent="0.4">
      <c r="A315" s="185"/>
      <c r="B315" s="1098"/>
      <c r="C315" s="164"/>
      <c r="D315" s="169" t="s">
        <v>89</v>
      </c>
      <c r="E315" s="170" t="s">
        <v>90</v>
      </c>
      <c r="F315" s="164"/>
      <c r="G315" s="169" t="s">
        <v>89</v>
      </c>
      <c r="H315" s="170" t="s">
        <v>90</v>
      </c>
      <c r="I315" s="164" t="s">
        <v>68</v>
      </c>
      <c r="J315" s="169" t="s">
        <v>89</v>
      </c>
      <c r="K315" s="170" t="s">
        <v>90</v>
      </c>
      <c r="L315" s="164"/>
      <c r="M315" s="169" t="s">
        <v>89</v>
      </c>
      <c r="N315" s="170" t="s">
        <v>90</v>
      </c>
      <c r="O315" s="164"/>
      <c r="P315" s="169" t="s">
        <v>89</v>
      </c>
      <c r="Q315" s="170" t="s">
        <v>90</v>
      </c>
      <c r="R315" s="164"/>
      <c r="S315" s="169" t="s">
        <v>89</v>
      </c>
      <c r="T315" s="170" t="s">
        <v>90</v>
      </c>
      <c r="U315" s="164"/>
      <c r="V315" s="169" t="s">
        <v>89</v>
      </c>
      <c r="W315" s="170" t="s">
        <v>90</v>
      </c>
      <c r="X315" s="164"/>
      <c r="Y315" s="169" t="s">
        <v>89</v>
      </c>
      <c r="Z315" s="170" t="s">
        <v>90</v>
      </c>
      <c r="AA315" s="164"/>
      <c r="AB315" s="169" t="s">
        <v>89</v>
      </c>
      <c r="AC315" s="170" t="s">
        <v>90</v>
      </c>
      <c r="AD315" s="164"/>
      <c r="AE315" s="169" t="s">
        <v>89</v>
      </c>
      <c r="AF315" s="170" t="s">
        <v>90</v>
      </c>
      <c r="AG315" s="164"/>
      <c r="AH315" s="158" t="s">
        <v>89</v>
      </c>
      <c r="AI315" s="159" t="s">
        <v>90</v>
      </c>
      <c r="AJ315" s="164"/>
      <c r="AK315" s="169" t="s">
        <v>89</v>
      </c>
      <c r="AL315" s="170" t="s">
        <v>90</v>
      </c>
      <c r="AM315" s="164"/>
      <c r="AN315" s="158" t="s">
        <v>89</v>
      </c>
      <c r="AO315" s="159" t="s">
        <v>90</v>
      </c>
      <c r="AP315" s="164"/>
      <c r="AQ315" s="169" t="s">
        <v>89</v>
      </c>
      <c r="AR315" s="170" t="s">
        <v>90</v>
      </c>
      <c r="AS315" s="184"/>
      <c r="AT315" s="164"/>
      <c r="AU315" s="1102"/>
      <c r="AV315" s="1027"/>
      <c r="AW315" s="1015"/>
      <c r="AX315" s="1015"/>
      <c r="AY315" s="1015"/>
      <c r="AZ315" s="1015"/>
      <c r="BA315" s="1014"/>
      <c r="BB315" s="185"/>
      <c r="BC315" s="185"/>
      <c r="BD315" s="185"/>
      <c r="BE315" s="185"/>
      <c r="BF315" s="185"/>
      <c r="BG315" s="185"/>
      <c r="BH315" s="185"/>
      <c r="BI315" s="185"/>
      <c r="BJ315" s="185"/>
      <c r="BK315" s="185"/>
      <c r="BL315" s="185"/>
    </row>
    <row r="316" spans="1:64" s="186" customFormat="1" ht="17" thickTop="1" x14ac:dyDescent="0.35">
      <c r="A316" s="185"/>
      <c r="B316" s="1098"/>
      <c r="C316" s="133"/>
      <c r="D316" s="174" t="s">
        <v>108</v>
      </c>
      <c r="E316" s="175" t="str">
        <f>VLOOKUP(D320,'[2]FDN Details'!$B292:Q770,16,0)</f>
        <v>WFR</v>
      </c>
      <c r="F316" s="173">
        <f>VLOOKUP(D320,'[2]FDN Details'!$B292:P770,15,0)</f>
        <v>365</v>
      </c>
      <c r="G316" s="174" t="s">
        <v>108</v>
      </c>
      <c r="H316" s="175" t="str">
        <f>VLOOKUP(G320,'[2]FDN Details'!$B292:T770,16,0)</f>
        <v>WFR</v>
      </c>
      <c r="I316" s="173">
        <f>VLOOKUP(G320,'[2]FDN Details'!$B292:S770,15,0)</f>
        <v>371</v>
      </c>
      <c r="J316" s="174" t="s">
        <v>108</v>
      </c>
      <c r="K316" s="175" t="str">
        <f>VLOOKUP(J320,'[2]FDN Details'!$B292:W770,16,0)</f>
        <v>DFR</v>
      </c>
      <c r="L316" s="173">
        <f>VLOOKUP(J320,'[2]FDN Details'!$B292:V770,15,0)</f>
        <v>395</v>
      </c>
      <c r="M316" s="174" t="s">
        <v>108</v>
      </c>
      <c r="N316" s="175" t="str">
        <f>VLOOKUP(M320,'[2]FDN Details'!$B292:Z770,16,0)</f>
        <v>WET</v>
      </c>
      <c r="O316" s="173">
        <f>VLOOKUP(M320,'[2]FDN Details'!$B292:Y770,15,0)</f>
        <v>449</v>
      </c>
      <c r="P316" s="174" t="s">
        <v>108</v>
      </c>
      <c r="Q316" s="175" t="str">
        <f>VLOOKUP(P320,'[2]FDN Details'!$B292:AC770,16,0)</f>
        <v>-</v>
      </c>
      <c r="R316" s="173">
        <f>VLOOKUP(P320,'[2]FDN Details'!$B292:AB770,15,0)</f>
        <v>394.57600000000002</v>
      </c>
      <c r="S316" s="174" t="s">
        <v>108</v>
      </c>
      <c r="T316" s="175" t="str">
        <f>VLOOKUP(S320,'[2]FDN Details'!$B292:AF770,16,0)</f>
        <v>WET PADDY</v>
      </c>
      <c r="U316" s="173">
        <f>VLOOKUP(S320,'[2]FDN Details'!$B292:AE770,15,0)</f>
        <v>455</v>
      </c>
      <c r="V316" s="174" t="s">
        <v>108</v>
      </c>
      <c r="W316" s="175" t="str">
        <f>VLOOKUP(V320,'[2]FDN Details'!$B292:AI770,16,0)</f>
        <v>WFR</v>
      </c>
      <c r="X316" s="173">
        <f>VLOOKUP(V320,'[2]FDN Details'!$B292:AH770,15,0)</f>
        <v>393</v>
      </c>
      <c r="Y316" s="174" t="s">
        <v>108</v>
      </c>
      <c r="Z316" s="175" t="str">
        <f>VLOOKUP(Y320,'[2]FDN Details'!$B292:AL770,16,0)</f>
        <v>WFR</v>
      </c>
      <c r="AA316" s="173">
        <f>VLOOKUP(Y320,'[2]FDN Details'!$B292:AK770,15,0)</f>
        <v>452</v>
      </c>
      <c r="AB316" s="174" t="s">
        <v>108</v>
      </c>
      <c r="AC316" s="175" t="str">
        <f>VLOOKUP(AB320,'[2]FDN Details'!$B292:AO770,16,0)</f>
        <v>WFR</v>
      </c>
      <c r="AD316" s="173">
        <f>VLOOKUP(AB320,'[2]FDN Details'!$B292:AN770,15,0)</f>
        <v>396</v>
      </c>
      <c r="AE316" s="174">
        <v>0</v>
      </c>
      <c r="AF316" s="175" t="str">
        <f>VLOOKUP(AE320,'[2]FDN Details'!$B292:AR770,16,0)</f>
        <v>-</v>
      </c>
      <c r="AG316" s="173">
        <f>VLOOKUP(AE320,'[2]FDN Details'!$B292:AQ770,15,0)</f>
        <v>442</v>
      </c>
      <c r="AH316" s="160">
        <v>0</v>
      </c>
      <c r="AI316" s="161" t="str">
        <f>VLOOKUP(AH320,'[2]FDN Details'!$B292:AU770,16,0)</f>
        <v>-</v>
      </c>
      <c r="AJ316" s="173">
        <f>VLOOKUP(AH320,'[2]FDN Details'!$B292:AT770,15,0)</f>
        <v>407</v>
      </c>
      <c r="AK316" s="174">
        <v>0</v>
      </c>
      <c r="AL316" s="175" t="str">
        <f>VLOOKUP(AK320,'[2]FDN Details'!$B292:AX770,16,0)</f>
        <v>-</v>
      </c>
      <c r="AM316" s="173">
        <f>VLOOKUP(AK320,'[2]FDN Details'!$B292:AW770,15,0)</f>
        <v>424</v>
      </c>
      <c r="AN316" s="160">
        <v>0</v>
      </c>
      <c r="AO316" s="161" t="str">
        <f>VLOOKUP(AN320,'[2]FDN Details'!$B292:BA770,16,0)</f>
        <v>WFR</v>
      </c>
      <c r="AP316" s="173">
        <f>VLOOKUP(AN320,'[2]FDN Details'!$B292:AZ770,15,0)</f>
        <v>319</v>
      </c>
      <c r="AQ316" s="174"/>
      <c r="AR316" s="175" t="str">
        <f>VLOOKUP(AQ320,'[2]FDN Details'!$B292:BD770,16,0)</f>
        <v>DFR</v>
      </c>
      <c r="AS316" s="120">
        <f>VLOOKUP(AQ320,'[2]FDN Details'!$B292:BC770,15,0)</f>
        <v>409</v>
      </c>
      <c r="AT316" s="164"/>
      <c r="AU316" s="1102"/>
      <c r="AV316" s="1024"/>
      <c r="AW316" s="1024"/>
      <c r="AX316" s="1024"/>
      <c r="AY316" s="1024"/>
      <c r="AZ316" s="1024"/>
      <c r="BA316" s="1021"/>
      <c r="BB316" s="189">
        <f>SUM(F316:AS316)</f>
        <v>5671.576</v>
      </c>
      <c r="BC316" s="185"/>
      <c r="BD316" s="185"/>
      <c r="BE316" s="185"/>
      <c r="BF316" s="185"/>
      <c r="BG316" s="185"/>
      <c r="BH316" s="185"/>
      <c r="BI316" s="185"/>
      <c r="BJ316" s="185"/>
      <c r="BK316" s="185"/>
      <c r="BL316" s="185"/>
    </row>
    <row r="317" spans="1:64" s="186" customFormat="1" x14ac:dyDescent="0.35">
      <c r="A317" s="185"/>
      <c r="B317" s="1098"/>
      <c r="C317" s="190"/>
      <c r="D317" s="1006" t="str">
        <f>VLOOKUP(D320,'[2]FDN Details'!$B303:K781,2)</f>
        <v>123/1</v>
      </c>
      <c r="E317" s="1006"/>
      <c r="F317" s="164"/>
      <c r="G317" s="1006" t="str">
        <f>VLOOKUP(G320,'[2]FDN Details'!$B303:N781,2)</f>
        <v>123/2</v>
      </c>
      <c r="H317" s="1006"/>
      <c r="I317" s="190"/>
      <c r="J317" s="1006" t="str">
        <f>VLOOKUP(J320,'[2]FDN Details'!$B303:Q781,2)</f>
        <v>123/3</v>
      </c>
      <c r="K317" s="1006"/>
      <c r="L317" s="190"/>
      <c r="M317" s="1006" t="str">
        <f>VLOOKUP(M320,'[2]FDN Details'!$B303:T781,2)</f>
        <v>123/4</v>
      </c>
      <c r="N317" s="1006"/>
      <c r="O317" s="190"/>
      <c r="P317" s="1006" t="str">
        <f>VLOOKUP(P320,'[2]FDN Details'!$B303:W781,2)</f>
        <v>124/0</v>
      </c>
      <c r="Q317" s="1006"/>
      <c r="R317" s="164"/>
      <c r="S317" s="1006" t="str">
        <f>VLOOKUP(S320,'[2]FDN Details'!$B303:Z781,2)</f>
        <v>124/1</v>
      </c>
      <c r="T317" s="1006"/>
      <c r="U317" s="164"/>
      <c r="V317" s="1006" t="str">
        <f>VLOOKUP(V320,'[2]FDN Details'!$B303:AC781,2)</f>
        <v>124/2</v>
      </c>
      <c r="W317" s="1006"/>
      <c r="X317" s="164"/>
      <c r="Y317" s="1006" t="str">
        <f>VLOOKUP(Y320,'[2]FDN Details'!$B303:AF781,2)</f>
        <v>124/3</v>
      </c>
      <c r="Z317" s="1006"/>
      <c r="AA317" s="164"/>
      <c r="AB317" s="1006" t="str">
        <f>VLOOKUP(AB320,'[2]FDN Details'!$B303:AI781,2)</f>
        <v>124/4</v>
      </c>
      <c r="AC317" s="1006"/>
      <c r="AD317" s="164"/>
      <c r="AE317" s="1006" t="str">
        <f>VLOOKUP(AE320,'[2]FDN Details'!$B303:AL781,2)</f>
        <v>124/5</v>
      </c>
      <c r="AF317" s="1006"/>
      <c r="AG317" s="164"/>
      <c r="AH317" s="1006" t="str">
        <f>VLOOKUP(AH320,'[2]FDN Details'!$B303:AO781,2)</f>
        <v>124/6</v>
      </c>
      <c r="AI317" s="1006"/>
      <c r="AJ317" s="164"/>
      <c r="AK317" s="1006" t="str">
        <f>VLOOKUP(AK320,'[2]FDN Details'!$B303:AR781,2)</f>
        <v>125/0</v>
      </c>
      <c r="AL317" s="1006"/>
      <c r="AM317" s="191"/>
      <c r="AN317" s="1006" t="str">
        <f>VLOOKUP(AN320,'[2]FDN Details'!$B303:AU781,2)</f>
        <v>125/1</v>
      </c>
      <c r="AO317" s="1006"/>
      <c r="AP317" s="164"/>
      <c r="AQ317" s="1006" t="str">
        <f>VLOOKUP(AQ320,'[2]FDN Details'!$B303:AX781,2)</f>
        <v>125/2</v>
      </c>
      <c r="AR317" s="1006"/>
      <c r="AS317" s="190"/>
      <c r="AT317" s="164"/>
      <c r="AU317" s="1102"/>
      <c r="AV317" s="1025"/>
      <c r="AW317" s="1025"/>
      <c r="AX317" s="1025"/>
      <c r="AY317" s="1025"/>
      <c r="AZ317" s="1025"/>
      <c r="BA317" s="1022"/>
      <c r="BB317" s="185"/>
      <c r="BC317" s="185"/>
      <c r="BD317" s="185"/>
      <c r="BE317" s="185"/>
      <c r="BF317" s="185"/>
      <c r="BG317" s="185"/>
      <c r="BH317" s="185"/>
      <c r="BI317" s="185"/>
      <c r="BJ317" s="185"/>
      <c r="BK317" s="185"/>
      <c r="BL317" s="185"/>
    </row>
    <row r="318" spans="1:64" s="186" customFormat="1" x14ac:dyDescent="0.35">
      <c r="A318" s="185"/>
      <c r="B318" s="1098"/>
      <c r="C318" s="190"/>
      <c r="D318" s="1006" t="str">
        <f>VLOOKUP(D320,'[2]FDN Details'!$B303:K782,3)</f>
        <v>A+0</v>
      </c>
      <c r="E318" s="1006"/>
      <c r="F318" s="164"/>
      <c r="G318" s="1006" t="str">
        <f>VLOOKUP(G320,'[2]FDN Details'!$B303:N782,3)</f>
        <v>A+0</v>
      </c>
      <c r="H318" s="1006"/>
      <c r="I318" s="164"/>
      <c r="J318" s="1006" t="str">
        <f>VLOOKUP(J320,'[2]FDN Details'!$B303:Q782,3)</f>
        <v>A+9</v>
      </c>
      <c r="K318" s="1006"/>
      <c r="L318" s="164"/>
      <c r="M318" s="1006" t="str">
        <f>VLOOKUP(M320,'[2]FDN Details'!$B303:T782,3)</f>
        <v>A+0</v>
      </c>
      <c r="N318" s="1006"/>
      <c r="O318" s="164"/>
      <c r="P318" s="1006" t="str">
        <f>VLOOKUP(P320,'[2]FDN Details'!$B303:W782,3)</f>
        <v>B2+0</v>
      </c>
      <c r="Q318" s="1006"/>
      <c r="R318" s="164"/>
      <c r="S318" s="1006" t="str">
        <f>VLOOKUP(S320,'[2]FDN Details'!$B303:Z782,3)</f>
        <v>A+6</v>
      </c>
      <c r="T318" s="1006"/>
      <c r="U318" s="164"/>
      <c r="V318" s="1006" t="str">
        <f>VLOOKUP(V320,'[2]FDN Details'!$B303:AC782,3)</f>
        <v>A+6</v>
      </c>
      <c r="W318" s="1006"/>
      <c r="X318" s="164"/>
      <c r="Y318" s="1006" t="str">
        <f>VLOOKUP(Y320,'[2]FDN Details'!$B303:AF782,3)</f>
        <v>A+9</v>
      </c>
      <c r="Z318" s="1006"/>
      <c r="AA318" s="164"/>
      <c r="AB318" s="1006" t="str">
        <f>VLOOKUP(AB320,'[2]FDN Details'!$B303:AI782,3)</f>
        <v>A+3</v>
      </c>
      <c r="AC318" s="1006"/>
      <c r="AD318" s="164"/>
      <c r="AE318" s="1006" t="str">
        <f>VLOOKUP(AE320,'[2]FDN Details'!$B303:AL782,3)</f>
        <v>A+6</v>
      </c>
      <c r="AF318" s="1006"/>
      <c r="AG318" s="164"/>
      <c r="AH318" s="1006" t="str">
        <f>VLOOKUP(AH320,'[2]FDN Details'!$B303:AO782,3)</f>
        <v>A+6</v>
      </c>
      <c r="AI318" s="1006"/>
      <c r="AJ318" s="164"/>
      <c r="AK318" s="1006" t="str">
        <f>VLOOKUP(AK320,'[2]FDN Details'!$B303:AR782,3)</f>
        <v>B2+3</v>
      </c>
      <c r="AL318" s="1006"/>
      <c r="AM318" s="164"/>
      <c r="AN318" s="1006" t="str">
        <f>VLOOKUP(AN320,'[2]FDN Details'!$B303:AU782,3)</f>
        <v>A+3</v>
      </c>
      <c r="AO318" s="1006"/>
      <c r="AP318" s="164"/>
      <c r="AQ318" s="1006" t="str">
        <f>VLOOKUP(AQ320,'[2]FDN Details'!$B303:AX782,3)</f>
        <v>A+3</v>
      </c>
      <c r="AR318" s="1006"/>
      <c r="AS318" s="190"/>
      <c r="AT318" s="164"/>
      <c r="AU318" s="1102"/>
      <c r="AV318" s="1025"/>
      <c r="AW318" s="1025"/>
      <c r="AX318" s="1025"/>
      <c r="AY318" s="1025"/>
      <c r="AZ318" s="1025"/>
      <c r="BA318" s="1022"/>
      <c r="BB318" s="185"/>
      <c r="BC318" s="185"/>
      <c r="BD318" s="185"/>
      <c r="BE318" s="185"/>
      <c r="BF318" s="185"/>
      <c r="BG318" s="185"/>
      <c r="BH318" s="185"/>
      <c r="BI318" s="185"/>
      <c r="BJ318" s="185"/>
      <c r="BK318" s="185"/>
      <c r="BL318" s="185"/>
    </row>
    <row r="319" spans="1:64" s="186" customFormat="1" x14ac:dyDescent="0.35">
      <c r="A319" s="185"/>
      <c r="B319" s="1098"/>
      <c r="C319" s="133"/>
      <c r="D319" s="193"/>
      <c r="E319" s="193"/>
      <c r="F319" s="164"/>
      <c r="G319" s="193"/>
      <c r="H319" s="193"/>
      <c r="I319" s="193"/>
      <c r="J319" s="193"/>
      <c r="K319" s="193"/>
      <c r="L319" s="164"/>
      <c r="M319" s="193"/>
      <c r="N319" s="193"/>
      <c r="O319" s="164"/>
      <c r="P319" s="193"/>
      <c r="Q319" s="193"/>
      <c r="R319" s="193"/>
      <c r="S319" s="194"/>
      <c r="T319" s="195"/>
      <c r="U319" s="193"/>
      <c r="V319" s="193"/>
      <c r="W319" s="193"/>
      <c r="X319" s="133"/>
      <c r="Y319" s="193"/>
      <c r="Z319" s="193"/>
      <c r="AA319" s="164"/>
      <c r="AB319" s="193"/>
      <c r="AC319" s="193"/>
      <c r="AD319" s="164"/>
      <c r="AE319" s="193"/>
      <c r="AF319" s="193"/>
      <c r="AG319" s="164"/>
      <c r="AH319" s="193"/>
      <c r="AI319" s="193"/>
      <c r="AJ319" s="183"/>
      <c r="AK319" s="193"/>
      <c r="AL319" s="193"/>
      <c r="AM319" s="183"/>
      <c r="AN319" s="193"/>
      <c r="AO319" s="193"/>
      <c r="AP319" s="183"/>
      <c r="AQ319" s="193"/>
      <c r="AR319" s="193"/>
      <c r="AS319" s="183"/>
      <c r="AT319" s="164"/>
      <c r="AU319" s="1102"/>
      <c r="AV319" s="1025"/>
      <c r="AW319" s="1025"/>
      <c r="AX319" s="1025"/>
      <c r="AY319" s="1025"/>
      <c r="AZ319" s="1025"/>
      <c r="BA319" s="1022"/>
      <c r="BB319" s="185"/>
      <c r="BC319" s="185"/>
      <c r="BD319" s="185"/>
      <c r="BE319" s="185"/>
      <c r="BF319" s="185"/>
      <c r="BG319" s="185"/>
      <c r="BH319" s="185"/>
      <c r="BI319" s="185"/>
      <c r="BJ319" s="185"/>
      <c r="BK319" s="185"/>
      <c r="BL319" s="185"/>
    </row>
    <row r="320" spans="1:64" s="186" customFormat="1" x14ac:dyDescent="0.35">
      <c r="A320" s="185"/>
      <c r="B320" s="1098"/>
      <c r="C320" s="196"/>
      <c r="D320" s="196">
        <f>AQ309+1</f>
        <v>387</v>
      </c>
      <c r="E320" s="196"/>
      <c r="F320" s="197"/>
      <c r="G320" s="196">
        <f>D320+1</f>
        <v>388</v>
      </c>
      <c r="H320" s="196"/>
      <c r="I320" s="197"/>
      <c r="J320" s="196">
        <f>G320+1</f>
        <v>389</v>
      </c>
      <c r="K320" s="196"/>
      <c r="L320" s="197"/>
      <c r="M320" s="196">
        <f>J320+1</f>
        <v>390</v>
      </c>
      <c r="N320" s="196"/>
      <c r="O320" s="197"/>
      <c r="P320" s="196">
        <f>M320+1</f>
        <v>391</v>
      </c>
      <c r="Q320" s="196"/>
      <c r="R320" s="197"/>
      <c r="S320" s="196">
        <f>P320+1</f>
        <v>392</v>
      </c>
      <c r="T320" s="196"/>
      <c r="U320" s="197"/>
      <c r="V320" s="196">
        <f>S320+1</f>
        <v>393</v>
      </c>
      <c r="W320" s="196"/>
      <c r="X320" s="196"/>
      <c r="Y320" s="196">
        <f>V320+1</f>
        <v>394</v>
      </c>
      <c r="Z320" s="196"/>
      <c r="AA320" s="197"/>
      <c r="AB320" s="196">
        <f>Y320+1</f>
        <v>395</v>
      </c>
      <c r="AC320" s="196"/>
      <c r="AD320" s="197"/>
      <c r="AE320" s="196">
        <f>AB320+1</f>
        <v>396</v>
      </c>
      <c r="AF320" s="196"/>
      <c r="AG320" s="197"/>
      <c r="AH320" s="196">
        <f>AE320+1</f>
        <v>397</v>
      </c>
      <c r="AI320" s="196"/>
      <c r="AJ320" s="196"/>
      <c r="AK320" s="196">
        <f>AH320+1</f>
        <v>398</v>
      </c>
      <c r="AL320" s="196"/>
      <c r="AM320" s="196"/>
      <c r="AN320" s="196">
        <f>AK320+1</f>
        <v>399</v>
      </c>
      <c r="AO320" s="196"/>
      <c r="AP320" s="196"/>
      <c r="AQ320" s="196">
        <f>AN320+1</f>
        <v>400</v>
      </c>
      <c r="AR320" s="196"/>
      <c r="AS320" s="196"/>
      <c r="AT320" s="164"/>
      <c r="AU320" s="1102"/>
      <c r="AV320" s="1025"/>
      <c r="AW320" s="1025"/>
      <c r="AX320" s="1025"/>
      <c r="AY320" s="1025"/>
      <c r="AZ320" s="1025"/>
      <c r="BA320" s="1022"/>
      <c r="BB320" s="185"/>
      <c r="BC320" s="185"/>
      <c r="BD320" s="185"/>
      <c r="BE320" s="185"/>
      <c r="BF320" s="185"/>
      <c r="BG320" s="185"/>
      <c r="BH320" s="185"/>
      <c r="BI320" s="185"/>
      <c r="BJ320" s="185"/>
      <c r="BK320" s="185"/>
      <c r="BL320" s="185"/>
    </row>
    <row r="321" spans="1:64" s="186" customFormat="1" x14ac:dyDescent="0.35">
      <c r="A321" s="185"/>
      <c r="B321" s="1098"/>
      <c r="C321" s="1017" t="s">
        <v>106</v>
      </c>
      <c r="D321" s="1018"/>
      <c r="E321" s="1018"/>
      <c r="F321" s="1018"/>
      <c r="G321" s="1018"/>
      <c r="H321" s="1018"/>
      <c r="I321" s="1018"/>
      <c r="J321" s="1018"/>
      <c r="K321" s="1018"/>
      <c r="L321" s="1018"/>
      <c r="M321" s="1018"/>
      <c r="N321" s="1018"/>
      <c r="O321" s="1018"/>
      <c r="P321" s="1018"/>
      <c r="Q321" s="1018"/>
      <c r="R321" s="1018"/>
      <c r="S321" s="1018"/>
      <c r="T321" s="1018"/>
      <c r="U321" s="1018"/>
      <c r="V321" s="1018"/>
      <c r="W321" s="1018"/>
      <c r="X321" s="1018"/>
      <c r="Y321" s="1018"/>
      <c r="Z321" s="1018"/>
      <c r="AA321" s="1018"/>
      <c r="AB321" s="1018"/>
      <c r="AC321" s="1018"/>
      <c r="AD321" s="1018"/>
      <c r="AE321" s="1018"/>
      <c r="AF321" s="1018"/>
      <c r="AG321" s="1018"/>
      <c r="AH321" s="1018"/>
      <c r="AI321" s="1018"/>
      <c r="AJ321" s="1018"/>
      <c r="AK321" s="1018"/>
      <c r="AL321" s="1018"/>
      <c r="AM321" s="1018"/>
      <c r="AN321" s="1018"/>
      <c r="AO321" s="1018"/>
      <c r="AP321" s="1018"/>
      <c r="AQ321" s="1018"/>
      <c r="AR321" s="1018"/>
      <c r="AS321" s="1018"/>
      <c r="AT321" s="164"/>
      <c r="AU321" s="1102"/>
      <c r="AV321" s="1025"/>
      <c r="AW321" s="1025"/>
      <c r="AX321" s="1025"/>
      <c r="AY321" s="1025"/>
      <c r="AZ321" s="1025"/>
      <c r="BA321" s="1022"/>
      <c r="BB321" s="185"/>
      <c r="BC321" s="185"/>
      <c r="BD321" s="185"/>
      <c r="BE321" s="185"/>
      <c r="BF321" s="185"/>
      <c r="BG321" s="185"/>
      <c r="BH321" s="185"/>
      <c r="BI321" s="185"/>
      <c r="BJ321" s="185"/>
      <c r="BK321" s="185"/>
      <c r="BL321" s="185"/>
    </row>
    <row r="322" spans="1:64" s="186" customFormat="1" x14ac:dyDescent="0.35">
      <c r="A322" s="185"/>
      <c r="B322" s="1098"/>
      <c r="C322" s="182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64"/>
      <c r="AU322" s="1102"/>
      <c r="AV322" s="1025"/>
      <c r="AW322" s="1025"/>
      <c r="AX322" s="1025"/>
      <c r="AY322" s="1025"/>
      <c r="AZ322" s="1025"/>
      <c r="BA322" s="1022"/>
      <c r="BB322" s="185"/>
      <c r="BC322" s="185"/>
      <c r="BD322" s="185"/>
      <c r="BE322" s="185"/>
      <c r="BF322" s="185"/>
      <c r="BG322" s="185"/>
      <c r="BH322" s="185"/>
      <c r="BI322" s="185"/>
      <c r="BJ322" s="185"/>
      <c r="BK322" s="185"/>
      <c r="BL322" s="185"/>
    </row>
    <row r="323" spans="1:64" s="186" customFormat="1" x14ac:dyDescent="0.35">
      <c r="A323" s="185"/>
      <c r="B323" s="1098"/>
      <c r="C323" s="133"/>
      <c r="D323" s="133"/>
      <c r="E323" s="133" t="s">
        <v>2326</v>
      </c>
      <c r="F323" s="164"/>
      <c r="G323" s="133"/>
      <c r="H323" s="133"/>
      <c r="I323" s="164"/>
      <c r="J323" s="133"/>
      <c r="K323" s="133"/>
      <c r="L323" s="164"/>
      <c r="M323" s="133"/>
      <c r="N323" s="133"/>
      <c r="O323" s="164"/>
      <c r="P323" s="133"/>
      <c r="Q323" s="133" t="s">
        <v>2326</v>
      </c>
      <c r="R323" s="164"/>
      <c r="S323" s="133"/>
      <c r="T323" s="133" t="s">
        <v>2326</v>
      </c>
      <c r="U323" s="198"/>
      <c r="V323" s="133" t="s">
        <v>2326</v>
      </c>
      <c r="W323" s="133"/>
      <c r="X323" s="164"/>
      <c r="Y323" s="133"/>
      <c r="Z323" s="133"/>
      <c r="AA323" s="164"/>
      <c r="AB323" s="133"/>
      <c r="AC323" s="133"/>
      <c r="AD323" s="164"/>
      <c r="AE323" s="133"/>
      <c r="AF323" s="133"/>
      <c r="AG323" s="164"/>
      <c r="AH323" s="133" t="s">
        <v>2326</v>
      </c>
      <c r="AI323" s="133"/>
      <c r="AJ323" s="164"/>
      <c r="AK323" s="133"/>
      <c r="AL323" s="133" t="s">
        <v>2326</v>
      </c>
      <c r="AM323" s="164"/>
      <c r="AN323" s="133"/>
      <c r="AO323" s="133"/>
      <c r="AP323" s="198"/>
      <c r="AQ323" s="133"/>
      <c r="AR323" s="133"/>
      <c r="AS323" s="164"/>
      <c r="AT323" s="164"/>
      <c r="AU323" s="1102"/>
      <c r="AV323" s="1025"/>
      <c r="AW323" s="1025"/>
      <c r="AX323" s="1025"/>
      <c r="AY323" s="1025"/>
      <c r="AZ323" s="1025"/>
      <c r="BA323" s="1022"/>
      <c r="BB323" s="185"/>
      <c r="BC323" s="185"/>
      <c r="BD323" s="185"/>
      <c r="BE323" s="185"/>
      <c r="BF323" s="185"/>
      <c r="BG323" s="185"/>
      <c r="BH323" s="185"/>
      <c r="BI323" s="185"/>
      <c r="BJ323" s="185"/>
      <c r="BK323" s="185"/>
      <c r="BL323" s="185"/>
    </row>
    <row r="324" spans="1:64" s="186" customFormat="1" ht="17" thickBot="1" x14ac:dyDescent="0.4">
      <c r="A324" s="185"/>
      <c r="B324" s="1098"/>
      <c r="C324" s="133"/>
      <c r="D324" s="1031" t="s">
        <v>107</v>
      </c>
      <c r="E324" s="1032"/>
      <c r="F324" s="164"/>
      <c r="G324" s="1020" t="s">
        <v>107</v>
      </c>
      <c r="H324" s="1020"/>
      <c r="I324" s="164"/>
      <c r="J324" s="1020"/>
      <c r="K324" s="1020"/>
      <c r="L324" s="164"/>
      <c r="M324" s="1020" t="s">
        <v>107</v>
      </c>
      <c r="N324" s="1020"/>
      <c r="O324" s="164"/>
      <c r="P324" s="1020" t="s">
        <v>107</v>
      </c>
      <c r="Q324" s="1020"/>
      <c r="R324" s="164"/>
      <c r="S324" s="1020" t="s">
        <v>107</v>
      </c>
      <c r="T324" s="1020"/>
      <c r="U324" s="164"/>
      <c r="V324" s="1020" t="s">
        <v>107</v>
      </c>
      <c r="W324" s="1020"/>
      <c r="X324" s="164"/>
      <c r="Y324" s="1020"/>
      <c r="Z324" s="1020"/>
      <c r="AA324" s="164"/>
      <c r="AB324" s="1020" t="s">
        <v>107</v>
      </c>
      <c r="AC324" s="1020"/>
      <c r="AD324" s="164"/>
      <c r="AE324" s="1020"/>
      <c r="AF324" s="1020"/>
      <c r="AG324" s="164"/>
      <c r="AH324" s="1020" t="s">
        <v>107</v>
      </c>
      <c r="AI324" s="1020"/>
      <c r="AJ324" s="164"/>
      <c r="AK324" s="1020" t="s">
        <v>107</v>
      </c>
      <c r="AL324" s="1020"/>
      <c r="AM324" s="164"/>
      <c r="AN324" s="1020" t="s">
        <v>107</v>
      </c>
      <c r="AO324" s="1020"/>
      <c r="AP324" s="164"/>
      <c r="AQ324" s="1019" t="s">
        <v>107</v>
      </c>
      <c r="AR324" s="1019"/>
      <c r="AS324" s="164"/>
      <c r="AT324" s="164"/>
      <c r="AU324" s="1102"/>
      <c r="AV324" s="1026"/>
      <c r="AW324" s="1026"/>
      <c r="AX324" s="1026"/>
      <c r="AY324" s="1026"/>
      <c r="AZ324" s="1026"/>
      <c r="BA324" s="1023"/>
      <c r="BB324" s="185"/>
      <c r="BC324" s="185"/>
      <c r="BD324" s="185"/>
      <c r="BE324" s="185"/>
      <c r="BF324" s="185"/>
      <c r="BG324" s="185"/>
      <c r="BH324" s="185"/>
      <c r="BI324" s="185"/>
      <c r="BJ324" s="185"/>
      <c r="BK324" s="185"/>
      <c r="BL324" s="185"/>
    </row>
    <row r="325" spans="1:64" s="186" customFormat="1" ht="17.5" thickTop="1" thickBot="1" x14ac:dyDescent="0.4">
      <c r="A325" s="185"/>
      <c r="B325" s="1098"/>
      <c r="C325" s="164"/>
      <c r="D325" s="165" t="s">
        <v>85</v>
      </c>
      <c r="E325" s="166" t="s">
        <v>86</v>
      </c>
      <c r="F325" s="164"/>
      <c r="G325" s="165" t="s">
        <v>85</v>
      </c>
      <c r="H325" s="166" t="s">
        <v>86</v>
      </c>
      <c r="I325" s="164"/>
      <c r="J325" s="156" t="s">
        <v>85</v>
      </c>
      <c r="K325" s="157" t="s">
        <v>86</v>
      </c>
      <c r="L325" s="164"/>
      <c r="M325" s="165" t="s">
        <v>85</v>
      </c>
      <c r="N325" s="166" t="s">
        <v>86</v>
      </c>
      <c r="O325" s="164"/>
      <c r="P325" s="165" t="s">
        <v>85</v>
      </c>
      <c r="Q325" s="166" t="s">
        <v>86</v>
      </c>
      <c r="R325" s="164"/>
      <c r="S325" s="165" t="s">
        <v>85</v>
      </c>
      <c r="T325" s="166" t="s">
        <v>86</v>
      </c>
      <c r="U325" s="164"/>
      <c r="V325" s="165" t="s">
        <v>85</v>
      </c>
      <c r="W325" s="166" t="s">
        <v>86</v>
      </c>
      <c r="X325" s="164"/>
      <c r="Y325" s="156" t="s">
        <v>85</v>
      </c>
      <c r="Z325" s="157" t="s">
        <v>86</v>
      </c>
      <c r="AA325" s="164"/>
      <c r="AB325" s="165" t="s">
        <v>85</v>
      </c>
      <c r="AC325" s="166" t="s">
        <v>86</v>
      </c>
      <c r="AD325" s="164"/>
      <c r="AE325" s="156" t="s">
        <v>85</v>
      </c>
      <c r="AF325" s="157" t="s">
        <v>86</v>
      </c>
      <c r="AG325" s="164"/>
      <c r="AH325" s="165" t="s">
        <v>85</v>
      </c>
      <c r="AI325" s="166" t="s">
        <v>86</v>
      </c>
      <c r="AJ325" s="164"/>
      <c r="AK325" s="165" t="s">
        <v>85</v>
      </c>
      <c r="AL325" s="166" t="s">
        <v>86</v>
      </c>
      <c r="AM325" s="164"/>
      <c r="AN325" s="165" t="s">
        <v>85</v>
      </c>
      <c r="AO325" s="166" t="s">
        <v>86</v>
      </c>
      <c r="AP325" s="164"/>
      <c r="AQ325" s="165" t="s">
        <v>85</v>
      </c>
      <c r="AR325" s="166" t="s">
        <v>86</v>
      </c>
      <c r="AS325" s="184"/>
      <c r="AT325" s="164"/>
      <c r="AU325" s="1102"/>
      <c r="AV325" s="1027">
        <v>14</v>
      </c>
      <c r="AW325" s="1015">
        <f>COUNTIF(D324:AR325,"FC")</f>
        <v>11</v>
      </c>
      <c r="AX325" s="1015">
        <f>COUNTIF(C323:AR323,"EC")</f>
        <v>6</v>
      </c>
      <c r="AY325" s="1015">
        <f>COUNTIF(A327:AR328,"E")</f>
        <v>8</v>
      </c>
      <c r="AZ325" s="1015">
        <f>COUNTIF(J324:AR324,"TW")</f>
        <v>0</v>
      </c>
      <c r="BA325" s="1014"/>
      <c r="BB325" s="185"/>
      <c r="BC325" s="185"/>
      <c r="BD325" s="185"/>
      <c r="BE325" s="185"/>
      <c r="BF325" s="185"/>
      <c r="BG325" s="185"/>
      <c r="BH325" s="185"/>
      <c r="BI325" s="185"/>
      <c r="BJ325" s="185"/>
      <c r="BK325" s="185"/>
      <c r="BL325" s="185"/>
    </row>
    <row r="326" spans="1:64" s="186" customFormat="1" ht="17.5" thickTop="1" thickBot="1" x14ac:dyDescent="0.4">
      <c r="A326" s="185"/>
      <c r="B326" s="1098"/>
      <c r="C326" s="164"/>
      <c r="D326" s="169" t="s">
        <v>89</v>
      </c>
      <c r="E326" s="170" t="s">
        <v>90</v>
      </c>
      <c r="F326" s="164"/>
      <c r="G326" s="169" t="s">
        <v>89</v>
      </c>
      <c r="H326" s="170" t="s">
        <v>90</v>
      </c>
      <c r="I326" s="164" t="s">
        <v>68</v>
      </c>
      <c r="J326" s="158" t="s">
        <v>89</v>
      </c>
      <c r="K326" s="159" t="s">
        <v>90</v>
      </c>
      <c r="L326" s="164"/>
      <c r="M326" s="169" t="s">
        <v>89</v>
      </c>
      <c r="N326" s="170" t="s">
        <v>90</v>
      </c>
      <c r="O326" s="164"/>
      <c r="P326" s="169" t="s">
        <v>89</v>
      </c>
      <c r="Q326" s="170" t="s">
        <v>90</v>
      </c>
      <c r="R326" s="164"/>
      <c r="S326" s="169" t="s">
        <v>89</v>
      </c>
      <c r="T326" s="170" t="s">
        <v>90</v>
      </c>
      <c r="U326" s="164"/>
      <c r="V326" s="169" t="s">
        <v>89</v>
      </c>
      <c r="W326" s="170" t="s">
        <v>90</v>
      </c>
      <c r="X326" s="164"/>
      <c r="Y326" s="158" t="s">
        <v>89</v>
      </c>
      <c r="Z326" s="159" t="s">
        <v>90</v>
      </c>
      <c r="AA326" s="164"/>
      <c r="AB326" s="169" t="s">
        <v>89</v>
      </c>
      <c r="AC326" s="170" t="s">
        <v>90</v>
      </c>
      <c r="AD326" s="164"/>
      <c r="AE326" s="158" t="s">
        <v>89</v>
      </c>
      <c r="AF326" s="159" t="s">
        <v>90</v>
      </c>
      <c r="AG326" s="164"/>
      <c r="AH326" s="169" t="s">
        <v>89</v>
      </c>
      <c r="AI326" s="170" t="s">
        <v>90</v>
      </c>
      <c r="AJ326" s="164"/>
      <c r="AK326" s="169" t="s">
        <v>89</v>
      </c>
      <c r="AL326" s="170" t="s">
        <v>90</v>
      </c>
      <c r="AM326" s="164"/>
      <c r="AN326" s="169" t="s">
        <v>89</v>
      </c>
      <c r="AO326" s="170" t="s">
        <v>90</v>
      </c>
      <c r="AP326" s="164"/>
      <c r="AQ326" s="169" t="s">
        <v>89</v>
      </c>
      <c r="AR326" s="170" t="s">
        <v>90</v>
      </c>
      <c r="AS326" s="184"/>
      <c r="AT326" s="164"/>
      <c r="AU326" s="1102"/>
      <c r="AV326" s="1027"/>
      <c r="AW326" s="1015"/>
      <c r="AX326" s="1015"/>
      <c r="AY326" s="1015"/>
      <c r="AZ326" s="1015"/>
      <c r="BA326" s="1014"/>
      <c r="BB326" s="185"/>
      <c r="BC326" s="185"/>
      <c r="BD326" s="185"/>
      <c r="BE326" s="185"/>
      <c r="BF326" s="185"/>
      <c r="BG326" s="185"/>
      <c r="BH326" s="185"/>
      <c r="BI326" s="185"/>
      <c r="BJ326" s="185"/>
      <c r="BK326" s="185"/>
      <c r="BL326" s="185"/>
    </row>
    <row r="327" spans="1:64" s="186" customFormat="1" ht="17.5" thickTop="1" thickBot="1" x14ac:dyDescent="0.4">
      <c r="A327" s="185"/>
      <c r="B327" s="1098"/>
      <c r="C327" s="133"/>
      <c r="D327" s="174"/>
      <c r="E327" s="175" t="str">
        <f>VLOOKUP(D331,'[2]FDN Details'!$B303:Q781,16,0)</f>
        <v>DFR</v>
      </c>
      <c r="F327" s="173">
        <f>VLOOKUP(D331,'[2]FDN Details'!$B303:P781,15,0)</f>
        <v>422</v>
      </c>
      <c r="G327" s="174">
        <v>0</v>
      </c>
      <c r="H327" s="175" t="str">
        <f>VLOOKUP(G331,'[2]FDN Details'!$B303:T781,16,0)</f>
        <v>-</v>
      </c>
      <c r="I327" s="173">
        <f>VLOOKUP(G331,'[2]FDN Details'!$B303:S781,15,0)</f>
        <v>422.541</v>
      </c>
      <c r="J327" s="160">
        <v>0</v>
      </c>
      <c r="K327" s="161" t="str">
        <f>VLOOKUP(J331,'[2]FDN Details'!$B303:W781,16,0)</f>
        <v>-</v>
      </c>
      <c r="L327" s="173">
        <f>VLOOKUP(J331,'[2]FDN Details'!$B303:V781,15,0)</f>
        <v>449</v>
      </c>
      <c r="M327" s="174" t="s">
        <v>108</v>
      </c>
      <c r="N327" s="175" t="str">
        <f>VLOOKUP(M331,'[2]FDN Details'!$B303:Z781,16,0)</f>
        <v>WFR</v>
      </c>
      <c r="O327" s="173">
        <f>VLOOKUP(M331,'[2]FDN Details'!$B303:Y781,15,0)</f>
        <v>305</v>
      </c>
      <c r="P327" s="174" t="s">
        <v>108</v>
      </c>
      <c r="Q327" s="175" t="str">
        <f>VLOOKUP(P331,'[2]FDN Details'!$B303:AC781,16,0)</f>
        <v>DFR</v>
      </c>
      <c r="R327" s="173">
        <f>VLOOKUP(P331,'[2]FDN Details'!$B303:AB781,15,0)</f>
        <v>439</v>
      </c>
      <c r="S327" s="174" t="s">
        <v>108</v>
      </c>
      <c r="T327" s="175" t="str">
        <f>VLOOKUP(S331,'[2]FDN Details'!$B303:AF781,16,0)</f>
        <v>DFR</v>
      </c>
      <c r="U327" s="173">
        <f>VLOOKUP(S331,'[2]FDN Details'!$B303:AE781,15,0)</f>
        <v>409</v>
      </c>
      <c r="V327" s="174" t="s">
        <v>108</v>
      </c>
      <c r="W327" s="175" t="str">
        <f>VLOOKUP(V331,'[2]FDN Details'!$B303:AI781,16,0)</f>
        <v>DFR</v>
      </c>
      <c r="X327" s="173">
        <f>VLOOKUP(V331,'[2]FDN Details'!$B303:AH781,15,0)</f>
        <v>422</v>
      </c>
      <c r="Y327" s="160">
        <v>0</v>
      </c>
      <c r="Z327" s="161" t="str">
        <f>VLOOKUP(Y331,'[2]FDN Details'!$B303:AL781,16,0)</f>
        <v>-</v>
      </c>
      <c r="AA327" s="173">
        <f>VLOOKUP(Y331,'[2]FDN Details'!$B303:AK781,15,0)</f>
        <v>390</v>
      </c>
      <c r="AB327" s="174" t="s">
        <v>108</v>
      </c>
      <c r="AC327" s="175" t="str">
        <f>VLOOKUP(AB331,'[2]FDN Details'!$B303:AO781,16,0)</f>
        <v>-</v>
      </c>
      <c r="AD327" s="173">
        <f>VLOOKUP(AB331,'[2]FDN Details'!$B303:AN781,15,0)</f>
        <v>404</v>
      </c>
      <c r="AE327" s="160">
        <v>0</v>
      </c>
      <c r="AF327" s="161" t="str">
        <f>VLOOKUP(AE331,'[2]FDN Details'!$B303:AR781,16,0)</f>
        <v>-</v>
      </c>
      <c r="AG327" s="173">
        <v>331</v>
      </c>
      <c r="AH327" s="174" t="s">
        <v>108</v>
      </c>
      <c r="AI327" s="175" t="str">
        <f>VLOOKUP(AH331,'[2]FDN Details'!$B303:AU781,16,0)</f>
        <v>DFR</v>
      </c>
      <c r="AJ327" s="173">
        <f>VLOOKUP(AH331,'[2]FDN Details'!$B303:AT781,15,0)</f>
        <v>368</v>
      </c>
      <c r="AK327" s="174" t="s">
        <v>108</v>
      </c>
      <c r="AL327" s="175" t="str">
        <f>VLOOKUP(AK331,'[2]FDN Details'!$B303:AX781,16,0)</f>
        <v>DFR</v>
      </c>
      <c r="AM327" s="173">
        <f>VLOOKUP(AK331,'[2]FDN Details'!$B303:AW781,15,0)</f>
        <v>389</v>
      </c>
      <c r="AN327" s="174">
        <v>0</v>
      </c>
      <c r="AO327" s="175" t="str">
        <f>VLOOKUP(AN331,'[2]FDN Details'!$B303:BA781,16,0)</f>
        <v>-</v>
      </c>
      <c r="AP327" s="173">
        <f>VLOOKUP(AN331,'[2]FDN Details'!$B303:AZ781,15,0)</f>
        <v>390.10399999999998</v>
      </c>
      <c r="AQ327" s="174" t="s">
        <v>108</v>
      </c>
      <c r="AR327" s="175" t="str">
        <f>VLOOKUP(AQ331,'[2]FDN Details'!$B303:BD781,16,0)</f>
        <v>DFR</v>
      </c>
      <c r="AS327" s="120">
        <f>VLOOKUP(AQ331,'[2]FDN Details'!$B303:BC781,15,0)</f>
        <v>406</v>
      </c>
      <c r="AT327" s="164"/>
      <c r="AU327" s="1102"/>
      <c r="AV327" s="1027"/>
      <c r="AW327" s="1015"/>
      <c r="AX327" s="1015"/>
      <c r="AY327" s="1015"/>
      <c r="AZ327" s="1015"/>
      <c r="BA327" s="1014"/>
      <c r="BB327" s="189">
        <f>SUM(F327:AS327)</f>
        <v>5546.6450000000004</v>
      </c>
      <c r="BC327" s="185"/>
      <c r="BD327" s="185"/>
      <c r="BE327" s="185"/>
      <c r="BF327" s="185"/>
      <c r="BG327" s="185"/>
      <c r="BH327" s="185"/>
      <c r="BI327" s="185"/>
      <c r="BJ327" s="185"/>
      <c r="BK327" s="185"/>
      <c r="BL327" s="185"/>
    </row>
    <row r="328" spans="1:64" s="186" customFormat="1" ht="17" thickTop="1" x14ac:dyDescent="0.35">
      <c r="A328" s="185"/>
      <c r="B328" s="1098"/>
      <c r="C328" s="190"/>
      <c r="D328" s="1006" t="str">
        <f>VLOOKUP(D331,'[2]FDN Details'!$B314:K792,2)</f>
        <v>125/3</v>
      </c>
      <c r="E328" s="1006"/>
      <c r="F328" s="164"/>
      <c r="G328" s="1006" t="str">
        <f>VLOOKUP(G331,'[2]FDN Details'!$B314:N792,2)</f>
        <v>126/0</v>
      </c>
      <c r="H328" s="1006"/>
      <c r="I328" s="190"/>
      <c r="J328" s="1006" t="str">
        <f>VLOOKUP(J331,'[2]FDN Details'!$B314:Q792,2)</f>
        <v>126/1</v>
      </c>
      <c r="K328" s="1006"/>
      <c r="L328" s="190"/>
      <c r="M328" s="1006" t="str">
        <f>VLOOKUP(M331,'[2]FDN Details'!$B314:T792,2)</f>
        <v>126/2</v>
      </c>
      <c r="N328" s="1006"/>
      <c r="O328" s="190"/>
      <c r="P328" s="1006" t="str">
        <f>VLOOKUP(P331,'[2]FDN Details'!$B314:W792,2)</f>
        <v>126/3</v>
      </c>
      <c r="Q328" s="1006"/>
      <c r="R328" s="164"/>
      <c r="S328" s="1006" t="str">
        <f>VLOOKUP(S331,'[2]FDN Details'!$B314:Z792,2)</f>
        <v>126/4</v>
      </c>
      <c r="T328" s="1006"/>
      <c r="U328" s="164"/>
      <c r="V328" s="1006" t="str">
        <f>VLOOKUP(V331,'[2]FDN Details'!$B314:AC792,2)</f>
        <v>126/5</v>
      </c>
      <c r="W328" s="1006"/>
      <c r="X328" s="164"/>
      <c r="Y328" s="1006" t="str">
        <f>VLOOKUP(Y331,'[2]FDN Details'!$B314:AF792,2)</f>
        <v>126/6</v>
      </c>
      <c r="Z328" s="1006"/>
      <c r="AA328" s="164"/>
      <c r="AB328" s="1006" t="str">
        <f>VLOOKUP(AB331,'[2]FDN Details'!$B314:AI792,2)</f>
        <v>126/7</v>
      </c>
      <c r="AC328" s="1006"/>
      <c r="AD328" s="164"/>
      <c r="AE328" s="1006" t="str">
        <f>VLOOKUP(AE331,'[2]FDN Details'!$B314:AL792,2)</f>
        <v>126/8</v>
      </c>
      <c r="AF328" s="1006"/>
      <c r="AG328" s="164"/>
      <c r="AH328" s="1006" t="str">
        <f>VLOOKUP(AH331,'[2]FDN Details'!$B314:AO792,2)</f>
        <v>126/9</v>
      </c>
      <c r="AI328" s="1006"/>
      <c r="AJ328" s="164"/>
      <c r="AK328" s="1006" t="str">
        <f>VLOOKUP(AK331,'[2]FDN Details'!$B314:AR792,2)</f>
        <v>126/10</v>
      </c>
      <c r="AL328" s="1006"/>
      <c r="AM328" s="191"/>
      <c r="AN328" s="1006" t="str">
        <f>VLOOKUP(AN331,'[2]FDN Details'!$B314:AU792,2)</f>
        <v>127/0</v>
      </c>
      <c r="AO328" s="1006"/>
      <c r="AP328" s="164"/>
      <c r="AQ328" s="1006" t="str">
        <f>VLOOKUP(AQ331,'[2]FDN Details'!$B314:AX792,2)</f>
        <v>127/1</v>
      </c>
      <c r="AR328" s="1006"/>
      <c r="AS328" s="190"/>
      <c r="AT328" s="164"/>
      <c r="AU328" s="1102"/>
      <c r="AV328" s="187"/>
      <c r="AW328" s="187"/>
      <c r="AX328" s="187"/>
      <c r="AY328" s="187"/>
      <c r="AZ328" s="187"/>
      <c r="BA328" s="188"/>
      <c r="BB328" s="185"/>
      <c r="BC328" s="185"/>
      <c r="BD328" s="185"/>
      <c r="BE328" s="185"/>
      <c r="BF328" s="185"/>
      <c r="BG328" s="185"/>
      <c r="BH328" s="185"/>
      <c r="BI328" s="185"/>
      <c r="BJ328" s="185"/>
      <c r="BK328" s="185"/>
      <c r="BL328" s="185"/>
    </row>
    <row r="329" spans="1:64" s="186" customFormat="1" x14ac:dyDescent="0.35">
      <c r="A329" s="185"/>
      <c r="B329" s="1098"/>
      <c r="C329" s="190"/>
      <c r="D329" s="1006" t="str">
        <f>VLOOKUP(D331,'[2]FDN Details'!$B314:K793,3)</f>
        <v>A+6</v>
      </c>
      <c r="E329" s="1006"/>
      <c r="F329" s="164"/>
      <c r="G329" s="1006" t="str">
        <f>VLOOKUP(G331,'[2]FDN Details'!$B314:N793,3)</f>
        <v>C2+0</v>
      </c>
      <c r="H329" s="1006"/>
      <c r="I329" s="164"/>
      <c r="J329" s="1006" t="str">
        <f>VLOOKUP(J331,'[2]FDN Details'!$B314:Q793,3)</f>
        <v>A+9</v>
      </c>
      <c r="K329" s="1006"/>
      <c r="L329" s="164"/>
      <c r="M329" s="1006" t="str">
        <f>VLOOKUP(M331,'[2]FDN Details'!$B314:T793,3)</f>
        <v>A+9</v>
      </c>
      <c r="N329" s="1006"/>
      <c r="O329" s="164"/>
      <c r="P329" s="1006" t="str">
        <f>VLOOKUP(P331,'[2]FDN Details'!$B314:W793,3)</f>
        <v>A+3</v>
      </c>
      <c r="Q329" s="1006"/>
      <c r="R329" s="164"/>
      <c r="S329" s="1006" t="str">
        <f>VLOOKUP(S331,'[2]FDN Details'!$B314:Z793,3)</f>
        <v>A+0</v>
      </c>
      <c r="T329" s="1006"/>
      <c r="U329" s="164"/>
      <c r="V329" s="1006" t="str">
        <f>VLOOKUP(V331,'[2]FDN Details'!$B314:AC793,3)</f>
        <v>A+3</v>
      </c>
      <c r="W329" s="1006"/>
      <c r="X329" s="164"/>
      <c r="Y329" s="1006" t="str">
        <f>VLOOKUP(Y331,'[2]FDN Details'!$B314:AF793,3)</f>
        <v>A+3</v>
      </c>
      <c r="Z329" s="1006"/>
      <c r="AA329" s="164"/>
      <c r="AB329" s="1006" t="str">
        <f>VLOOKUP(AB331,'[2]FDN Details'!$B314:AI793,3)</f>
        <v>A+0</v>
      </c>
      <c r="AC329" s="1006"/>
      <c r="AD329" s="164"/>
      <c r="AE329" s="1006" t="str">
        <f>VLOOKUP(AE331,'[2]FDN Details'!$B314:AL793,3)</f>
        <v>A+0</v>
      </c>
      <c r="AF329" s="1006"/>
      <c r="AG329" s="164"/>
      <c r="AH329" s="1006" t="str">
        <f>VLOOKUP(AH331,'[2]FDN Details'!$B314:AO793,3)</f>
        <v>A+3</v>
      </c>
      <c r="AI329" s="1006"/>
      <c r="AJ329" s="164"/>
      <c r="AK329" s="1006" t="str">
        <f>VLOOKUP(AK331,'[2]FDN Details'!$B314:AR793,3)</f>
        <v>A+0</v>
      </c>
      <c r="AL329" s="1006"/>
      <c r="AM329" s="164"/>
      <c r="AN329" s="1006" t="str">
        <f>VLOOKUP(AN331,'[2]FDN Details'!$B314:AU793,3)</f>
        <v>B1+0</v>
      </c>
      <c r="AO329" s="1006"/>
      <c r="AP329" s="164"/>
      <c r="AQ329" s="1006" t="str">
        <f>VLOOKUP(AQ331,'[2]FDN Details'!$B314:AX793,3)</f>
        <v>A+3</v>
      </c>
      <c r="AR329" s="1006"/>
      <c r="AS329" s="190"/>
      <c r="AT329" s="164"/>
      <c r="AU329" s="1102"/>
      <c r="AV329" s="187"/>
      <c r="AW329" s="187"/>
      <c r="AX329" s="187"/>
      <c r="AY329" s="187"/>
      <c r="AZ329" s="187"/>
      <c r="BA329" s="188"/>
      <c r="BB329" s="185"/>
      <c r="BC329" s="185"/>
      <c r="BD329" s="185"/>
      <c r="BE329" s="185"/>
      <c r="BF329" s="185"/>
      <c r="BG329" s="185"/>
      <c r="BH329" s="185"/>
      <c r="BI329" s="185"/>
      <c r="BJ329" s="185"/>
      <c r="BK329" s="185"/>
      <c r="BL329" s="185"/>
    </row>
    <row r="330" spans="1:64" s="186" customFormat="1" x14ac:dyDescent="0.35">
      <c r="A330" s="185"/>
      <c r="B330" s="1098"/>
      <c r="C330" s="133"/>
      <c r="D330" s="193"/>
      <c r="E330" s="193"/>
      <c r="F330" s="164"/>
      <c r="G330" s="193"/>
      <c r="H330" s="193"/>
      <c r="I330" s="193"/>
      <c r="J330" s="193"/>
      <c r="K330" s="193"/>
      <c r="L330" s="164"/>
      <c r="M330" s="193"/>
      <c r="N330" s="193"/>
      <c r="O330" s="164"/>
      <c r="P330" s="193"/>
      <c r="Q330" s="193"/>
      <c r="R330" s="193"/>
      <c r="S330" s="194"/>
      <c r="T330" s="195"/>
      <c r="U330" s="193"/>
      <c r="V330" s="193"/>
      <c r="W330" s="193"/>
      <c r="X330" s="133"/>
      <c r="Y330" s="193"/>
      <c r="Z330" s="193"/>
      <c r="AA330" s="164"/>
      <c r="AB330" s="193"/>
      <c r="AC330" s="193"/>
      <c r="AD330" s="164"/>
      <c r="AE330" s="193"/>
      <c r="AF330" s="193"/>
      <c r="AG330" s="164"/>
      <c r="AH330" s="193"/>
      <c r="AI330" s="193"/>
      <c r="AJ330" s="183"/>
      <c r="AK330" s="193"/>
      <c r="AL330" s="193"/>
      <c r="AM330" s="183"/>
      <c r="AN330" s="193"/>
      <c r="AO330" s="193"/>
      <c r="AP330" s="183"/>
      <c r="AQ330" s="193"/>
      <c r="AR330" s="193"/>
      <c r="AS330" s="183"/>
      <c r="AT330" s="164"/>
      <c r="AU330" s="1102"/>
      <c r="AV330" s="187"/>
      <c r="AW330" s="187"/>
      <c r="AX330" s="187"/>
      <c r="AY330" s="187"/>
      <c r="AZ330" s="187"/>
      <c r="BA330" s="188"/>
      <c r="BB330" s="185"/>
      <c r="BC330" s="185"/>
      <c r="BD330" s="185"/>
      <c r="BE330" s="185"/>
      <c r="BF330" s="185"/>
      <c r="BG330" s="185"/>
      <c r="BH330" s="185"/>
      <c r="BI330" s="185"/>
      <c r="BJ330" s="185"/>
      <c r="BK330" s="185"/>
      <c r="BL330" s="185"/>
    </row>
    <row r="331" spans="1:64" s="186" customFormat="1" x14ac:dyDescent="0.35">
      <c r="A331" s="185"/>
      <c r="B331" s="1098"/>
      <c r="C331" s="196"/>
      <c r="D331" s="196">
        <f>AQ320+1</f>
        <v>401</v>
      </c>
      <c r="E331" s="196"/>
      <c r="F331" s="197"/>
      <c r="G331" s="196">
        <f>D331+1</f>
        <v>402</v>
      </c>
      <c r="H331" s="196"/>
      <c r="I331" s="197"/>
      <c r="J331" s="196">
        <f>G331+1</f>
        <v>403</v>
      </c>
      <c r="K331" s="196"/>
      <c r="L331" s="197"/>
      <c r="M331" s="196">
        <f>J331+1</f>
        <v>404</v>
      </c>
      <c r="N331" s="196"/>
      <c r="O331" s="197"/>
      <c r="P331" s="196">
        <f>M331+1</f>
        <v>405</v>
      </c>
      <c r="Q331" s="196"/>
      <c r="R331" s="197"/>
      <c r="S331" s="196">
        <f>P331+1</f>
        <v>406</v>
      </c>
      <c r="T331" s="196"/>
      <c r="U331" s="197"/>
      <c r="V331" s="196">
        <f>S331+1</f>
        <v>407</v>
      </c>
      <c r="W331" s="196"/>
      <c r="X331" s="196"/>
      <c r="Y331" s="196">
        <f>V331+1</f>
        <v>408</v>
      </c>
      <c r="Z331" s="196"/>
      <c r="AA331" s="197"/>
      <c r="AB331" s="196">
        <f>Y331+1</f>
        <v>409</v>
      </c>
      <c r="AC331" s="196"/>
      <c r="AD331" s="197"/>
      <c r="AE331" s="196">
        <f>AB331+1</f>
        <v>410</v>
      </c>
      <c r="AF331" s="196"/>
      <c r="AG331" s="197"/>
      <c r="AH331" s="196">
        <f>AE331+1</f>
        <v>411</v>
      </c>
      <c r="AI331" s="196"/>
      <c r="AJ331" s="196"/>
      <c r="AK331" s="196">
        <f>AH331+1</f>
        <v>412</v>
      </c>
      <c r="AL331" s="196"/>
      <c r="AM331" s="196"/>
      <c r="AN331" s="196">
        <f>AK331+1</f>
        <v>413</v>
      </c>
      <c r="AO331" s="196"/>
      <c r="AP331" s="196"/>
      <c r="AQ331" s="196">
        <f>AN331+1</f>
        <v>414</v>
      </c>
      <c r="AR331" s="196"/>
      <c r="AS331" s="196"/>
      <c r="AT331" s="164"/>
      <c r="AU331" s="1102"/>
      <c r="AV331" s="187"/>
      <c r="AW331" s="187"/>
      <c r="AX331" s="187"/>
      <c r="AY331" s="187"/>
      <c r="AZ331" s="187"/>
      <c r="BA331" s="188"/>
      <c r="BB331" s="185"/>
      <c r="BC331" s="185"/>
      <c r="BD331" s="185"/>
      <c r="BE331" s="185"/>
      <c r="BF331" s="185"/>
      <c r="BG331" s="185"/>
      <c r="BH331" s="185"/>
      <c r="BI331" s="185"/>
      <c r="BJ331" s="185"/>
      <c r="BK331" s="185"/>
      <c r="BL331" s="185"/>
    </row>
    <row r="332" spans="1:64" s="186" customFormat="1" x14ac:dyDescent="0.35">
      <c r="A332" s="185"/>
      <c r="B332" s="1098"/>
      <c r="C332" s="1017" t="s">
        <v>112</v>
      </c>
      <c r="D332" s="1018"/>
      <c r="E332" s="1018"/>
      <c r="F332" s="1018"/>
      <c r="G332" s="1018"/>
      <c r="H332" s="1018"/>
      <c r="I332" s="1018"/>
      <c r="J332" s="1018"/>
      <c r="K332" s="1018"/>
      <c r="L332" s="1018"/>
      <c r="M332" s="1018"/>
      <c r="N332" s="1018"/>
      <c r="O332" s="1018"/>
      <c r="P332" s="1018"/>
      <c r="Q332" s="1018"/>
      <c r="R332" s="1018"/>
      <c r="S332" s="1018"/>
      <c r="T332" s="1018"/>
      <c r="U332" s="1018"/>
      <c r="V332" s="1018"/>
      <c r="W332" s="1018"/>
      <c r="X332" s="1018"/>
      <c r="Y332" s="1018"/>
      <c r="Z332" s="1018"/>
      <c r="AA332" s="1018"/>
      <c r="AB332" s="1018"/>
      <c r="AC332" s="1018"/>
      <c r="AD332" s="1018"/>
      <c r="AE332" s="1018"/>
      <c r="AF332" s="1018"/>
      <c r="AG332" s="1018"/>
      <c r="AH332" s="1018"/>
      <c r="AI332" s="1018"/>
      <c r="AJ332" s="1018"/>
      <c r="AK332" s="1018"/>
      <c r="AL332" s="1018"/>
      <c r="AM332" s="1018"/>
      <c r="AN332" s="1018"/>
      <c r="AO332" s="1018"/>
      <c r="AP332" s="1018"/>
      <c r="AQ332" s="1018"/>
      <c r="AR332" s="1018"/>
      <c r="AS332" s="1018"/>
      <c r="AT332" s="164"/>
      <c r="AU332" s="1102"/>
      <c r="AV332" s="187"/>
      <c r="AW332" s="187"/>
      <c r="AX332" s="187"/>
      <c r="AY332" s="187"/>
      <c r="AZ332" s="187"/>
      <c r="BA332" s="188"/>
      <c r="BB332" s="185"/>
      <c r="BC332" s="185"/>
      <c r="BD332" s="185"/>
      <c r="BE332" s="185"/>
      <c r="BF332" s="185"/>
      <c r="BG332" s="185"/>
      <c r="BH332" s="185"/>
      <c r="BI332" s="185"/>
      <c r="BJ332" s="185"/>
      <c r="BK332" s="185"/>
      <c r="BL332" s="185"/>
    </row>
    <row r="333" spans="1:64" s="186" customFormat="1" ht="17" thickBot="1" x14ac:dyDescent="0.4">
      <c r="A333" s="185"/>
      <c r="B333" s="1098"/>
      <c r="C333" s="182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64"/>
      <c r="AU333" s="1102"/>
      <c r="AV333" s="187"/>
      <c r="AW333" s="187"/>
      <c r="AX333" s="187"/>
      <c r="AY333" s="187"/>
      <c r="AZ333" s="187"/>
      <c r="BA333" s="188"/>
      <c r="BB333" s="185"/>
      <c r="BC333" s="185"/>
      <c r="BD333" s="185"/>
      <c r="BE333" s="185"/>
      <c r="BF333" s="185"/>
      <c r="BG333" s="185"/>
      <c r="BH333" s="185"/>
      <c r="BI333" s="185"/>
      <c r="BJ333" s="185"/>
      <c r="BK333" s="185"/>
      <c r="BL333" s="185"/>
    </row>
    <row r="334" spans="1:64" s="186" customFormat="1" ht="17.5" thickTop="1" thickBot="1" x14ac:dyDescent="0.4">
      <c r="A334" s="185"/>
      <c r="B334" s="1098"/>
      <c r="C334" s="133"/>
      <c r="D334" s="133"/>
      <c r="E334" s="133"/>
      <c r="F334" s="164"/>
      <c r="G334" s="133"/>
      <c r="H334" s="133"/>
      <c r="I334" s="164"/>
      <c r="J334" s="133"/>
      <c r="K334" s="133"/>
      <c r="L334" s="164"/>
      <c r="M334" s="133"/>
      <c r="N334" s="133"/>
      <c r="O334" s="164"/>
      <c r="P334" s="133"/>
      <c r="Q334" s="133"/>
      <c r="R334" s="164"/>
      <c r="S334" s="133"/>
      <c r="T334" s="133"/>
      <c r="U334" s="198"/>
      <c r="V334" s="133"/>
      <c r="W334" s="133"/>
      <c r="X334" s="164"/>
      <c r="Y334" s="133"/>
      <c r="Z334" s="133"/>
      <c r="AA334" s="164"/>
      <c r="AB334" s="133"/>
      <c r="AC334" s="133"/>
      <c r="AD334" s="164"/>
      <c r="AE334" s="133"/>
      <c r="AF334" s="133"/>
      <c r="AG334" s="164"/>
      <c r="AH334" s="133"/>
      <c r="AI334" s="133"/>
      <c r="AJ334" s="164"/>
      <c r="AK334" s="133"/>
      <c r="AL334" s="133"/>
      <c r="AM334" s="164"/>
      <c r="AN334" s="133"/>
      <c r="AO334" s="133"/>
      <c r="AP334" s="198"/>
      <c r="AQ334" s="133"/>
      <c r="AR334" s="133"/>
      <c r="AS334" s="164"/>
      <c r="AT334" s="164"/>
      <c r="AU334" s="1102"/>
      <c r="AV334" s="1027">
        <v>14</v>
      </c>
      <c r="AW334" s="1015">
        <f>COUNTIF(D333:AR335,"FC")</f>
        <v>6</v>
      </c>
      <c r="AX334" s="1015">
        <f>COUNTIF(J332:AR332,"EC")</f>
        <v>0</v>
      </c>
      <c r="AY334" s="1015">
        <f>COUNTIF(A336:AR338,"E")</f>
        <v>4</v>
      </c>
      <c r="AZ334" s="1015">
        <f>COUNTIF(J333:AR333,"TW")</f>
        <v>0</v>
      </c>
      <c r="BA334" s="1014"/>
      <c r="BB334" s="185"/>
      <c r="BC334" s="185"/>
      <c r="BD334" s="185"/>
      <c r="BE334" s="185"/>
      <c r="BF334" s="185"/>
      <c r="BG334" s="185"/>
      <c r="BH334" s="185"/>
      <c r="BI334" s="185"/>
      <c r="BJ334" s="185"/>
      <c r="BK334" s="185"/>
      <c r="BL334" s="185"/>
    </row>
    <row r="335" spans="1:64" s="186" customFormat="1" ht="17.5" thickTop="1" thickBot="1" x14ac:dyDescent="0.4">
      <c r="A335" s="185"/>
      <c r="B335" s="1098"/>
      <c r="C335" s="133"/>
      <c r="D335" s="162" t="s">
        <v>107</v>
      </c>
      <c r="E335" s="163"/>
      <c r="F335" s="164"/>
      <c r="G335" s="1030" t="s">
        <v>107</v>
      </c>
      <c r="H335" s="1030"/>
      <c r="I335" s="164"/>
      <c r="J335" s="1020" t="s">
        <v>107</v>
      </c>
      <c r="K335" s="1020"/>
      <c r="L335" s="164"/>
      <c r="M335" s="1020"/>
      <c r="N335" s="1020"/>
      <c r="O335" s="164"/>
      <c r="P335" s="1020"/>
      <c r="Q335" s="1020"/>
      <c r="R335" s="164"/>
      <c r="S335" s="1020" t="s">
        <v>107</v>
      </c>
      <c r="T335" s="1020"/>
      <c r="U335" s="164"/>
      <c r="V335" s="1020"/>
      <c r="W335" s="1020"/>
      <c r="X335" s="164"/>
      <c r="Y335" s="1020"/>
      <c r="Z335" s="1020"/>
      <c r="AA335" s="164"/>
      <c r="AB335" s="1020"/>
      <c r="AC335" s="1020"/>
      <c r="AD335" s="164"/>
      <c r="AE335" s="1020"/>
      <c r="AF335" s="1020"/>
      <c r="AG335" s="164"/>
      <c r="AH335" s="1020"/>
      <c r="AI335" s="1020"/>
      <c r="AJ335" s="164"/>
      <c r="AK335" s="1020"/>
      <c r="AL335" s="1020"/>
      <c r="AM335" s="164"/>
      <c r="AN335" s="1020" t="s">
        <v>107</v>
      </c>
      <c r="AO335" s="1020"/>
      <c r="AP335" s="164"/>
      <c r="AQ335" s="1019" t="s">
        <v>107</v>
      </c>
      <c r="AR335" s="1019"/>
      <c r="AS335" s="164"/>
      <c r="AT335" s="164"/>
      <c r="AU335" s="1102"/>
      <c r="AV335" s="1027"/>
      <c r="AW335" s="1015"/>
      <c r="AX335" s="1015"/>
      <c r="AY335" s="1015"/>
      <c r="AZ335" s="1015"/>
      <c r="BA335" s="1014"/>
      <c r="BB335" s="185"/>
      <c r="BC335" s="185"/>
      <c r="BD335" s="185"/>
      <c r="BE335" s="185"/>
      <c r="BF335" s="185"/>
      <c r="BG335" s="185"/>
      <c r="BH335" s="185"/>
      <c r="BI335" s="185"/>
      <c r="BJ335" s="185"/>
      <c r="BK335" s="185"/>
      <c r="BL335" s="185"/>
    </row>
    <row r="336" spans="1:64" s="186" customFormat="1" ht="17.5" thickTop="1" thickBot="1" x14ac:dyDescent="0.4">
      <c r="A336" s="185"/>
      <c r="B336" s="1098"/>
      <c r="C336" s="164"/>
      <c r="D336" s="165" t="s">
        <v>85</v>
      </c>
      <c r="E336" s="166" t="s">
        <v>86</v>
      </c>
      <c r="F336" s="164"/>
      <c r="G336" s="165" t="s">
        <v>85</v>
      </c>
      <c r="H336" s="166" t="s">
        <v>86</v>
      </c>
      <c r="I336" s="164"/>
      <c r="J336" s="165" t="s">
        <v>85</v>
      </c>
      <c r="K336" s="166" t="s">
        <v>86</v>
      </c>
      <c r="L336" s="164"/>
      <c r="M336" s="156" t="s">
        <v>85</v>
      </c>
      <c r="N336" s="157" t="s">
        <v>86</v>
      </c>
      <c r="O336" s="164"/>
      <c r="P336" s="156" t="s">
        <v>85</v>
      </c>
      <c r="Q336" s="157" t="s">
        <v>86</v>
      </c>
      <c r="R336" s="164"/>
      <c r="S336" s="165" t="s">
        <v>85</v>
      </c>
      <c r="T336" s="166" t="s">
        <v>86</v>
      </c>
      <c r="U336" s="164"/>
      <c r="V336" s="156" t="s">
        <v>85</v>
      </c>
      <c r="W336" s="157" t="s">
        <v>86</v>
      </c>
      <c r="X336" s="164"/>
      <c r="Y336" s="156" t="s">
        <v>85</v>
      </c>
      <c r="Z336" s="157" t="s">
        <v>86</v>
      </c>
      <c r="AA336" s="164"/>
      <c r="AB336" s="156" t="s">
        <v>85</v>
      </c>
      <c r="AC336" s="157" t="s">
        <v>86</v>
      </c>
      <c r="AD336" s="164"/>
      <c r="AE336" s="156" t="s">
        <v>85</v>
      </c>
      <c r="AF336" s="157" t="s">
        <v>86</v>
      </c>
      <c r="AG336" s="164"/>
      <c r="AH336" s="156" t="s">
        <v>85</v>
      </c>
      <c r="AI336" s="157" t="s">
        <v>86</v>
      </c>
      <c r="AJ336" s="164"/>
      <c r="AK336" s="156" t="s">
        <v>85</v>
      </c>
      <c r="AL336" s="157" t="s">
        <v>86</v>
      </c>
      <c r="AM336" s="164"/>
      <c r="AN336" s="165" t="s">
        <v>85</v>
      </c>
      <c r="AO336" s="166" t="s">
        <v>86</v>
      </c>
      <c r="AP336" s="164"/>
      <c r="AQ336" s="165" t="s">
        <v>85</v>
      </c>
      <c r="AR336" s="166" t="s">
        <v>86</v>
      </c>
      <c r="AS336" s="184"/>
      <c r="AT336" s="164"/>
      <c r="AU336" s="1102"/>
      <c r="AV336" s="1027"/>
      <c r="AW336" s="1015"/>
      <c r="AX336" s="1015"/>
      <c r="AY336" s="1015"/>
      <c r="AZ336" s="1015"/>
      <c r="BA336" s="1014"/>
      <c r="BB336" s="185"/>
      <c r="BC336" s="185"/>
      <c r="BD336" s="185"/>
      <c r="BE336" s="185"/>
      <c r="BF336" s="185"/>
      <c r="BG336" s="185"/>
      <c r="BH336" s="185"/>
      <c r="BI336" s="185"/>
      <c r="BJ336" s="185"/>
      <c r="BK336" s="185"/>
      <c r="BL336" s="185"/>
    </row>
    <row r="337" spans="1:64" s="186" customFormat="1" ht="17" thickTop="1" x14ac:dyDescent="0.35">
      <c r="A337" s="185"/>
      <c r="B337" s="1098"/>
      <c r="C337" s="164"/>
      <c r="D337" s="169" t="s">
        <v>89</v>
      </c>
      <c r="E337" s="170" t="s">
        <v>90</v>
      </c>
      <c r="F337" s="164"/>
      <c r="G337" s="169" t="s">
        <v>89</v>
      </c>
      <c r="H337" s="170" t="s">
        <v>90</v>
      </c>
      <c r="I337" s="164" t="s">
        <v>68</v>
      </c>
      <c r="J337" s="169" t="s">
        <v>89</v>
      </c>
      <c r="K337" s="170" t="s">
        <v>90</v>
      </c>
      <c r="L337" s="164"/>
      <c r="M337" s="158" t="s">
        <v>89</v>
      </c>
      <c r="N337" s="159" t="s">
        <v>90</v>
      </c>
      <c r="O337" s="164"/>
      <c r="P337" s="158" t="s">
        <v>89</v>
      </c>
      <c r="Q337" s="159" t="s">
        <v>90</v>
      </c>
      <c r="R337" s="164"/>
      <c r="S337" s="169" t="s">
        <v>89</v>
      </c>
      <c r="T337" s="170" t="s">
        <v>90</v>
      </c>
      <c r="U337" s="164"/>
      <c r="V337" s="158" t="s">
        <v>89</v>
      </c>
      <c r="W337" s="159" t="s">
        <v>90</v>
      </c>
      <c r="X337" s="164"/>
      <c r="Y337" s="158" t="s">
        <v>89</v>
      </c>
      <c r="Z337" s="159" t="s">
        <v>90</v>
      </c>
      <c r="AA337" s="164"/>
      <c r="AB337" s="158" t="s">
        <v>89</v>
      </c>
      <c r="AC337" s="159" t="s">
        <v>90</v>
      </c>
      <c r="AD337" s="164"/>
      <c r="AE337" s="158" t="s">
        <v>89</v>
      </c>
      <c r="AF337" s="159" t="s">
        <v>90</v>
      </c>
      <c r="AG337" s="164"/>
      <c r="AH337" s="158" t="s">
        <v>89</v>
      </c>
      <c r="AI337" s="159" t="s">
        <v>90</v>
      </c>
      <c r="AJ337" s="164"/>
      <c r="AK337" s="158" t="s">
        <v>89</v>
      </c>
      <c r="AL337" s="159" t="s">
        <v>90</v>
      </c>
      <c r="AM337" s="164"/>
      <c r="AN337" s="169" t="s">
        <v>89</v>
      </c>
      <c r="AO337" s="170" t="s">
        <v>90</v>
      </c>
      <c r="AP337" s="164"/>
      <c r="AQ337" s="169" t="s">
        <v>89</v>
      </c>
      <c r="AR337" s="170" t="s">
        <v>90</v>
      </c>
      <c r="AS337" s="184"/>
      <c r="AT337" s="164"/>
      <c r="AU337" s="1102"/>
      <c r="AV337" s="1024"/>
      <c r="AW337" s="1024"/>
      <c r="AX337" s="1024"/>
      <c r="AY337" s="1024"/>
      <c r="AZ337" s="1024"/>
      <c r="BA337" s="1021"/>
      <c r="BB337" s="185"/>
      <c r="BC337" s="185"/>
      <c r="BD337" s="185"/>
      <c r="BE337" s="185"/>
      <c r="BF337" s="185"/>
      <c r="BG337" s="185"/>
      <c r="BH337" s="185"/>
      <c r="BI337" s="185"/>
      <c r="BJ337" s="185"/>
      <c r="BK337" s="185"/>
      <c r="BL337" s="185"/>
    </row>
    <row r="338" spans="1:64" s="186" customFormat="1" x14ac:dyDescent="0.35">
      <c r="A338" s="185"/>
      <c r="B338" s="1098"/>
      <c r="C338" s="133"/>
      <c r="D338" s="174" t="s">
        <v>108</v>
      </c>
      <c r="E338" s="175" t="str">
        <f>VLOOKUP(D342,'[2]FDN Details'!$B314:Q792,16,0)</f>
        <v>DFR</v>
      </c>
      <c r="F338" s="173">
        <f>VLOOKUP(D342,'[2]FDN Details'!$B314:P792,15,0)</f>
        <v>399</v>
      </c>
      <c r="G338" s="174">
        <v>0</v>
      </c>
      <c r="H338" s="175" t="str">
        <f>VLOOKUP(G342,'[2]FDN Details'!$B314:T792,16,0)</f>
        <v>-</v>
      </c>
      <c r="I338" s="173">
        <f>VLOOKUP(G342,'[2]FDN Details'!$B314:S792,15,0)</f>
        <v>400</v>
      </c>
      <c r="J338" s="174" t="s">
        <v>108</v>
      </c>
      <c r="K338" s="175" t="str">
        <f>VLOOKUP(J342,'[2]FDN Details'!$B314:W792,16,0)</f>
        <v>WFR</v>
      </c>
      <c r="L338" s="173">
        <f>VLOOKUP(J342,'[2]FDN Details'!$B314:V792,15,0)</f>
        <v>375</v>
      </c>
      <c r="M338" s="160">
        <v>0</v>
      </c>
      <c r="N338" s="161" t="str">
        <f>VLOOKUP(M342,'[2]FDN Details'!$B314:Z792,16,0)</f>
        <v>-</v>
      </c>
      <c r="O338" s="173">
        <f>VLOOKUP(M342,'[2]FDN Details'!$B314:Y792,15,0)</f>
        <v>403</v>
      </c>
      <c r="P338" s="160">
        <v>0</v>
      </c>
      <c r="Q338" s="161" t="str">
        <f>VLOOKUP(P342,'[2]FDN Details'!$B314:AC792,16,0)</f>
        <v>-</v>
      </c>
      <c r="R338" s="173">
        <f>VLOOKUP(P342,'[2]FDN Details'!$B314:AB792,15,0)</f>
        <v>347</v>
      </c>
      <c r="S338" s="174" t="s">
        <v>108</v>
      </c>
      <c r="T338" s="175" t="str">
        <f>VLOOKUP(S342,'[2]FDN Details'!$B314:AF792,16,0)</f>
        <v>DFR</v>
      </c>
      <c r="U338" s="173">
        <f>VLOOKUP(S342,'[2]FDN Details'!$B314:AE792,15,0)</f>
        <v>358</v>
      </c>
      <c r="V338" s="160">
        <v>0</v>
      </c>
      <c r="W338" s="161" t="str">
        <f>VLOOKUP(V342,'[2]FDN Details'!$B314:AI792,16,0)</f>
        <v>-</v>
      </c>
      <c r="X338" s="173">
        <f>VLOOKUP(V342,'[2]FDN Details'!$B314:AH792,15,0)</f>
        <v>389</v>
      </c>
      <c r="Y338" s="160">
        <v>0</v>
      </c>
      <c r="Z338" s="161" t="str">
        <f>VLOOKUP(Y342,'[2]FDN Details'!$B314:AL792,16,0)</f>
        <v>-</v>
      </c>
      <c r="AA338" s="173">
        <f>VLOOKUP(Y342,'[2]FDN Details'!$B314:AK792,15,0)</f>
        <v>335</v>
      </c>
      <c r="AB338" s="160">
        <v>0</v>
      </c>
      <c r="AC338" s="161" t="str">
        <f>VLOOKUP(AB342,'[2]FDN Details'!$B314:AO792,16,0)</f>
        <v>-</v>
      </c>
      <c r="AD338" s="173">
        <f>VLOOKUP(AB342,'[2]FDN Details'!$B314:AN792,15,0)</f>
        <v>367</v>
      </c>
      <c r="AE338" s="160">
        <v>0</v>
      </c>
      <c r="AF338" s="161" t="str">
        <f>VLOOKUP(AE342,'[2]FDN Details'!$B314:AR792,16,0)</f>
        <v>-</v>
      </c>
      <c r="AG338" s="173">
        <f>VLOOKUP(AE342,'[2]FDN Details'!$B314:AQ792,15,0)</f>
        <v>411.68</v>
      </c>
      <c r="AH338" s="160">
        <v>0</v>
      </c>
      <c r="AI338" s="161" t="str">
        <f>VLOOKUP(AH342,'[2]FDN Details'!$B314:AU792,16,0)</f>
        <v>-</v>
      </c>
      <c r="AJ338" s="173">
        <f>VLOOKUP(AH342,'[2]FDN Details'!$B314:AT792,15,0)</f>
        <v>250</v>
      </c>
      <c r="AK338" s="160">
        <v>0</v>
      </c>
      <c r="AL338" s="161" t="str">
        <f>VLOOKUP(AK342,'[2]FDN Details'!$B314:AX792,16,0)</f>
        <v>-</v>
      </c>
      <c r="AM338" s="173">
        <f>VLOOKUP(AK342,'[2]FDN Details'!$B314:AW792,15,0)</f>
        <v>395.20299999999997</v>
      </c>
      <c r="AN338" s="174">
        <v>0</v>
      </c>
      <c r="AO338" s="175" t="str">
        <f>VLOOKUP(AN342,'[2]FDN Details'!$B314:BA792,16,0)</f>
        <v>DFR</v>
      </c>
      <c r="AP338" s="173">
        <f>VLOOKUP(AN342,'[2]FDN Details'!$B314:AZ792,15,0)</f>
        <v>414</v>
      </c>
      <c r="AQ338" s="174" t="s">
        <v>108</v>
      </c>
      <c r="AR338" s="175" t="str">
        <f>VLOOKUP(AQ342,'[2]FDN Details'!$B314:BD792,16,0)</f>
        <v>DFR</v>
      </c>
      <c r="AS338" s="120">
        <f>VLOOKUP(AQ342,'[2]FDN Details'!$B314:BC792,15,0)</f>
        <v>396</v>
      </c>
      <c r="AT338" s="164"/>
      <c r="AU338" s="1102"/>
      <c r="AV338" s="1025"/>
      <c r="AW338" s="1025"/>
      <c r="AX338" s="1025"/>
      <c r="AY338" s="1025"/>
      <c r="AZ338" s="1025"/>
      <c r="BA338" s="1022"/>
      <c r="BB338" s="189">
        <f>SUM(F338:AS338)</f>
        <v>5239.8829999999998</v>
      </c>
      <c r="BC338" s="185"/>
      <c r="BD338" s="185"/>
      <c r="BE338" s="185"/>
      <c r="BF338" s="185"/>
      <c r="BG338" s="185"/>
      <c r="BH338" s="185"/>
      <c r="BI338" s="185"/>
      <c r="BJ338" s="185"/>
      <c r="BK338" s="185"/>
      <c r="BL338" s="185"/>
    </row>
    <row r="339" spans="1:64" s="186" customFormat="1" x14ac:dyDescent="0.35">
      <c r="A339" s="185"/>
      <c r="B339" s="1098"/>
      <c r="C339" s="190"/>
      <c r="D339" s="1006" t="str">
        <f>VLOOKUP(D342,'[2]FDN Details'!$B325:K803,2)</f>
        <v>127/2</v>
      </c>
      <c r="E339" s="1006"/>
      <c r="F339" s="164"/>
      <c r="G339" s="1006" t="str">
        <f>VLOOKUP(G342,'[2]FDN Details'!$B325:N803,2)</f>
        <v>127/3</v>
      </c>
      <c r="H339" s="1006"/>
      <c r="I339" s="190"/>
      <c r="J339" s="1006" t="str">
        <f>VLOOKUP(J342,'[2]FDN Details'!$B325:Q803,2)</f>
        <v>127/4</v>
      </c>
      <c r="K339" s="1006"/>
      <c r="L339" s="190"/>
      <c r="M339" s="1006" t="str">
        <f>VLOOKUP(M342,'[2]FDN Details'!$B325:T803,2)</f>
        <v>127/5</v>
      </c>
      <c r="N339" s="1006"/>
      <c r="O339" s="190"/>
      <c r="P339" s="1006" t="str">
        <f>VLOOKUP(P342,'[2]FDN Details'!$B325:W803,2)</f>
        <v>127/6</v>
      </c>
      <c r="Q339" s="1006"/>
      <c r="R339" s="164"/>
      <c r="S339" s="1006" t="str">
        <f>VLOOKUP(S342,'[2]FDN Details'!$B325:Z803,2)</f>
        <v>127/7</v>
      </c>
      <c r="T339" s="1006"/>
      <c r="U339" s="164"/>
      <c r="V339" s="1006" t="str">
        <f>VLOOKUP(V342,'[2]FDN Details'!$B325:AC803,2)</f>
        <v>127/8</v>
      </c>
      <c r="W339" s="1006"/>
      <c r="X339" s="164"/>
      <c r="Y339" s="1006" t="str">
        <f>VLOOKUP(Y342,'[2]FDN Details'!$B325:AF803,2)</f>
        <v>127/9</v>
      </c>
      <c r="Z339" s="1006"/>
      <c r="AA339" s="164"/>
      <c r="AB339" s="1006" t="str">
        <f>VLOOKUP(AB342,'[2]FDN Details'!$B325:AI803,2)</f>
        <v>127/10</v>
      </c>
      <c r="AC339" s="1006"/>
      <c r="AD339" s="164"/>
      <c r="AE339" s="1006" t="str">
        <f>VLOOKUP(AE342,'[2]FDN Details'!$B325:AL803,2)</f>
        <v>128/0</v>
      </c>
      <c r="AF339" s="1006"/>
      <c r="AG339" s="192" t="s">
        <v>125</v>
      </c>
      <c r="AH339" s="1006" t="str">
        <f>VLOOKUP(AH342,'[2]FDN Details'!$B325:AO803,2)</f>
        <v>129/0</v>
      </c>
      <c r="AI339" s="1006"/>
      <c r="AJ339" s="164"/>
      <c r="AK339" s="1006" t="str">
        <f>VLOOKUP(AK342,'[2]FDN Details'!$B325:AR803,2)</f>
        <v>129A/0</v>
      </c>
      <c r="AL339" s="1006"/>
      <c r="AM339" s="191"/>
      <c r="AN339" s="1006" t="str">
        <f>VLOOKUP(AN342,'[2]FDN Details'!$B325:AU803,2)</f>
        <v>129A/1</v>
      </c>
      <c r="AO339" s="1006"/>
      <c r="AP339" s="164"/>
      <c r="AQ339" s="1006" t="str">
        <f>VLOOKUP(AQ342,'[2]FDN Details'!$B325:AX803,2)</f>
        <v>129A/2</v>
      </c>
      <c r="AR339" s="1006"/>
      <c r="AS339" s="190"/>
      <c r="AT339" s="164"/>
      <c r="AU339" s="1102"/>
      <c r="AV339" s="1025"/>
      <c r="AW339" s="1025"/>
      <c r="AX339" s="1025"/>
      <c r="AY339" s="1025"/>
      <c r="AZ339" s="1025"/>
      <c r="BA339" s="1022"/>
      <c r="BB339" s="185"/>
      <c r="BC339" s="185"/>
      <c r="BD339" s="185"/>
      <c r="BE339" s="185"/>
      <c r="BF339" s="185"/>
      <c r="BG339" s="185"/>
      <c r="BH339" s="185"/>
      <c r="BI339" s="185"/>
      <c r="BJ339" s="185"/>
      <c r="BK339" s="185"/>
      <c r="BL339" s="185"/>
    </row>
    <row r="340" spans="1:64" s="186" customFormat="1" x14ac:dyDescent="0.35">
      <c r="A340" s="185"/>
      <c r="B340" s="1098"/>
      <c r="C340" s="190"/>
      <c r="D340" s="1006" t="str">
        <f>VLOOKUP(D342,'[2]FDN Details'!$B325:K804,3)</f>
        <v>A+0</v>
      </c>
      <c r="E340" s="1006"/>
      <c r="F340" s="164"/>
      <c r="G340" s="1006" t="str">
        <f>VLOOKUP(G342,'[2]FDN Details'!$B325:N804,3)</f>
        <v>A+0</v>
      </c>
      <c r="H340" s="1006"/>
      <c r="I340" s="164"/>
      <c r="J340" s="1006" t="str">
        <f>VLOOKUP(J342,'[2]FDN Details'!$B325:Q804,3)</f>
        <v>A+3</v>
      </c>
      <c r="K340" s="1006"/>
      <c r="L340" s="164"/>
      <c r="M340" s="1006" t="str">
        <f>VLOOKUP(M342,'[2]FDN Details'!$B325:T804,3)</f>
        <v>A+4.5</v>
      </c>
      <c r="N340" s="1006"/>
      <c r="O340" s="164"/>
      <c r="P340" s="1006" t="str">
        <f>VLOOKUP(P342,'[2]FDN Details'!$B325:W804,3)</f>
        <v>A-3</v>
      </c>
      <c r="Q340" s="1006"/>
      <c r="R340" s="164"/>
      <c r="S340" s="1006" t="str">
        <f>VLOOKUP(S342,'[2]FDN Details'!$B325:Z804,3)</f>
        <v>A-3</v>
      </c>
      <c r="T340" s="1006"/>
      <c r="U340" s="164"/>
      <c r="V340" s="1006" t="str">
        <f>VLOOKUP(V342,'[2]FDN Details'!$B325:AC804,3)</f>
        <v>A-3</v>
      </c>
      <c r="W340" s="1006"/>
      <c r="X340" s="164"/>
      <c r="Y340" s="1006" t="str">
        <f>VLOOKUP(Y342,'[2]FDN Details'!$B325:AF804,3)</f>
        <v>A+0</v>
      </c>
      <c r="Z340" s="1006"/>
      <c r="AA340" s="164"/>
      <c r="AB340" s="1006" t="str">
        <f>VLOOKUP(AB342,'[2]FDN Details'!$B325:AI804,3)</f>
        <v>B1+3</v>
      </c>
      <c r="AC340" s="1006"/>
      <c r="AD340" s="164"/>
      <c r="AE340" s="1006" t="str">
        <f>VLOOKUP(AE342,'[2]FDN Details'!$B325:AL804,3)</f>
        <v>DN+36</v>
      </c>
      <c r="AF340" s="1006"/>
      <c r="AG340" s="164"/>
      <c r="AH340" s="1006" t="str">
        <f>VLOOKUP(AH342,'[2]FDN Details'!$B325:AO804,3)</f>
        <v>DN+48</v>
      </c>
      <c r="AI340" s="1006"/>
      <c r="AJ340" s="164"/>
      <c r="AK340" s="1006" t="str">
        <f>VLOOKUP(AK342,'[2]FDN Details'!$B325:AR804,3)</f>
        <v>C1+9</v>
      </c>
      <c r="AL340" s="1006"/>
      <c r="AM340" s="164"/>
      <c r="AN340" s="1006" t="str">
        <f>VLOOKUP(AN342,'[2]FDN Details'!$B325:AU804,3)</f>
        <v>A-3</v>
      </c>
      <c r="AO340" s="1006"/>
      <c r="AP340" s="164"/>
      <c r="AQ340" s="1006" t="str">
        <f>VLOOKUP(AQ342,'[2]FDN Details'!$B325:AX804,3)</f>
        <v>A+7.5</v>
      </c>
      <c r="AR340" s="1006"/>
      <c r="AS340" s="190"/>
      <c r="AT340" s="164"/>
      <c r="AU340" s="1102"/>
      <c r="AV340" s="1025"/>
      <c r="AW340" s="1025"/>
      <c r="AX340" s="1025"/>
      <c r="AY340" s="1025"/>
      <c r="AZ340" s="1025"/>
      <c r="BA340" s="1022"/>
      <c r="BB340" s="185"/>
      <c r="BC340" s="185"/>
      <c r="BD340" s="185"/>
      <c r="BE340" s="185"/>
      <c r="BF340" s="185"/>
      <c r="BG340" s="185"/>
      <c r="BH340" s="185"/>
      <c r="BI340" s="185"/>
      <c r="BJ340" s="185"/>
      <c r="BK340" s="185"/>
      <c r="BL340" s="185"/>
    </row>
    <row r="341" spans="1:64" s="186" customFormat="1" x14ac:dyDescent="0.35">
      <c r="A341" s="185"/>
      <c r="B341" s="1098"/>
      <c r="C341" s="133"/>
      <c r="D341" s="193"/>
      <c r="E341" s="193"/>
      <c r="F341" s="164"/>
      <c r="G341" s="193"/>
      <c r="H341" s="193"/>
      <c r="I341" s="193"/>
      <c r="J341" s="193"/>
      <c r="K341" s="193"/>
      <c r="L341" s="164"/>
      <c r="M341" s="1029" t="s">
        <v>126</v>
      </c>
      <c r="N341" s="1029"/>
      <c r="O341" s="164"/>
      <c r="P341" s="193"/>
      <c r="Q341" s="193"/>
      <c r="R341" s="193"/>
      <c r="S341" s="194"/>
      <c r="T341" s="195"/>
      <c r="U341" s="193"/>
      <c r="V341" s="193"/>
      <c r="W341" s="193"/>
      <c r="X341" s="133"/>
      <c r="Y341" s="193"/>
      <c r="Z341" s="193"/>
      <c r="AA341" s="164"/>
      <c r="AB341" s="193"/>
      <c r="AC341" s="193"/>
      <c r="AD341" s="164"/>
      <c r="AE341" s="193"/>
      <c r="AF341" s="193"/>
      <c r="AG341" s="164"/>
      <c r="AH341" s="193"/>
      <c r="AI341" s="193"/>
      <c r="AJ341" s="183"/>
      <c r="AK341" s="193"/>
      <c r="AL341" s="193"/>
      <c r="AM341" s="183"/>
      <c r="AN341" s="193"/>
      <c r="AO341" s="193"/>
      <c r="AP341" s="183"/>
      <c r="AQ341" s="193"/>
      <c r="AR341" s="193"/>
      <c r="AS341" s="183"/>
      <c r="AT341" s="164"/>
      <c r="AU341" s="1102"/>
      <c r="AV341" s="1025"/>
      <c r="AW341" s="1025"/>
      <c r="AX341" s="1025"/>
      <c r="AY341" s="1025"/>
      <c r="AZ341" s="1025"/>
      <c r="BA341" s="1022"/>
      <c r="BB341" s="185"/>
      <c r="BC341" s="185"/>
      <c r="BD341" s="185"/>
      <c r="BE341" s="185"/>
      <c r="BF341" s="185"/>
      <c r="BG341" s="185"/>
      <c r="BH341" s="185"/>
      <c r="BI341" s="185"/>
      <c r="BJ341" s="185"/>
      <c r="BK341" s="185"/>
      <c r="BL341" s="185"/>
    </row>
    <row r="342" spans="1:64" s="186" customFormat="1" x14ac:dyDescent="0.35">
      <c r="A342" s="185"/>
      <c r="B342" s="1098"/>
      <c r="C342" s="196"/>
      <c r="D342" s="196">
        <f>AQ331+1</f>
        <v>415</v>
      </c>
      <c r="E342" s="196"/>
      <c r="F342" s="197"/>
      <c r="G342" s="196">
        <f>D342+1</f>
        <v>416</v>
      </c>
      <c r="H342" s="196"/>
      <c r="I342" s="197"/>
      <c r="J342" s="196">
        <f>G342+1</f>
        <v>417</v>
      </c>
      <c r="K342" s="196"/>
      <c r="L342" s="197"/>
      <c r="M342" s="196">
        <f>J342+1</f>
        <v>418</v>
      </c>
      <c r="N342" s="196"/>
      <c r="O342" s="197"/>
      <c r="P342" s="196">
        <f>M342+1</f>
        <v>419</v>
      </c>
      <c r="Q342" s="196"/>
      <c r="R342" s="197"/>
      <c r="S342" s="196">
        <f>P342+1</f>
        <v>420</v>
      </c>
      <c r="T342" s="196"/>
      <c r="U342" s="197"/>
      <c r="V342" s="196">
        <f>S342+1</f>
        <v>421</v>
      </c>
      <c r="W342" s="196"/>
      <c r="X342" s="196"/>
      <c r="Y342" s="196">
        <f>V342+1</f>
        <v>422</v>
      </c>
      <c r="Z342" s="196"/>
      <c r="AA342" s="197"/>
      <c r="AB342" s="196">
        <f>Y342+1</f>
        <v>423</v>
      </c>
      <c r="AC342" s="196"/>
      <c r="AD342" s="197"/>
      <c r="AE342" s="196">
        <f>AB342+1</f>
        <v>424</v>
      </c>
      <c r="AF342" s="196"/>
      <c r="AG342" s="197"/>
      <c r="AH342" s="196">
        <f>AE342+1</f>
        <v>425</v>
      </c>
      <c r="AI342" s="196"/>
      <c r="AJ342" s="196"/>
      <c r="AK342" s="196">
        <f>AH342+1</f>
        <v>426</v>
      </c>
      <c r="AL342" s="196"/>
      <c r="AM342" s="196"/>
      <c r="AN342" s="196">
        <f>AK342+1</f>
        <v>427</v>
      </c>
      <c r="AO342" s="196"/>
      <c r="AP342" s="196"/>
      <c r="AQ342" s="196">
        <f>AN342+1</f>
        <v>428</v>
      </c>
      <c r="AR342" s="196"/>
      <c r="AS342" s="196"/>
      <c r="AT342" s="164"/>
      <c r="AU342" s="1102"/>
      <c r="AV342" s="1025"/>
      <c r="AW342" s="1025"/>
      <c r="AX342" s="1025"/>
      <c r="AY342" s="1025"/>
      <c r="AZ342" s="1025"/>
      <c r="BA342" s="1022"/>
      <c r="BB342" s="185"/>
      <c r="BC342" s="185"/>
      <c r="BD342" s="185"/>
      <c r="BE342" s="185"/>
      <c r="BF342" s="185"/>
      <c r="BG342" s="185"/>
      <c r="BH342" s="185"/>
      <c r="BI342" s="185"/>
      <c r="BJ342" s="185"/>
      <c r="BK342" s="185"/>
      <c r="BL342" s="185"/>
    </row>
    <row r="343" spans="1:64" s="186" customFormat="1" x14ac:dyDescent="0.35">
      <c r="A343" s="185"/>
      <c r="B343" s="1098"/>
      <c r="C343" s="1017" t="s">
        <v>106</v>
      </c>
      <c r="D343" s="1018"/>
      <c r="E343" s="1018"/>
      <c r="F343" s="1018"/>
      <c r="G343" s="1018"/>
      <c r="H343" s="1018"/>
      <c r="I343" s="1018"/>
      <c r="J343" s="1018"/>
      <c r="K343" s="1018"/>
      <c r="L343" s="1018"/>
      <c r="M343" s="1018"/>
      <c r="N343" s="1018"/>
      <c r="O343" s="1018"/>
      <c r="P343" s="1018"/>
      <c r="Q343" s="1018"/>
      <c r="R343" s="1018"/>
      <c r="S343" s="1018"/>
      <c r="T343" s="1018"/>
      <c r="U343" s="1018"/>
      <c r="V343" s="1018"/>
      <c r="W343" s="1018"/>
      <c r="X343" s="1018"/>
      <c r="Y343" s="1018"/>
      <c r="Z343" s="1018"/>
      <c r="AA343" s="1018"/>
      <c r="AB343" s="1018"/>
      <c r="AC343" s="1018"/>
      <c r="AD343" s="1018"/>
      <c r="AE343" s="1018"/>
      <c r="AF343" s="1018"/>
      <c r="AG343" s="1018"/>
      <c r="AH343" s="1018"/>
      <c r="AI343" s="1018"/>
      <c r="AJ343" s="1018"/>
      <c r="AK343" s="1018"/>
      <c r="AL343" s="1018"/>
      <c r="AM343" s="1018"/>
      <c r="AN343" s="1018"/>
      <c r="AO343" s="1018"/>
      <c r="AP343" s="1018"/>
      <c r="AQ343" s="1018"/>
      <c r="AR343" s="1018"/>
      <c r="AS343" s="1018"/>
      <c r="AT343" s="164"/>
      <c r="AU343" s="1102"/>
      <c r="AV343" s="1025"/>
      <c r="AW343" s="1025"/>
      <c r="AX343" s="1025"/>
      <c r="AY343" s="1025"/>
      <c r="AZ343" s="1025"/>
      <c r="BA343" s="1022"/>
      <c r="BB343" s="185"/>
      <c r="BC343" s="185"/>
      <c r="BD343" s="185"/>
      <c r="BE343" s="185"/>
      <c r="BF343" s="185"/>
      <c r="BG343" s="185"/>
      <c r="BH343" s="185"/>
      <c r="BI343" s="185"/>
      <c r="BJ343" s="185"/>
      <c r="BK343" s="185"/>
      <c r="BL343" s="185"/>
    </row>
    <row r="344" spans="1:64" s="186" customFormat="1" x14ac:dyDescent="0.35">
      <c r="A344" s="185"/>
      <c r="B344" s="1098"/>
      <c r="C344" s="182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64"/>
      <c r="AU344" s="1102"/>
      <c r="AV344" s="1025"/>
      <c r="AW344" s="1025"/>
      <c r="AX344" s="1025"/>
      <c r="AY344" s="1025"/>
      <c r="AZ344" s="1025"/>
      <c r="BA344" s="1022"/>
      <c r="BB344" s="185"/>
      <c r="BC344" s="185"/>
      <c r="BD344" s="185"/>
      <c r="BE344" s="185"/>
      <c r="BF344" s="185"/>
      <c r="BG344" s="185"/>
      <c r="BH344" s="185"/>
      <c r="BI344" s="185"/>
      <c r="BJ344" s="185"/>
      <c r="BK344" s="185"/>
      <c r="BL344" s="185"/>
    </row>
    <row r="345" spans="1:64" s="186" customFormat="1" ht="17" thickBot="1" x14ac:dyDescent="0.4">
      <c r="A345" s="185"/>
      <c r="B345" s="1098"/>
      <c r="C345" s="133"/>
      <c r="D345" s="133" t="s">
        <v>2326</v>
      </c>
      <c r="E345" s="133"/>
      <c r="F345" s="164"/>
      <c r="G345" s="133"/>
      <c r="H345" s="133" t="s">
        <v>2326</v>
      </c>
      <c r="I345" s="164"/>
      <c r="J345" s="133"/>
      <c r="K345" s="133"/>
      <c r="L345" s="164"/>
      <c r="M345" s="133"/>
      <c r="N345" s="133"/>
      <c r="O345" s="164"/>
      <c r="P345" s="133"/>
      <c r="Q345" s="133"/>
      <c r="R345" s="164"/>
      <c r="S345" s="133"/>
      <c r="T345" s="133"/>
      <c r="U345" s="198"/>
      <c r="V345" s="133"/>
      <c r="W345" s="133"/>
      <c r="X345" s="164"/>
      <c r="Y345" s="133"/>
      <c r="Z345" s="133"/>
      <c r="AA345" s="164"/>
      <c r="AB345" s="133"/>
      <c r="AC345" s="133"/>
      <c r="AD345" s="164"/>
      <c r="AE345" s="133" t="s">
        <v>2326</v>
      </c>
      <c r="AF345" s="133"/>
      <c r="AG345" s="164"/>
      <c r="AH345" s="133"/>
      <c r="AI345" s="133" t="s">
        <v>2326</v>
      </c>
      <c r="AJ345" s="164"/>
      <c r="AK345" s="133"/>
      <c r="AL345" s="133" t="s">
        <v>2326</v>
      </c>
      <c r="AM345" s="164"/>
      <c r="AN345" s="133"/>
      <c r="AO345" s="133"/>
      <c r="AP345" s="198"/>
      <c r="AQ345" s="133"/>
      <c r="AR345" s="133"/>
      <c r="AS345" s="164"/>
      <c r="AT345" s="164"/>
      <c r="AU345" s="1102"/>
      <c r="AV345" s="1026"/>
      <c r="AW345" s="1026"/>
      <c r="AX345" s="1026"/>
      <c r="AY345" s="1026"/>
      <c r="AZ345" s="1026"/>
      <c r="BA345" s="1023"/>
      <c r="BB345" s="185"/>
      <c r="BC345" s="185"/>
      <c r="BD345" s="185"/>
      <c r="BE345" s="185"/>
      <c r="BF345" s="185"/>
      <c r="BG345" s="185"/>
      <c r="BH345" s="185"/>
      <c r="BI345" s="185"/>
      <c r="BJ345" s="185"/>
      <c r="BK345" s="185"/>
      <c r="BL345" s="185"/>
    </row>
    <row r="346" spans="1:64" s="186" customFormat="1" ht="17.5" thickTop="1" thickBot="1" x14ac:dyDescent="0.4">
      <c r="A346" s="185"/>
      <c r="B346" s="1098"/>
      <c r="C346" s="133"/>
      <c r="D346" s="162" t="s">
        <v>107</v>
      </c>
      <c r="E346" s="163"/>
      <c r="F346" s="164"/>
      <c r="G346" s="1020" t="s">
        <v>107</v>
      </c>
      <c r="H346" s="1020"/>
      <c r="I346" s="164"/>
      <c r="J346" s="1020" t="s">
        <v>107</v>
      </c>
      <c r="K346" s="1020"/>
      <c r="L346" s="164"/>
      <c r="M346" s="1020" t="s">
        <v>107</v>
      </c>
      <c r="N346" s="1020"/>
      <c r="O346" s="164"/>
      <c r="P346" s="1020" t="s">
        <v>107</v>
      </c>
      <c r="Q346" s="1020"/>
      <c r="R346" s="164"/>
      <c r="S346" s="1020"/>
      <c r="T346" s="1020"/>
      <c r="U346" s="164"/>
      <c r="V346" s="1020"/>
      <c r="W346" s="1020"/>
      <c r="X346" s="164"/>
      <c r="Y346" s="1020" t="s">
        <v>107</v>
      </c>
      <c r="Z346" s="1020"/>
      <c r="AA346" s="164"/>
      <c r="AB346" s="1020"/>
      <c r="AC346" s="1020"/>
      <c r="AD346" s="164"/>
      <c r="AE346" s="1020" t="s">
        <v>107</v>
      </c>
      <c r="AF346" s="1020"/>
      <c r="AG346" s="164"/>
      <c r="AH346" s="1020" t="s">
        <v>107</v>
      </c>
      <c r="AI346" s="1020"/>
      <c r="AJ346" s="164"/>
      <c r="AK346" s="1020" t="s">
        <v>107</v>
      </c>
      <c r="AL346" s="1020"/>
      <c r="AM346" s="164"/>
      <c r="AN346" s="1020"/>
      <c r="AO346" s="1020"/>
      <c r="AP346" s="164"/>
      <c r="AQ346" s="1019"/>
      <c r="AR346" s="1019"/>
      <c r="AS346" s="164"/>
      <c r="AT346" s="164"/>
      <c r="AU346" s="1102"/>
      <c r="AV346" s="1027">
        <v>14</v>
      </c>
      <c r="AW346" s="1027">
        <f>COUNTIF(D344:AR346,"FC")</f>
        <v>9</v>
      </c>
      <c r="AX346" s="1027">
        <f>COUNTIF(D344:AR345,"EC")</f>
        <v>5</v>
      </c>
      <c r="AY346" s="1027">
        <f>COUNTIF(D348:AR349,"E")</f>
        <v>6</v>
      </c>
      <c r="AZ346" s="1027">
        <f>COUNTIF(D345:AR345,"TW")</f>
        <v>0</v>
      </c>
      <c r="BA346" s="1028"/>
      <c r="BB346" s="185"/>
      <c r="BC346" s="185"/>
      <c r="BD346" s="185"/>
      <c r="BE346" s="185"/>
      <c r="BF346" s="185"/>
      <c r="BG346" s="185"/>
      <c r="BH346" s="185"/>
      <c r="BI346" s="185"/>
      <c r="BJ346" s="185"/>
      <c r="BK346" s="185"/>
      <c r="BL346" s="185"/>
    </row>
    <row r="347" spans="1:64" s="186" customFormat="1" ht="17.5" thickTop="1" thickBot="1" x14ac:dyDescent="0.4">
      <c r="A347" s="185"/>
      <c r="B347" s="1098"/>
      <c r="C347" s="164"/>
      <c r="D347" s="165" t="s">
        <v>85</v>
      </c>
      <c r="E347" s="166" t="s">
        <v>86</v>
      </c>
      <c r="F347" s="164"/>
      <c r="G347" s="165" t="s">
        <v>85</v>
      </c>
      <c r="H347" s="166" t="s">
        <v>86</v>
      </c>
      <c r="I347" s="164"/>
      <c r="J347" s="165" t="s">
        <v>85</v>
      </c>
      <c r="K347" s="166" t="s">
        <v>86</v>
      </c>
      <c r="L347" s="164"/>
      <c r="M347" s="165" t="s">
        <v>85</v>
      </c>
      <c r="N347" s="166" t="s">
        <v>86</v>
      </c>
      <c r="O347" s="164"/>
      <c r="P347" s="165" t="s">
        <v>85</v>
      </c>
      <c r="Q347" s="166" t="s">
        <v>86</v>
      </c>
      <c r="R347" s="164"/>
      <c r="S347" s="156" t="s">
        <v>85</v>
      </c>
      <c r="T347" s="157" t="s">
        <v>86</v>
      </c>
      <c r="U347" s="164"/>
      <c r="V347" s="156" t="s">
        <v>85</v>
      </c>
      <c r="W347" s="157" t="s">
        <v>86</v>
      </c>
      <c r="X347" s="164"/>
      <c r="Y347" s="165" t="s">
        <v>85</v>
      </c>
      <c r="Z347" s="166" t="s">
        <v>86</v>
      </c>
      <c r="AA347" s="164"/>
      <c r="AB347" s="156" t="s">
        <v>85</v>
      </c>
      <c r="AC347" s="157" t="s">
        <v>86</v>
      </c>
      <c r="AD347" s="164"/>
      <c r="AE347" s="165" t="s">
        <v>85</v>
      </c>
      <c r="AF347" s="166" t="s">
        <v>86</v>
      </c>
      <c r="AG347" s="164"/>
      <c r="AH347" s="165" t="s">
        <v>85</v>
      </c>
      <c r="AI347" s="166" t="s">
        <v>86</v>
      </c>
      <c r="AJ347" s="164"/>
      <c r="AK347" s="165" t="s">
        <v>85</v>
      </c>
      <c r="AL347" s="166" t="s">
        <v>86</v>
      </c>
      <c r="AM347" s="164"/>
      <c r="AN347" s="156" t="s">
        <v>85</v>
      </c>
      <c r="AO347" s="157" t="s">
        <v>86</v>
      </c>
      <c r="AP347" s="164"/>
      <c r="AQ347" s="156" t="s">
        <v>85</v>
      </c>
      <c r="AR347" s="157" t="s">
        <v>86</v>
      </c>
      <c r="AS347" s="184"/>
      <c r="AT347" s="164"/>
      <c r="AU347" s="1102"/>
      <c r="AV347" s="1027"/>
      <c r="AW347" s="1027"/>
      <c r="AX347" s="1027"/>
      <c r="AY347" s="1027"/>
      <c r="AZ347" s="1027"/>
      <c r="BA347" s="1028"/>
      <c r="BB347" s="185"/>
      <c r="BC347" s="185"/>
      <c r="BD347" s="185"/>
      <c r="BE347" s="185"/>
      <c r="BF347" s="185"/>
      <c r="BG347" s="185"/>
      <c r="BH347" s="185"/>
      <c r="BI347" s="185"/>
      <c r="BJ347" s="185"/>
      <c r="BK347" s="185"/>
      <c r="BL347" s="185"/>
    </row>
    <row r="348" spans="1:64" s="186" customFormat="1" ht="17.5" thickTop="1" thickBot="1" x14ac:dyDescent="0.4">
      <c r="A348" s="185"/>
      <c r="B348" s="1098"/>
      <c r="C348" s="164"/>
      <c r="D348" s="169" t="s">
        <v>89</v>
      </c>
      <c r="E348" s="170" t="s">
        <v>90</v>
      </c>
      <c r="F348" s="164"/>
      <c r="G348" s="169" t="s">
        <v>89</v>
      </c>
      <c r="H348" s="170" t="s">
        <v>90</v>
      </c>
      <c r="I348" s="164" t="s">
        <v>68</v>
      </c>
      <c r="J348" s="169" t="s">
        <v>89</v>
      </c>
      <c r="K348" s="170" t="s">
        <v>90</v>
      </c>
      <c r="L348" s="164"/>
      <c r="M348" s="169" t="s">
        <v>89</v>
      </c>
      <c r="N348" s="170" t="s">
        <v>90</v>
      </c>
      <c r="O348" s="164"/>
      <c r="P348" s="169" t="s">
        <v>89</v>
      </c>
      <c r="Q348" s="170" t="s">
        <v>90</v>
      </c>
      <c r="R348" s="164"/>
      <c r="S348" s="158" t="s">
        <v>89</v>
      </c>
      <c r="T348" s="159" t="s">
        <v>90</v>
      </c>
      <c r="U348" s="164"/>
      <c r="V348" s="158" t="s">
        <v>89</v>
      </c>
      <c r="W348" s="159" t="s">
        <v>90</v>
      </c>
      <c r="X348" s="164"/>
      <c r="Y348" s="169" t="s">
        <v>89</v>
      </c>
      <c r="Z348" s="170" t="s">
        <v>90</v>
      </c>
      <c r="AA348" s="164"/>
      <c r="AB348" s="158" t="s">
        <v>89</v>
      </c>
      <c r="AC348" s="159" t="s">
        <v>90</v>
      </c>
      <c r="AD348" s="164"/>
      <c r="AE348" s="169" t="s">
        <v>89</v>
      </c>
      <c r="AF348" s="170" t="s">
        <v>90</v>
      </c>
      <c r="AG348" s="164"/>
      <c r="AH348" s="169" t="s">
        <v>89</v>
      </c>
      <c r="AI348" s="170" t="s">
        <v>90</v>
      </c>
      <c r="AJ348" s="164"/>
      <c r="AK348" s="169" t="s">
        <v>89</v>
      </c>
      <c r="AL348" s="170" t="s">
        <v>90</v>
      </c>
      <c r="AM348" s="164"/>
      <c r="AN348" s="158" t="s">
        <v>89</v>
      </c>
      <c r="AO348" s="159" t="s">
        <v>90</v>
      </c>
      <c r="AP348" s="164"/>
      <c r="AQ348" s="158" t="s">
        <v>89</v>
      </c>
      <c r="AR348" s="159" t="s">
        <v>90</v>
      </c>
      <c r="AS348" s="184"/>
      <c r="AT348" s="164"/>
      <c r="AU348" s="1102"/>
      <c r="AV348" s="1027"/>
      <c r="AW348" s="1027"/>
      <c r="AX348" s="1027"/>
      <c r="AY348" s="1027"/>
      <c r="AZ348" s="1027"/>
      <c r="BA348" s="1028"/>
      <c r="BB348" s="185"/>
      <c r="BC348" s="185"/>
      <c r="BD348" s="185"/>
      <c r="BE348" s="185"/>
      <c r="BF348" s="185"/>
      <c r="BG348" s="185"/>
      <c r="BH348" s="185"/>
      <c r="BI348" s="185"/>
      <c r="BJ348" s="185"/>
      <c r="BK348" s="185"/>
      <c r="BL348" s="185"/>
    </row>
    <row r="349" spans="1:64" s="186" customFormat="1" ht="17" thickTop="1" x14ac:dyDescent="0.35">
      <c r="A349" s="185"/>
      <c r="B349" s="1098"/>
      <c r="C349" s="133"/>
      <c r="D349" s="174" t="s">
        <v>108</v>
      </c>
      <c r="E349" s="175" t="str">
        <f>VLOOKUP(D353,'[2]FDN Details'!$B325:Q803,16,0)</f>
        <v>DFR</v>
      </c>
      <c r="F349" s="173">
        <f>VLOOKUP(D353,'[2]FDN Details'!$B325:P803,15,0)</f>
        <v>382</v>
      </c>
      <c r="G349" s="174" t="s">
        <v>108</v>
      </c>
      <c r="H349" s="175" t="str">
        <f>VLOOKUP(G353,'[2]FDN Details'!$B325:T803,16,0)</f>
        <v>DFR</v>
      </c>
      <c r="I349" s="173">
        <f>VLOOKUP(G353,'[2]FDN Details'!$B325:S803,15,0)</f>
        <v>408</v>
      </c>
      <c r="J349" s="174">
        <v>0</v>
      </c>
      <c r="K349" s="175" t="str">
        <f>VLOOKUP(J353,'[2]FDN Details'!$B325:W803,16,0)</f>
        <v>DFR</v>
      </c>
      <c r="L349" s="173">
        <f>VLOOKUP(J353,'[2]FDN Details'!$B325:V803,15,0)</f>
        <v>421</v>
      </c>
      <c r="M349" s="174" t="s">
        <v>108</v>
      </c>
      <c r="N349" s="175" t="str">
        <f>VLOOKUP(M353,'[2]FDN Details'!$B325:Z803,16,0)</f>
        <v>WFR</v>
      </c>
      <c r="O349" s="173">
        <f>VLOOKUP(M353,'[2]FDN Details'!$B325:Y803,15,0)</f>
        <v>401</v>
      </c>
      <c r="P349" s="174">
        <v>0</v>
      </c>
      <c r="Q349" s="175" t="str">
        <f>VLOOKUP(P353,'[2]FDN Details'!$B325:AC803,16,0)</f>
        <v>DFR</v>
      </c>
      <c r="R349" s="173">
        <f>VLOOKUP(P353,'[2]FDN Details'!$B325:AB803,15,0)</f>
        <v>448</v>
      </c>
      <c r="S349" s="160">
        <v>0</v>
      </c>
      <c r="T349" s="161" t="str">
        <f>VLOOKUP(S353,'[2]FDN Details'!$B325:AF803,16,0)</f>
        <v>-</v>
      </c>
      <c r="U349" s="173">
        <f>VLOOKUP(S353,'[2]FDN Details'!$B325:AE803,15,0)</f>
        <v>384</v>
      </c>
      <c r="V349" s="160">
        <v>0</v>
      </c>
      <c r="W349" s="161" t="str">
        <f>VLOOKUP(V353,'[2]FDN Details'!$B325:AI803,16,0)</f>
        <v>-</v>
      </c>
      <c r="X349" s="173">
        <f>VLOOKUP(V353,'[2]FDN Details'!$B325:AH803,15,0)</f>
        <v>400</v>
      </c>
      <c r="Y349" s="174">
        <v>0</v>
      </c>
      <c r="Z349" s="175" t="str">
        <f>VLOOKUP(Y353,'[2]FDN Details'!$B325:AL803,16,0)</f>
        <v>DFR</v>
      </c>
      <c r="AA349" s="173">
        <f>VLOOKUP(Y353,'[2]FDN Details'!$B325:AK803,15,0)</f>
        <v>443</v>
      </c>
      <c r="AB349" s="160">
        <v>0</v>
      </c>
      <c r="AC349" s="161" t="str">
        <f>VLOOKUP(AB353,'[2]FDN Details'!$B325:AO803,16,0)</f>
        <v>-</v>
      </c>
      <c r="AD349" s="173">
        <f>VLOOKUP(AB353,'[2]FDN Details'!$B325:AN803,15,0)</f>
        <v>313.31099999999998</v>
      </c>
      <c r="AE349" s="174" t="s">
        <v>108</v>
      </c>
      <c r="AF349" s="175" t="str">
        <f>VLOOKUP(AE353,'[2]FDN Details'!$B325:AR803,16,0)</f>
        <v>DFR</v>
      </c>
      <c r="AG349" s="173">
        <f>VLOOKUP(AE353,'[2]FDN Details'!$B325:AQ803,15,0)</f>
        <v>292.99700000000001</v>
      </c>
      <c r="AH349" s="174" t="s">
        <v>108</v>
      </c>
      <c r="AI349" s="175" t="str">
        <f>VLOOKUP(AH353,'[2]FDN Details'!$B325:AU803,16,0)</f>
        <v>WET PADDY</v>
      </c>
      <c r="AJ349" s="173">
        <f>VLOOKUP(AH353,'[2]FDN Details'!$B325:AT803,15,0)</f>
        <v>448</v>
      </c>
      <c r="AK349" s="174" t="s">
        <v>108</v>
      </c>
      <c r="AL349" s="175" t="str">
        <f>VLOOKUP(AK353,'[2]FDN Details'!$B325:AX803,16,0)</f>
        <v>WFR</v>
      </c>
      <c r="AM349" s="173">
        <f>VLOOKUP(AK353,'[2]FDN Details'!$B325:AW803,15,0)</f>
        <v>383</v>
      </c>
      <c r="AN349" s="160">
        <v>0</v>
      </c>
      <c r="AO349" s="161" t="str">
        <f>VLOOKUP(AN353,'[2]FDN Details'!$B325:BA803,16,0)</f>
        <v>-</v>
      </c>
      <c r="AP349" s="120">
        <f>VLOOKUP(AN353,'[2]FDN Details'!$B325:AZ803,15,0)</f>
        <v>446</v>
      </c>
      <c r="AQ349" s="160">
        <v>0</v>
      </c>
      <c r="AR349" s="119" t="str">
        <f>VLOOKUP(AQ353,'[2]FDN Details'!$B325:BD803,16,0)</f>
        <v>-</v>
      </c>
      <c r="AS349" s="120">
        <f>VLOOKUP(AQ353,'[2]FDN Details'!$B325:BC803,15,0)</f>
        <v>403</v>
      </c>
      <c r="AT349" s="164"/>
      <c r="AU349" s="1102"/>
      <c r="AV349" s="187"/>
      <c r="AW349" s="187"/>
      <c r="AX349" s="187"/>
      <c r="AY349" s="187"/>
      <c r="AZ349" s="187"/>
      <c r="BA349" s="188"/>
      <c r="BB349" s="189">
        <f>SUM(F349:AS349)</f>
        <v>5573.308</v>
      </c>
      <c r="BC349" s="185"/>
      <c r="BD349" s="185"/>
      <c r="BE349" s="185"/>
      <c r="BF349" s="185"/>
      <c r="BG349" s="185"/>
      <c r="BH349" s="185"/>
      <c r="BI349" s="185"/>
      <c r="BJ349" s="185"/>
      <c r="BK349" s="185"/>
      <c r="BL349" s="185"/>
    </row>
    <row r="350" spans="1:64" s="186" customFormat="1" x14ac:dyDescent="0.35">
      <c r="A350" s="185"/>
      <c r="B350" s="1098"/>
      <c r="C350" s="190"/>
      <c r="D350" s="1006" t="str">
        <f>VLOOKUP(D353,'[2]FDN Details'!$B336:K814,2)</f>
        <v>129A/3</v>
      </c>
      <c r="E350" s="1006"/>
      <c r="F350" s="164"/>
      <c r="G350" s="1006" t="str">
        <f>VLOOKUP(G353,'[2]FDN Details'!$B336:N814,2)</f>
        <v>129A/4</v>
      </c>
      <c r="H350" s="1006"/>
      <c r="I350" s="190"/>
      <c r="J350" s="1006" t="str">
        <f>VLOOKUP(J353,'[2]FDN Details'!$B336:Q814,2)</f>
        <v>129A/5</v>
      </c>
      <c r="K350" s="1006"/>
      <c r="L350" s="190"/>
      <c r="M350" s="1006" t="str">
        <f>VLOOKUP(M353,'[2]FDN Details'!$B336:T814,2)</f>
        <v>129A/6</v>
      </c>
      <c r="N350" s="1006"/>
      <c r="O350" s="190"/>
      <c r="P350" s="1006" t="str">
        <f>VLOOKUP(P353,'[2]FDN Details'!$B336:W814,2)</f>
        <v>129A/7</v>
      </c>
      <c r="Q350" s="1006"/>
      <c r="R350" s="164"/>
      <c r="S350" s="1006" t="str">
        <f>VLOOKUP(S353,'[2]FDN Details'!$B336:Z814,2)</f>
        <v>129A/8</v>
      </c>
      <c r="T350" s="1006"/>
      <c r="U350" s="164"/>
      <c r="V350" s="1006" t="str">
        <f>VLOOKUP(V353,'[2]FDN Details'!$B336:AC814,2)</f>
        <v>129A/9</v>
      </c>
      <c r="W350" s="1006"/>
      <c r="X350" s="164"/>
      <c r="Y350" s="1006" t="str">
        <f>VLOOKUP(Y353,'[2]FDN Details'!$B336:AF814,2)</f>
        <v>129A/10</v>
      </c>
      <c r="Z350" s="1006"/>
      <c r="AA350" s="164"/>
      <c r="AB350" s="1006" t="str">
        <f>VLOOKUP(AB353,'[2]FDN Details'!$B336:AI814,2)</f>
        <v>130/0</v>
      </c>
      <c r="AC350" s="1006"/>
      <c r="AD350" s="164"/>
      <c r="AE350" s="1006" t="str">
        <f>VLOOKUP(AE353,'[2]FDN Details'!$B336:AL814,2)</f>
        <v>130/1</v>
      </c>
      <c r="AF350" s="1006"/>
      <c r="AG350" s="164"/>
      <c r="AH350" s="1006" t="str">
        <f>VLOOKUP(AH353,'[2]FDN Details'!$B336:AO814,2)</f>
        <v>130/2</v>
      </c>
      <c r="AI350" s="1006"/>
      <c r="AJ350" s="164"/>
      <c r="AK350" s="1006" t="str">
        <f>VLOOKUP(AK353,'[2]FDN Details'!$B336:AR814,2)</f>
        <v>130/3</v>
      </c>
      <c r="AL350" s="1006"/>
      <c r="AM350" s="191"/>
      <c r="AN350" s="1006" t="str">
        <f>VLOOKUP(AN353,'[2]FDN Details'!$B336:AU814,2)</f>
        <v>130/4</v>
      </c>
      <c r="AO350" s="1006"/>
      <c r="AP350" s="164"/>
      <c r="AQ350" s="1006" t="str">
        <f>VLOOKUP(AQ353,'[2]FDN Details'!$B336:AX814,2)</f>
        <v>130/5</v>
      </c>
      <c r="AR350" s="1006"/>
      <c r="AS350" s="190"/>
      <c r="AT350" s="164"/>
      <c r="AU350" s="1102"/>
      <c r="AV350" s="187"/>
      <c r="AW350" s="187"/>
      <c r="AX350" s="187"/>
      <c r="AY350" s="187"/>
      <c r="AZ350" s="187"/>
      <c r="BA350" s="188"/>
      <c r="BB350" s="185"/>
      <c r="BC350" s="185"/>
      <c r="BD350" s="185"/>
      <c r="BE350" s="185"/>
      <c r="BF350" s="185"/>
      <c r="BG350" s="185"/>
      <c r="BH350" s="185"/>
      <c r="BI350" s="185"/>
      <c r="BJ350" s="185"/>
      <c r="BK350" s="185"/>
      <c r="BL350" s="185"/>
    </row>
    <row r="351" spans="1:64" s="186" customFormat="1" x14ac:dyDescent="0.35">
      <c r="A351" s="185"/>
      <c r="B351" s="1098"/>
      <c r="C351" s="190"/>
      <c r="D351" s="1006" t="str">
        <f>VLOOKUP(D353,'[2]FDN Details'!$B336:K815,3)</f>
        <v>A+3</v>
      </c>
      <c r="E351" s="1006"/>
      <c r="F351" s="164"/>
      <c r="G351" s="1006" t="str">
        <f>VLOOKUP(G353,'[2]FDN Details'!$B336:N815,3)</f>
        <v>A+6</v>
      </c>
      <c r="H351" s="1006"/>
      <c r="I351" s="164"/>
      <c r="J351" s="1006" t="str">
        <f>VLOOKUP(J353,'[2]FDN Details'!$B336:Q815,3)</f>
        <v>A+9</v>
      </c>
      <c r="K351" s="1006"/>
      <c r="L351" s="164"/>
      <c r="M351" s="1006" t="str">
        <f>VLOOKUP(M353,'[2]FDN Details'!$B336:T815,3)</f>
        <v>A+9</v>
      </c>
      <c r="N351" s="1006"/>
      <c r="O351" s="164"/>
      <c r="P351" s="1006" t="str">
        <f>VLOOKUP(P353,'[2]FDN Details'!$B336:W815,3)</f>
        <v>A+1.5</v>
      </c>
      <c r="Q351" s="1006"/>
      <c r="R351" s="164"/>
      <c r="S351" s="1006" t="str">
        <f>VLOOKUP(S353,'[2]FDN Details'!$B336:Z815,3)</f>
        <v>A+0</v>
      </c>
      <c r="T351" s="1006"/>
      <c r="U351" s="164"/>
      <c r="V351" s="1006" t="str">
        <f>VLOOKUP(V353,'[2]FDN Details'!$B336:AC815,3)</f>
        <v>A+4.5</v>
      </c>
      <c r="W351" s="1006"/>
      <c r="X351" s="164"/>
      <c r="Y351" s="1006" t="str">
        <f>VLOOKUP(Y353,'[2]FDN Details'!$B336:AF815,3)</f>
        <v>A+1.5</v>
      </c>
      <c r="Z351" s="1006"/>
      <c r="AA351" s="164"/>
      <c r="AB351" s="1006" t="str">
        <f>VLOOKUP(AB353,'[2]FDN Details'!$B336:AI815,3)</f>
        <v>B2+0</v>
      </c>
      <c r="AC351" s="1006"/>
      <c r="AD351" s="164"/>
      <c r="AE351" s="1006" t="str">
        <f>VLOOKUP(AE353,'[2]FDN Details'!$B336:AL815,3)</f>
        <v>A+0</v>
      </c>
      <c r="AF351" s="1006"/>
      <c r="AG351" s="164"/>
      <c r="AH351" s="1006" t="str">
        <f>VLOOKUP(AH353,'[2]FDN Details'!$B336:AO815,3)</f>
        <v>A+6</v>
      </c>
      <c r="AI351" s="1006"/>
      <c r="AJ351" s="164"/>
      <c r="AK351" s="1006" t="str">
        <f>VLOOKUP(AK353,'[2]FDN Details'!$B336:AR815,3)</f>
        <v>A+3</v>
      </c>
      <c r="AL351" s="1006"/>
      <c r="AM351" s="164"/>
      <c r="AN351" s="1006" t="str">
        <f>VLOOKUP(AN353,'[2]FDN Details'!$B336:AU815,3)</f>
        <v>A+6</v>
      </c>
      <c r="AO351" s="1006"/>
      <c r="AP351" s="164"/>
      <c r="AQ351" s="1006" t="str">
        <f>VLOOKUP(AQ353,'[2]FDN Details'!$B336:AX815,3)</f>
        <v>B1+9</v>
      </c>
      <c r="AR351" s="1006"/>
      <c r="AS351" s="190"/>
      <c r="AT351" s="164"/>
      <c r="AU351" s="1102"/>
      <c r="AV351" s="187"/>
      <c r="AW351" s="187"/>
      <c r="AX351" s="187"/>
      <c r="AY351" s="187"/>
      <c r="AZ351" s="187"/>
      <c r="BA351" s="188"/>
      <c r="BB351" s="185"/>
      <c r="BC351" s="185"/>
      <c r="BD351" s="185"/>
      <c r="BE351" s="185"/>
      <c r="BF351" s="185"/>
      <c r="BG351" s="185"/>
      <c r="BH351" s="185"/>
      <c r="BI351" s="185"/>
      <c r="BJ351" s="185"/>
      <c r="BK351" s="185"/>
      <c r="BL351" s="185"/>
    </row>
    <row r="352" spans="1:64" s="186" customFormat="1" x14ac:dyDescent="0.35">
      <c r="A352" s="185"/>
      <c r="B352" s="1098"/>
      <c r="C352" s="133"/>
      <c r="D352" s="193"/>
      <c r="E352" s="193"/>
      <c r="F352" s="164"/>
      <c r="G352" s="193"/>
      <c r="H352" s="193"/>
      <c r="I352" s="193"/>
      <c r="J352" s="193"/>
      <c r="K352" s="193"/>
      <c r="L352" s="164"/>
      <c r="M352" s="193"/>
      <c r="N352" s="193"/>
      <c r="O352" s="164"/>
      <c r="P352" s="193"/>
      <c r="Q352" s="193"/>
      <c r="R352" s="193"/>
      <c r="S352" s="194"/>
      <c r="T352" s="195"/>
      <c r="U352" s="193"/>
      <c r="V352" s="193"/>
      <c r="W352" s="193"/>
      <c r="X352" s="133"/>
      <c r="Y352" s="193"/>
      <c r="Z352" s="193"/>
      <c r="AA352" s="164"/>
      <c r="AB352" s="193"/>
      <c r="AC352" s="193"/>
      <c r="AD352" s="164"/>
      <c r="AE352" s="193"/>
      <c r="AF352" s="193"/>
      <c r="AG352" s="164"/>
      <c r="AH352" s="193"/>
      <c r="AI352" s="193"/>
      <c r="AJ352" s="183"/>
      <c r="AK352" s="193"/>
      <c r="AL352" s="193"/>
      <c r="AM352" s="183"/>
      <c r="AN352" s="193"/>
      <c r="AO352" s="193"/>
      <c r="AP352" s="183"/>
      <c r="AQ352" s="193"/>
      <c r="AR352" s="193"/>
      <c r="AS352" s="183"/>
      <c r="AT352" s="164"/>
      <c r="AU352" s="1102"/>
      <c r="AV352" s="187"/>
      <c r="AW352" s="187"/>
      <c r="AX352" s="187"/>
      <c r="AY352" s="187"/>
      <c r="AZ352" s="187"/>
      <c r="BA352" s="188"/>
      <c r="BB352" s="185"/>
      <c r="BC352" s="185"/>
      <c r="BD352" s="185"/>
      <c r="BE352" s="185"/>
      <c r="BF352" s="185"/>
      <c r="BG352" s="185"/>
      <c r="BH352" s="185"/>
      <c r="BI352" s="185"/>
      <c r="BJ352" s="185"/>
      <c r="BK352" s="185"/>
      <c r="BL352" s="185"/>
    </row>
    <row r="353" spans="1:64" s="186" customFormat="1" x14ac:dyDescent="0.35">
      <c r="A353" s="185"/>
      <c r="B353" s="1098"/>
      <c r="C353" s="196"/>
      <c r="D353" s="196">
        <f>AQ342+1</f>
        <v>429</v>
      </c>
      <c r="E353" s="196"/>
      <c r="F353" s="197"/>
      <c r="G353" s="196">
        <f>D353+1</f>
        <v>430</v>
      </c>
      <c r="H353" s="196"/>
      <c r="I353" s="197"/>
      <c r="J353" s="196">
        <f>G353+1</f>
        <v>431</v>
      </c>
      <c r="K353" s="196"/>
      <c r="L353" s="197"/>
      <c r="M353" s="196">
        <f>J353+1</f>
        <v>432</v>
      </c>
      <c r="N353" s="196"/>
      <c r="O353" s="197"/>
      <c r="P353" s="196">
        <f>M353+1</f>
        <v>433</v>
      </c>
      <c r="Q353" s="196"/>
      <c r="R353" s="197"/>
      <c r="S353" s="196">
        <f>P353+1</f>
        <v>434</v>
      </c>
      <c r="T353" s="196"/>
      <c r="U353" s="197"/>
      <c r="V353" s="196">
        <f>S353+1</f>
        <v>435</v>
      </c>
      <c r="W353" s="196"/>
      <c r="X353" s="196"/>
      <c r="Y353" s="196">
        <f>V353+1</f>
        <v>436</v>
      </c>
      <c r="Z353" s="196"/>
      <c r="AA353" s="197"/>
      <c r="AB353" s="196">
        <f>Y353+1</f>
        <v>437</v>
      </c>
      <c r="AC353" s="196"/>
      <c r="AD353" s="197"/>
      <c r="AE353" s="196">
        <f>AB353+1</f>
        <v>438</v>
      </c>
      <c r="AF353" s="196"/>
      <c r="AG353" s="197"/>
      <c r="AH353" s="196">
        <f>AE353+1</f>
        <v>439</v>
      </c>
      <c r="AI353" s="196"/>
      <c r="AJ353" s="196"/>
      <c r="AK353" s="196">
        <f>AH353+1</f>
        <v>440</v>
      </c>
      <c r="AL353" s="196"/>
      <c r="AM353" s="196"/>
      <c r="AN353" s="196">
        <f>AK353+1</f>
        <v>441</v>
      </c>
      <c r="AO353" s="196"/>
      <c r="AP353" s="196"/>
      <c r="AQ353" s="196">
        <f>AN353+1</f>
        <v>442</v>
      </c>
      <c r="AR353" s="196"/>
      <c r="AS353" s="196"/>
      <c r="AT353" s="164"/>
      <c r="AU353" s="1102"/>
      <c r="AV353" s="187"/>
      <c r="AW353" s="187"/>
      <c r="AX353" s="187"/>
      <c r="AY353" s="187"/>
      <c r="AZ353" s="187"/>
      <c r="BA353" s="188"/>
      <c r="BB353" s="185"/>
      <c r="BC353" s="185"/>
      <c r="BD353" s="185"/>
      <c r="BE353" s="185"/>
      <c r="BF353" s="185"/>
      <c r="BG353" s="185"/>
      <c r="BH353" s="185"/>
      <c r="BI353" s="185"/>
      <c r="BJ353" s="185"/>
      <c r="BK353" s="185"/>
      <c r="BL353" s="185"/>
    </row>
    <row r="354" spans="1:64" s="186" customFormat="1" x14ac:dyDescent="0.35">
      <c r="A354" s="185"/>
      <c r="B354" s="1098"/>
      <c r="C354" s="1017" t="s">
        <v>106</v>
      </c>
      <c r="D354" s="1018"/>
      <c r="E354" s="1018"/>
      <c r="F354" s="1018"/>
      <c r="G354" s="1018"/>
      <c r="H354" s="1018"/>
      <c r="I354" s="1018"/>
      <c r="J354" s="1018"/>
      <c r="K354" s="1018"/>
      <c r="L354" s="1018"/>
      <c r="M354" s="1018"/>
      <c r="N354" s="1018"/>
      <c r="O354" s="1018"/>
      <c r="P354" s="1018"/>
      <c r="Q354" s="1018"/>
      <c r="R354" s="1018"/>
      <c r="S354" s="1018"/>
      <c r="T354" s="1018"/>
      <c r="U354" s="1018"/>
      <c r="V354" s="1018"/>
      <c r="W354" s="1018"/>
      <c r="X354" s="1018"/>
      <c r="Y354" s="1018"/>
      <c r="Z354" s="1018"/>
      <c r="AA354" s="1018"/>
      <c r="AB354" s="1018"/>
      <c r="AC354" s="1018"/>
      <c r="AD354" s="1018"/>
      <c r="AE354" s="1018"/>
      <c r="AF354" s="1018"/>
      <c r="AG354" s="1018"/>
      <c r="AH354" s="1018"/>
      <c r="AI354" s="1018"/>
      <c r="AJ354" s="1018"/>
      <c r="AK354" s="1018"/>
      <c r="AL354" s="1018"/>
      <c r="AM354" s="1018"/>
      <c r="AN354" s="1018"/>
      <c r="AO354" s="1018"/>
      <c r="AP354" s="1018"/>
      <c r="AQ354" s="1018"/>
      <c r="AR354" s="1018"/>
      <c r="AS354" s="1018"/>
      <c r="AT354" s="164"/>
      <c r="AU354" s="1102"/>
      <c r="AV354" s="187"/>
      <c r="AW354" s="187"/>
      <c r="AX354" s="187"/>
      <c r="AY354" s="187"/>
      <c r="AZ354" s="187"/>
      <c r="BA354" s="188"/>
      <c r="BB354" s="185"/>
      <c r="BC354" s="185"/>
      <c r="BD354" s="185"/>
      <c r="BE354" s="185"/>
      <c r="BF354" s="185"/>
      <c r="BG354" s="185"/>
      <c r="BH354" s="185"/>
      <c r="BI354" s="185"/>
      <c r="BJ354" s="185"/>
      <c r="BK354" s="185"/>
      <c r="BL354" s="185"/>
    </row>
    <row r="355" spans="1:64" s="186" customFormat="1" x14ac:dyDescent="0.35">
      <c r="A355" s="185"/>
      <c r="B355" s="1098"/>
      <c r="C355" s="182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64"/>
      <c r="AU355" s="1102"/>
      <c r="AV355" s="187"/>
      <c r="AW355" s="187"/>
      <c r="AX355" s="187"/>
      <c r="AY355" s="187"/>
      <c r="AZ355" s="187"/>
      <c r="BA355" s="188"/>
      <c r="BB355" s="185"/>
      <c r="BC355" s="185"/>
      <c r="BD355" s="185"/>
      <c r="BE355" s="185"/>
      <c r="BF355" s="185"/>
      <c r="BG355" s="185"/>
      <c r="BH355" s="185"/>
      <c r="BI355" s="185"/>
      <c r="BJ355" s="185"/>
      <c r="BK355" s="185"/>
      <c r="BL355" s="185"/>
    </row>
    <row r="356" spans="1:64" s="186" customFormat="1" ht="17" thickBot="1" x14ac:dyDescent="0.4">
      <c r="A356" s="185"/>
      <c r="B356" s="1098"/>
      <c r="C356" s="133"/>
      <c r="D356" s="133"/>
      <c r="E356" s="133"/>
      <c r="F356" s="164"/>
      <c r="G356" s="133"/>
      <c r="H356" s="133"/>
      <c r="I356" s="164"/>
      <c r="J356" s="133"/>
      <c r="K356" s="133"/>
      <c r="L356" s="164"/>
      <c r="M356" s="133"/>
      <c r="N356" s="133"/>
      <c r="O356" s="164"/>
      <c r="P356" s="133"/>
      <c r="Q356" s="133"/>
      <c r="R356" s="164"/>
      <c r="S356" s="133"/>
      <c r="T356" s="133"/>
      <c r="U356" s="198"/>
      <c r="V356" s="133"/>
      <c r="W356" s="133"/>
      <c r="X356" s="164"/>
      <c r="Y356" s="133"/>
      <c r="Z356" s="133"/>
      <c r="AA356" s="164"/>
      <c r="AB356" s="133"/>
      <c r="AC356" s="133" t="s">
        <v>2326</v>
      </c>
      <c r="AD356" s="164"/>
      <c r="AE356" s="133" t="s">
        <v>2326</v>
      </c>
      <c r="AF356" s="133"/>
      <c r="AG356" s="164"/>
      <c r="AH356" s="133" t="s">
        <v>2326</v>
      </c>
      <c r="AI356" s="133"/>
      <c r="AJ356" s="164"/>
      <c r="AK356" s="133"/>
      <c r="AL356" s="133" t="s">
        <v>2326</v>
      </c>
      <c r="AM356" s="164"/>
      <c r="AN356" s="133"/>
      <c r="AO356" s="133"/>
      <c r="AP356" s="198"/>
      <c r="AQ356" s="133"/>
      <c r="AR356" s="133" t="s">
        <v>2326</v>
      </c>
      <c r="AS356" s="164"/>
      <c r="AT356" s="164"/>
      <c r="AU356" s="1102"/>
      <c r="AV356" s="187"/>
      <c r="AW356" s="187"/>
      <c r="AX356" s="187"/>
      <c r="AY356" s="187"/>
      <c r="AZ356" s="187"/>
      <c r="BA356" s="188"/>
      <c r="BB356" s="185"/>
      <c r="BC356" s="185"/>
      <c r="BD356" s="185"/>
      <c r="BE356" s="185"/>
      <c r="BF356" s="185"/>
      <c r="BG356" s="185"/>
      <c r="BH356" s="185"/>
      <c r="BI356" s="185"/>
      <c r="BJ356" s="185"/>
      <c r="BK356" s="185"/>
      <c r="BL356" s="185"/>
    </row>
    <row r="357" spans="1:64" s="186" customFormat="1" ht="17.5" thickTop="1" thickBot="1" x14ac:dyDescent="0.4">
      <c r="A357" s="185"/>
      <c r="B357" s="1098"/>
      <c r="C357" s="133"/>
      <c r="D357" s="162"/>
      <c r="E357" s="163"/>
      <c r="F357" s="164"/>
      <c r="G357" s="1020"/>
      <c r="H357" s="1020"/>
      <c r="I357" s="164"/>
      <c r="J357" s="1020"/>
      <c r="K357" s="1020"/>
      <c r="L357" s="164"/>
      <c r="M357" s="1020"/>
      <c r="N357" s="1020"/>
      <c r="O357" s="164"/>
      <c r="P357" s="1020"/>
      <c r="Q357" s="1020"/>
      <c r="R357" s="164"/>
      <c r="S357" s="1020"/>
      <c r="T357" s="1020"/>
      <c r="U357" s="164"/>
      <c r="V357" s="1020"/>
      <c r="W357" s="1020"/>
      <c r="X357" s="164"/>
      <c r="Y357" s="1020"/>
      <c r="Z357" s="1020"/>
      <c r="AA357" s="164"/>
      <c r="AB357" s="1020" t="s">
        <v>107</v>
      </c>
      <c r="AC357" s="1020"/>
      <c r="AD357" s="164"/>
      <c r="AE357" s="1020" t="s">
        <v>107</v>
      </c>
      <c r="AF357" s="1020"/>
      <c r="AG357" s="164"/>
      <c r="AH357" s="1020" t="s">
        <v>107</v>
      </c>
      <c r="AI357" s="1020"/>
      <c r="AJ357" s="164"/>
      <c r="AK357" s="1020" t="s">
        <v>107</v>
      </c>
      <c r="AL357" s="1020"/>
      <c r="AM357" s="164"/>
      <c r="AN357" s="1020" t="s">
        <v>107</v>
      </c>
      <c r="AO357" s="1020"/>
      <c r="AP357" s="164"/>
      <c r="AQ357" s="1019" t="s">
        <v>107</v>
      </c>
      <c r="AR357" s="1019"/>
      <c r="AS357" s="164"/>
      <c r="AT357" s="164"/>
      <c r="AU357" s="1102"/>
      <c r="AV357" s="1027">
        <v>14</v>
      </c>
      <c r="AW357" s="1015">
        <f>COUNTIF(D356:AR357,"FC")</f>
        <v>6</v>
      </c>
      <c r="AX357" s="1015">
        <f>COUNTIF(J353:AR356,"EC")</f>
        <v>5</v>
      </c>
      <c r="AY357" s="1015">
        <f>COUNTIF(A359:AR360,"E")</f>
        <v>0</v>
      </c>
      <c r="AZ357" s="1015">
        <f>COUNTIF(J356:AR356,"TW")</f>
        <v>0</v>
      </c>
      <c r="BA357" s="1014"/>
      <c r="BB357" s="185"/>
      <c r="BC357" s="185"/>
      <c r="BD357" s="185"/>
      <c r="BE357" s="185"/>
      <c r="BF357" s="185"/>
      <c r="BG357" s="185"/>
      <c r="BH357" s="185"/>
      <c r="BI357" s="185"/>
      <c r="BJ357" s="185"/>
      <c r="BK357" s="185"/>
      <c r="BL357" s="185"/>
    </row>
    <row r="358" spans="1:64" s="186" customFormat="1" ht="17.5" thickTop="1" thickBot="1" x14ac:dyDescent="0.4">
      <c r="A358" s="185"/>
      <c r="B358" s="1098"/>
      <c r="C358" s="164"/>
      <c r="D358" s="156" t="s">
        <v>85</v>
      </c>
      <c r="E358" s="157" t="s">
        <v>86</v>
      </c>
      <c r="F358" s="164"/>
      <c r="G358" s="156" t="s">
        <v>85</v>
      </c>
      <c r="H358" s="157" t="s">
        <v>86</v>
      </c>
      <c r="I358" s="164"/>
      <c r="J358" s="156" t="s">
        <v>85</v>
      </c>
      <c r="K358" s="157" t="s">
        <v>86</v>
      </c>
      <c r="L358" s="164"/>
      <c r="M358" s="156" t="s">
        <v>85</v>
      </c>
      <c r="N358" s="157" t="s">
        <v>86</v>
      </c>
      <c r="O358" s="164"/>
      <c r="P358" s="156" t="s">
        <v>85</v>
      </c>
      <c r="Q358" s="157" t="s">
        <v>86</v>
      </c>
      <c r="R358" s="164"/>
      <c r="S358" s="156" t="s">
        <v>85</v>
      </c>
      <c r="T358" s="157" t="s">
        <v>86</v>
      </c>
      <c r="U358" s="164"/>
      <c r="V358" s="156" t="s">
        <v>85</v>
      </c>
      <c r="W358" s="157" t="s">
        <v>86</v>
      </c>
      <c r="X358" s="164"/>
      <c r="Y358" s="156" t="s">
        <v>85</v>
      </c>
      <c r="Z358" s="157" t="s">
        <v>86</v>
      </c>
      <c r="AA358" s="164"/>
      <c r="AB358" s="165" t="s">
        <v>85</v>
      </c>
      <c r="AC358" s="166" t="s">
        <v>86</v>
      </c>
      <c r="AD358" s="164"/>
      <c r="AE358" s="165" t="s">
        <v>85</v>
      </c>
      <c r="AF358" s="166" t="s">
        <v>86</v>
      </c>
      <c r="AG358" s="164"/>
      <c r="AH358" s="165" t="s">
        <v>85</v>
      </c>
      <c r="AI358" s="166" t="s">
        <v>86</v>
      </c>
      <c r="AJ358" s="164"/>
      <c r="AK358" s="165" t="s">
        <v>85</v>
      </c>
      <c r="AL358" s="166" t="s">
        <v>86</v>
      </c>
      <c r="AM358" s="164"/>
      <c r="AN358" s="165" t="s">
        <v>85</v>
      </c>
      <c r="AO358" s="166" t="s">
        <v>86</v>
      </c>
      <c r="AP358" s="164"/>
      <c r="AQ358" s="165" t="s">
        <v>85</v>
      </c>
      <c r="AR358" s="166" t="s">
        <v>86</v>
      </c>
      <c r="AS358" s="184"/>
      <c r="AT358" s="164"/>
      <c r="AU358" s="1102"/>
      <c r="AV358" s="1027"/>
      <c r="AW358" s="1015"/>
      <c r="AX358" s="1015"/>
      <c r="AY358" s="1015"/>
      <c r="AZ358" s="1015"/>
      <c r="BA358" s="1014"/>
      <c r="BB358" s="185"/>
      <c r="BC358" s="185"/>
      <c r="BD358" s="185"/>
      <c r="BE358" s="185"/>
      <c r="BF358" s="185"/>
      <c r="BG358" s="185"/>
      <c r="BH358" s="185"/>
      <c r="BI358" s="185"/>
      <c r="BJ358" s="185"/>
      <c r="BK358" s="185"/>
      <c r="BL358" s="185"/>
    </row>
    <row r="359" spans="1:64" s="186" customFormat="1" ht="17.5" thickTop="1" thickBot="1" x14ac:dyDescent="0.4">
      <c r="A359" s="185"/>
      <c r="B359" s="1098"/>
      <c r="C359" s="164"/>
      <c r="D359" s="158" t="s">
        <v>89</v>
      </c>
      <c r="E359" s="159" t="s">
        <v>90</v>
      </c>
      <c r="F359" s="164"/>
      <c r="G359" s="158" t="s">
        <v>89</v>
      </c>
      <c r="H359" s="159" t="s">
        <v>90</v>
      </c>
      <c r="I359" s="164" t="s">
        <v>68</v>
      </c>
      <c r="J359" s="158" t="s">
        <v>89</v>
      </c>
      <c r="K359" s="159" t="s">
        <v>90</v>
      </c>
      <c r="L359" s="164"/>
      <c r="M359" s="158" t="s">
        <v>89</v>
      </c>
      <c r="N359" s="159" t="s">
        <v>90</v>
      </c>
      <c r="O359" s="164"/>
      <c r="P359" s="158" t="s">
        <v>89</v>
      </c>
      <c r="Q359" s="159" t="s">
        <v>90</v>
      </c>
      <c r="R359" s="164"/>
      <c r="S359" s="158" t="s">
        <v>89</v>
      </c>
      <c r="T359" s="159" t="s">
        <v>90</v>
      </c>
      <c r="U359" s="164"/>
      <c r="V359" s="158" t="s">
        <v>89</v>
      </c>
      <c r="W359" s="159" t="s">
        <v>90</v>
      </c>
      <c r="X359" s="164"/>
      <c r="Y359" s="158" t="s">
        <v>89</v>
      </c>
      <c r="Z359" s="159" t="s">
        <v>90</v>
      </c>
      <c r="AA359" s="164"/>
      <c r="AB359" s="169" t="s">
        <v>89</v>
      </c>
      <c r="AC359" s="170" t="s">
        <v>90</v>
      </c>
      <c r="AD359" s="164"/>
      <c r="AE359" s="169" t="s">
        <v>89</v>
      </c>
      <c r="AF359" s="170" t="s">
        <v>90</v>
      </c>
      <c r="AG359" s="164"/>
      <c r="AH359" s="169" t="s">
        <v>89</v>
      </c>
      <c r="AI359" s="170" t="s">
        <v>90</v>
      </c>
      <c r="AJ359" s="164"/>
      <c r="AK359" s="169" t="s">
        <v>89</v>
      </c>
      <c r="AL359" s="170" t="s">
        <v>90</v>
      </c>
      <c r="AM359" s="164"/>
      <c r="AN359" s="169" t="s">
        <v>89</v>
      </c>
      <c r="AO359" s="170" t="s">
        <v>90</v>
      </c>
      <c r="AP359" s="164"/>
      <c r="AQ359" s="169" t="s">
        <v>89</v>
      </c>
      <c r="AR359" s="170" t="s">
        <v>90</v>
      </c>
      <c r="AS359" s="184"/>
      <c r="AT359" s="164"/>
      <c r="AU359" s="1102"/>
      <c r="AV359" s="1027"/>
      <c r="AW359" s="1015"/>
      <c r="AX359" s="1015"/>
      <c r="AY359" s="1015"/>
      <c r="AZ359" s="1015"/>
      <c r="BA359" s="1014"/>
      <c r="BB359" s="185"/>
      <c r="BC359" s="185"/>
      <c r="BD359" s="185"/>
      <c r="BE359" s="185"/>
      <c r="BF359" s="185"/>
      <c r="BG359" s="185"/>
      <c r="BH359" s="185"/>
      <c r="BI359" s="185"/>
      <c r="BJ359" s="185"/>
      <c r="BK359" s="185"/>
      <c r="BL359" s="185"/>
    </row>
    <row r="360" spans="1:64" s="186" customFormat="1" ht="17" thickTop="1" x14ac:dyDescent="0.35">
      <c r="A360" s="185"/>
      <c r="B360" s="1098"/>
      <c r="C360" s="133"/>
      <c r="D360" s="160">
        <v>0</v>
      </c>
      <c r="E360" s="161" t="str">
        <f>VLOOKUP(D364,'[2]FDN Details'!$B336:Q814,16,0)</f>
        <v>-</v>
      </c>
      <c r="F360" s="173">
        <f>VLOOKUP(D364,'[2]FDN Details'!$B336:P814,15,0)</f>
        <v>464.07799999999997</v>
      </c>
      <c r="G360" s="160">
        <v>0</v>
      </c>
      <c r="H360" s="161" t="str">
        <f>VLOOKUP(G364,'[2]FDN Details'!$B336:T814,16,0)</f>
        <v>-</v>
      </c>
      <c r="I360" s="173">
        <f>VLOOKUP(G364,'[2]FDN Details'!$B336:S814,15,0)</f>
        <v>180</v>
      </c>
      <c r="J360" s="160">
        <v>0</v>
      </c>
      <c r="K360" s="161" t="str">
        <f>VLOOKUP(J364,'[2]FDN Details'!$B336:W814,16,0)</f>
        <v>-</v>
      </c>
      <c r="L360" s="173">
        <f>VLOOKUP(J364,'[2]FDN Details'!$B336:V814,15,0)</f>
        <v>360</v>
      </c>
      <c r="M360" s="160">
        <v>0</v>
      </c>
      <c r="N360" s="161" t="str">
        <f>VLOOKUP(M364,'[2]FDN Details'!$B336:Z814,16,0)</f>
        <v>-</v>
      </c>
      <c r="O360" s="173">
        <f>VLOOKUP(M364,'[2]FDN Details'!$B336:Y814,15,0)</f>
        <v>310</v>
      </c>
      <c r="P360" s="160">
        <v>0</v>
      </c>
      <c r="Q360" s="161" t="str">
        <f>VLOOKUP(P364,'[2]FDN Details'!$B336:AC814,16,0)</f>
        <v>-</v>
      </c>
      <c r="R360" s="173">
        <f>VLOOKUP(P364,'[2]FDN Details'!$B336:AB814,15,0)</f>
        <v>362</v>
      </c>
      <c r="S360" s="160">
        <v>0</v>
      </c>
      <c r="T360" s="161" t="str">
        <f>VLOOKUP(S364,'[2]FDN Details'!$B336:AF814,16,0)</f>
        <v>-</v>
      </c>
      <c r="U360" s="173">
        <f>VLOOKUP(S364,'[2]FDN Details'!$B336:AE814,15,0)</f>
        <v>251</v>
      </c>
      <c r="V360" s="160">
        <v>0</v>
      </c>
      <c r="W360" s="161" t="str">
        <f>VLOOKUP(V364,'[2]FDN Details'!$B336:AI814,16,0)</f>
        <v>-</v>
      </c>
      <c r="X360" s="173">
        <f>VLOOKUP(V364,'[2]FDN Details'!$B336:AH814,15,0)</f>
        <v>222</v>
      </c>
      <c r="Y360" s="160">
        <v>0</v>
      </c>
      <c r="Z360" s="161" t="str">
        <f>VLOOKUP(Y364,'[2]FDN Details'!$B336:AL814,16,0)</f>
        <v>-</v>
      </c>
      <c r="AA360" s="173">
        <f>VLOOKUP(Y364,'[2]FDN Details'!$B336:AK814,15,0)</f>
        <v>451</v>
      </c>
      <c r="AB360" s="174">
        <v>0</v>
      </c>
      <c r="AC360" s="175" t="str">
        <f>VLOOKUP(AB364,'[2]FDN Details'!$B336:AO814,16,0)</f>
        <v>WFR</v>
      </c>
      <c r="AD360" s="173">
        <f>VLOOKUP(AB364,'[2]FDN Details'!$B336:AN814,15,0)</f>
        <v>394</v>
      </c>
      <c r="AE360" s="174">
        <v>0</v>
      </c>
      <c r="AF360" s="175" t="str">
        <f>VLOOKUP(AE364,'[2]FDN Details'!$B336:AR814,16,0)</f>
        <v>WFR</v>
      </c>
      <c r="AG360" s="173">
        <f>VLOOKUP(AE364,'[2]FDN Details'!$B336:AQ814,15,0)</f>
        <v>452</v>
      </c>
      <c r="AH360" s="174">
        <v>0</v>
      </c>
      <c r="AI360" s="175" t="str">
        <f>VLOOKUP(AH364,'[2]FDN Details'!$B336:AU814,16,0)</f>
        <v>DFR</v>
      </c>
      <c r="AJ360" s="173">
        <f>VLOOKUP(AH364,'[2]FDN Details'!$B336:AT814,15,0)</f>
        <v>396</v>
      </c>
      <c r="AK360" s="174">
        <v>0</v>
      </c>
      <c r="AL360" s="175" t="str">
        <f>VLOOKUP(AK364,'[2]FDN Details'!$B336:AX814,16,0)</f>
        <v>DFR</v>
      </c>
      <c r="AM360" s="173">
        <f>VLOOKUP(AK364,'[2]FDN Details'!$B336:AW814,15,0)</f>
        <v>435</v>
      </c>
      <c r="AN360" s="174">
        <v>0</v>
      </c>
      <c r="AO360" s="175" t="str">
        <f>VLOOKUP(AN364,'[2]FDN Details'!$B336:BA814,16,0)</f>
        <v>DFR</v>
      </c>
      <c r="AP360" s="173">
        <f>VLOOKUP(AN364,'[2]FDN Details'!$B336:AZ814,15,0)</f>
        <v>407</v>
      </c>
      <c r="AQ360" s="174">
        <v>0</v>
      </c>
      <c r="AR360" s="175" t="str">
        <f>VLOOKUP(AQ364,'[2]FDN Details'!$B336:BD814,16,0)</f>
        <v>DFR</v>
      </c>
      <c r="AS360" s="120">
        <f>VLOOKUP(AQ364,'[2]FDN Details'!$B336:BC814,15,0)</f>
        <v>439</v>
      </c>
      <c r="AT360" s="164"/>
      <c r="AU360" s="1102"/>
      <c r="AV360" s="1024"/>
      <c r="AW360" s="1024"/>
      <c r="AX360" s="1024"/>
      <c r="AY360" s="1024"/>
      <c r="AZ360" s="1024"/>
      <c r="BA360" s="1021"/>
      <c r="BB360" s="189">
        <f>SUM(F360:AS360)</f>
        <v>5123.0779999999995</v>
      </c>
      <c r="BC360" s="185"/>
      <c r="BD360" s="185"/>
      <c r="BE360" s="185"/>
      <c r="BF360" s="185"/>
      <c r="BG360" s="185"/>
      <c r="BH360" s="185"/>
      <c r="BI360" s="185"/>
      <c r="BJ360" s="185"/>
      <c r="BK360" s="185"/>
      <c r="BL360" s="185"/>
    </row>
    <row r="361" spans="1:64" s="186" customFormat="1" x14ac:dyDescent="0.35">
      <c r="A361" s="185"/>
      <c r="B361" s="1098"/>
      <c r="C361" s="190"/>
      <c r="D361" s="1006" t="str">
        <f>VLOOKUP(D364,'[2]FDN Details'!$B347:K825,2)</f>
        <v>131/0</v>
      </c>
      <c r="E361" s="1006"/>
      <c r="F361" s="164" t="s">
        <v>127</v>
      </c>
      <c r="G361" s="1006" t="str">
        <f>VLOOKUP(G364,'[2]FDN Details'!$B347:N825,2)</f>
        <v>132/0</v>
      </c>
      <c r="H361" s="1006"/>
      <c r="I361" s="190"/>
      <c r="J361" s="1006" t="str">
        <f>VLOOKUP(J364,'[2]FDN Details'!$B347:Q825,2)</f>
        <v>132/1</v>
      </c>
      <c r="K361" s="1006"/>
      <c r="L361" s="190"/>
      <c r="M361" s="1006" t="str">
        <f>VLOOKUP(M364,'[2]FDN Details'!$B347:T825,2)</f>
        <v>132/2</v>
      </c>
      <c r="N361" s="1006"/>
      <c r="O361" s="190"/>
      <c r="P361" s="1006" t="str">
        <f>VLOOKUP(P364,'[2]FDN Details'!$B347:W825,2)</f>
        <v>132/3</v>
      </c>
      <c r="Q361" s="1006"/>
      <c r="R361" s="164"/>
      <c r="S361" s="1006" t="str">
        <f>VLOOKUP(S364,'[2]FDN Details'!$B347:Z825,2)</f>
        <v>133/0</v>
      </c>
      <c r="T361" s="1006"/>
      <c r="U361" s="164" t="s">
        <v>128</v>
      </c>
      <c r="V361" s="1006" t="str">
        <f>VLOOKUP(V364,'[2]FDN Details'!$B347:AC825,2)</f>
        <v>134/0</v>
      </c>
      <c r="W361" s="1006"/>
      <c r="Y361" s="1006" t="str">
        <f>VLOOKUP(Y364,'[2]FDN Details'!$B347:AF825,2)</f>
        <v>134/1</v>
      </c>
      <c r="Z361" s="1006"/>
      <c r="AA361" s="164"/>
      <c r="AB361" s="1006" t="str">
        <f>VLOOKUP(AB364,'[2]FDN Details'!$B347:AI825,2)</f>
        <v>134/2</v>
      </c>
      <c r="AC361" s="1006"/>
      <c r="AD361" s="164"/>
      <c r="AE361" s="1006" t="str">
        <f>VLOOKUP(AE364,'[2]FDN Details'!$B347:AL825,2)</f>
        <v>134/3</v>
      </c>
      <c r="AF361" s="1006"/>
      <c r="AG361" s="164"/>
      <c r="AH361" s="1006" t="str">
        <f>VLOOKUP(AH364,'[2]FDN Details'!$B347:AO825,2)</f>
        <v>134/4</v>
      </c>
      <c r="AI361" s="1006"/>
      <c r="AJ361" s="164"/>
      <c r="AK361" s="1006" t="str">
        <f>VLOOKUP(AK364,'[2]FDN Details'!$B347:AR825,2)</f>
        <v>134/5</v>
      </c>
      <c r="AL361" s="1006"/>
      <c r="AM361" s="191"/>
      <c r="AN361" s="1006" t="str">
        <f>VLOOKUP(AN364,'[2]FDN Details'!$B347:AU825,2)</f>
        <v>134/6</v>
      </c>
      <c r="AO361" s="1006"/>
      <c r="AP361" s="164"/>
      <c r="AQ361" s="1006" t="str">
        <f>VLOOKUP(AQ364,'[2]FDN Details'!$B347:AX825,2)</f>
        <v>134/7</v>
      </c>
      <c r="AR361" s="1006"/>
      <c r="AS361" s="190"/>
      <c r="AT361" s="164"/>
      <c r="AU361" s="1102"/>
      <c r="AV361" s="1025"/>
      <c r="AW361" s="1025"/>
      <c r="AX361" s="1025"/>
      <c r="AY361" s="1025"/>
      <c r="AZ361" s="1025"/>
      <c r="BA361" s="1022"/>
      <c r="BB361" s="185"/>
      <c r="BC361" s="185"/>
      <c r="BD361" s="185"/>
      <c r="BE361" s="185"/>
      <c r="BF361" s="185"/>
      <c r="BG361" s="185"/>
      <c r="BH361" s="185"/>
      <c r="BI361" s="185"/>
      <c r="BJ361" s="185"/>
      <c r="BK361" s="185"/>
      <c r="BL361" s="185"/>
    </row>
    <row r="362" spans="1:64" s="186" customFormat="1" x14ac:dyDescent="0.35">
      <c r="A362" s="185"/>
      <c r="B362" s="1098"/>
      <c r="C362" s="190"/>
      <c r="D362" s="1006" t="str">
        <f>VLOOKUP(D364,'[2]FDN Details'!$B347:K826,3)</f>
        <v>D45+9</v>
      </c>
      <c r="E362" s="1006"/>
      <c r="F362" s="164"/>
      <c r="G362" s="1006" t="str">
        <f>VLOOKUP(G364,'[2]FDN Details'!$B347:N826,3)</f>
        <v>D45+9</v>
      </c>
      <c r="H362" s="1006"/>
      <c r="I362" s="164"/>
      <c r="J362" s="1006" t="str">
        <f>VLOOKUP(J364,'[2]FDN Details'!$B347:Q826,3)</f>
        <v>A+0</v>
      </c>
      <c r="K362" s="1006"/>
      <c r="L362" s="164"/>
      <c r="M362" s="1006" t="str">
        <f>VLOOKUP(M364,'[2]FDN Details'!$B347:T826,3)</f>
        <v>A+0</v>
      </c>
      <c r="N362" s="1006"/>
      <c r="O362" s="164"/>
      <c r="P362" s="1006" t="str">
        <f>VLOOKUP(P364,'[2]FDN Details'!$B347:W826,3)</f>
        <v>A+0</v>
      </c>
      <c r="Q362" s="1006"/>
      <c r="R362" s="164"/>
      <c r="S362" s="1006" t="str">
        <f>VLOOKUP(S364,'[2]FDN Details'!$B347:Z826,3)</f>
        <v>B1+0</v>
      </c>
      <c r="T362" s="1006"/>
      <c r="U362" s="164"/>
      <c r="V362" s="1006" t="str">
        <f>VLOOKUP(V364,'[2]FDN Details'!$B347:AC826,3)</f>
        <v>B2+6</v>
      </c>
      <c r="W362" s="1006"/>
      <c r="X362" s="164"/>
      <c r="Y362" s="1006" t="str">
        <f>VLOOKUP(Y364,'[2]FDN Details'!$B347:AF826,3)</f>
        <v>A+9</v>
      </c>
      <c r="Z362" s="1006"/>
      <c r="AA362" s="164"/>
      <c r="AB362" s="1006" t="str">
        <f>VLOOKUP(AB364,'[2]FDN Details'!$B347:AI826,3)</f>
        <v>A+3</v>
      </c>
      <c r="AC362" s="1006"/>
      <c r="AD362" s="164"/>
      <c r="AE362" s="1006" t="str">
        <f>VLOOKUP(AE364,'[2]FDN Details'!$B347:AL826,3)</f>
        <v>A+6</v>
      </c>
      <c r="AF362" s="1006"/>
      <c r="AG362" s="164"/>
      <c r="AH362" s="1006" t="str">
        <f>VLOOKUP(AH364,'[2]FDN Details'!$B347:AO826,3)</f>
        <v>A+3</v>
      </c>
      <c r="AI362" s="1006"/>
      <c r="AJ362" s="164"/>
      <c r="AK362" s="1006" t="str">
        <f>VLOOKUP(AK364,'[2]FDN Details'!$B347:AR826,3)</f>
        <v>A+0</v>
      </c>
      <c r="AL362" s="1006"/>
      <c r="AM362" s="164"/>
      <c r="AN362" s="1006" t="str">
        <f>VLOOKUP(AN364,'[2]FDN Details'!$B347:AU826,3)</f>
        <v>A+3</v>
      </c>
      <c r="AO362" s="1006"/>
      <c r="AP362" s="164"/>
      <c r="AQ362" s="1006" t="str">
        <f>VLOOKUP(AQ364,'[2]FDN Details'!$B347:AX826,3)</f>
        <v>A+3</v>
      </c>
      <c r="AR362" s="1006"/>
      <c r="AS362" s="190"/>
      <c r="AT362" s="164"/>
      <c r="AU362" s="1102"/>
      <c r="AV362" s="1025"/>
      <c r="AW362" s="1025"/>
      <c r="AX362" s="1025"/>
      <c r="AY362" s="1025"/>
      <c r="AZ362" s="1025"/>
      <c r="BA362" s="1022"/>
      <c r="BB362" s="185"/>
      <c r="BC362" s="185"/>
      <c r="BD362" s="185"/>
      <c r="BE362" s="185"/>
      <c r="BF362" s="185"/>
      <c r="BG362" s="185"/>
      <c r="BH362" s="185"/>
      <c r="BI362" s="185"/>
      <c r="BJ362" s="185"/>
      <c r="BK362" s="185"/>
      <c r="BL362" s="185"/>
    </row>
    <row r="363" spans="1:64" s="186" customFormat="1" x14ac:dyDescent="0.35">
      <c r="A363" s="185"/>
      <c r="B363" s="1098"/>
      <c r="C363" s="133"/>
      <c r="D363" s="193"/>
      <c r="E363" s="193"/>
      <c r="F363" s="164"/>
      <c r="G363" s="193"/>
      <c r="H363" s="193"/>
      <c r="I363" s="193"/>
      <c r="J363" s="193"/>
      <c r="K363" s="193"/>
      <c r="L363" s="164"/>
      <c r="M363" s="193"/>
      <c r="N363" s="193"/>
      <c r="O363" s="164"/>
      <c r="P363" s="193"/>
      <c r="Q363" s="193"/>
      <c r="R363" s="193"/>
      <c r="S363" s="194"/>
      <c r="T363" s="195"/>
      <c r="U363" s="193"/>
      <c r="V363" s="193"/>
      <c r="W363" s="193"/>
      <c r="X363" s="133"/>
      <c r="Y363" s="193"/>
      <c r="Z363" s="193"/>
      <c r="AA363" s="164"/>
      <c r="AB363" s="193"/>
      <c r="AC363" s="193"/>
      <c r="AD363" s="164"/>
      <c r="AE363" s="193"/>
      <c r="AF363" s="193"/>
      <c r="AG363" s="164"/>
      <c r="AH363" s="193"/>
      <c r="AI363" s="193"/>
      <c r="AJ363" s="183"/>
      <c r="AK363" s="193"/>
      <c r="AL363" s="193"/>
      <c r="AM363" s="183"/>
      <c r="AN363" s="193"/>
      <c r="AO363" s="193"/>
      <c r="AP363" s="183"/>
      <c r="AQ363" s="193"/>
      <c r="AR363" s="193"/>
      <c r="AS363" s="183"/>
      <c r="AT363" s="164"/>
      <c r="AU363" s="1102"/>
      <c r="AV363" s="1025"/>
      <c r="AW363" s="1025"/>
      <c r="AX363" s="1025"/>
      <c r="AY363" s="1025"/>
      <c r="AZ363" s="1025"/>
      <c r="BA363" s="1022"/>
      <c r="BB363" s="185"/>
      <c r="BC363" s="185"/>
      <c r="BD363" s="185"/>
      <c r="BE363" s="185"/>
      <c r="BF363" s="185"/>
      <c r="BG363" s="185"/>
      <c r="BH363" s="185"/>
      <c r="BI363" s="185"/>
      <c r="BJ363" s="185"/>
      <c r="BK363" s="185"/>
      <c r="BL363" s="185"/>
    </row>
    <row r="364" spans="1:64" s="186" customFormat="1" x14ac:dyDescent="0.35">
      <c r="A364" s="185"/>
      <c r="B364" s="1098"/>
      <c r="C364" s="196"/>
      <c r="D364" s="196">
        <f>AQ353+1</f>
        <v>443</v>
      </c>
      <c r="E364" s="196"/>
      <c r="F364" s="197"/>
      <c r="G364" s="196">
        <f>D364+1</f>
        <v>444</v>
      </c>
      <c r="H364" s="196"/>
      <c r="I364" s="197"/>
      <c r="J364" s="196">
        <f>G364+1</f>
        <v>445</v>
      </c>
      <c r="K364" s="196"/>
      <c r="L364" s="197"/>
      <c r="M364" s="196">
        <f>J364+1</f>
        <v>446</v>
      </c>
      <c r="N364" s="196"/>
      <c r="O364" s="197"/>
      <c r="P364" s="196">
        <f>M364+1</f>
        <v>447</v>
      </c>
      <c r="Q364" s="196"/>
      <c r="R364" s="197"/>
      <c r="S364" s="196">
        <f>P364+1</f>
        <v>448</v>
      </c>
      <c r="T364" s="196"/>
      <c r="U364" s="197"/>
      <c r="V364" s="196">
        <f>S364+1</f>
        <v>449</v>
      </c>
      <c r="W364" s="196"/>
      <c r="X364" s="196"/>
      <c r="Y364" s="196">
        <f>V364+1</f>
        <v>450</v>
      </c>
      <c r="Z364" s="196"/>
      <c r="AA364" s="197"/>
      <c r="AB364" s="196">
        <f>Y364+1</f>
        <v>451</v>
      </c>
      <c r="AC364" s="196"/>
      <c r="AD364" s="197"/>
      <c r="AE364" s="196">
        <f>AB364+1</f>
        <v>452</v>
      </c>
      <c r="AF364" s="196"/>
      <c r="AG364" s="197"/>
      <c r="AH364" s="196">
        <f>AE364+1</f>
        <v>453</v>
      </c>
      <c r="AI364" s="196"/>
      <c r="AJ364" s="196"/>
      <c r="AK364" s="196">
        <f>AH364+1</f>
        <v>454</v>
      </c>
      <c r="AL364" s="196"/>
      <c r="AM364" s="196"/>
      <c r="AN364" s="196">
        <f>AK364+1</f>
        <v>455</v>
      </c>
      <c r="AO364" s="196"/>
      <c r="AP364" s="196"/>
      <c r="AQ364" s="196">
        <f>AN364+1</f>
        <v>456</v>
      </c>
      <c r="AR364" s="196"/>
      <c r="AS364" s="196"/>
      <c r="AT364" s="164"/>
      <c r="AU364" s="1102"/>
      <c r="AV364" s="1025"/>
      <c r="AW364" s="1025"/>
      <c r="AX364" s="1025"/>
      <c r="AY364" s="1025"/>
      <c r="AZ364" s="1025"/>
      <c r="BA364" s="1022"/>
      <c r="BB364" s="185"/>
      <c r="BC364" s="185"/>
      <c r="BD364" s="185"/>
      <c r="BE364" s="185"/>
      <c r="BF364" s="185"/>
      <c r="BG364" s="185"/>
      <c r="BH364" s="185"/>
      <c r="BI364" s="185"/>
      <c r="BJ364" s="185"/>
      <c r="BK364" s="185"/>
      <c r="BL364" s="185"/>
    </row>
    <row r="365" spans="1:64" s="186" customFormat="1" x14ac:dyDescent="0.35">
      <c r="A365" s="185"/>
      <c r="B365" s="1098"/>
      <c r="C365" s="1017" t="s">
        <v>106</v>
      </c>
      <c r="D365" s="1018"/>
      <c r="E365" s="1018"/>
      <c r="F365" s="1018"/>
      <c r="G365" s="1018"/>
      <c r="H365" s="1018"/>
      <c r="I365" s="1018"/>
      <c r="J365" s="1018"/>
      <c r="K365" s="1018"/>
      <c r="L365" s="1018"/>
      <c r="M365" s="1018"/>
      <c r="N365" s="1018"/>
      <c r="O365" s="1018"/>
      <c r="P365" s="1018"/>
      <c r="Q365" s="1018"/>
      <c r="R365" s="1018"/>
      <c r="S365" s="1018"/>
      <c r="T365" s="1018"/>
      <c r="U365" s="1018"/>
      <c r="V365" s="1018"/>
      <c r="W365" s="1018"/>
      <c r="X365" s="1018"/>
      <c r="Y365" s="1018"/>
      <c r="Z365" s="1018"/>
      <c r="AA365" s="1018"/>
      <c r="AB365" s="1018"/>
      <c r="AC365" s="1018"/>
      <c r="AD365" s="1018"/>
      <c r="AE365" s="1018"/>
      <c r="AF365" s="1018"/>
      <c r="AG365" s="1018"/>
      <c r="AH365" s="1018"/>
      <c r="AI365" s="1018"/>
      <c r="AJ365" s="1018"/>
      <c r="AK365" s="1018"/>
      <c r="AL365" s="1018"/>
      <c r="AM365" s="1018"/>
      <c r="AN365" s="1018"/>
      <c r="AO365" s="1018"/>
      <c r="AP365" s="1018"/>
      <c r="AQ365" s="1018"/>
      <c r="AR365" s="1018"/>
      <c r="AS365" s="1018"/>
      <c r="AT365" s="164"/>
      <c r="AU365" s="1102"/>
      <c r="AV365" s="1025"/>
      <c r="AW365" s="1025"/>
      <c r="AX365" s="1025"/>
      <c r="AY365" s="1025"/>
      <c r="AZ365" s="1025"/>
      <c r="BA365" s="1022"/>
      <c r="BB365" s="185"/>
      <c r="BC365" s="185"/>
      <c r="BD365" s="185"/>
      <c r="BE365" s="185"/>
      <c r="BF365" s="185"/>
      <c r="BG365" s="185"/>
      <c r="BH365" s="185"/>
      <c r="BI365" s="185"/>
      <c r="BJ365" s="185"/>
      <c r="BK365" s="185"/>
      <c r="BL365" s="185"/>
    </row>
    <row r="366" spans="1:64" s="186" customFormat="1" x14ac:dyDescent="0.35">
      <c r="A366" s="185"/>
      <c r="B366" s="1098"/>
      <c r="C366" s="182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64"/>
      <c r="AU366" s="1102"/>
      <c r="AV366" s="1025"/>
      <c r="AW366" s="1025"/>
      <c r="AX366" s="1025"/>
      <c r="AY366" s="1025"/>
      <c r="AZ366" s="1025"/>
      <c r="BA366" s="1022"/>
      <c r="BB366" s="185"/>
      <c r="BC366" s="185"/>
      <c r="BD366" s="185"/>
      <c r="BE366" s="185"/>
      <c r="BF366" s="185"/>
      <c r="BG366" s="185"/>
      <c r="BH366" s="185"/>
      <c r="BI366" s="185"/>
      <c r="BJ366" s="185"/>
      <c r="BK366" s="185"/>
      <c r="BL366" s="185"/>
    </row>
    <row r="367" spans="1:64" s="186" customFormat="1" x14ac:dyDescent="0.35">
      <c r="A367" s="185"/>
      <c r="B367" s="1098"/>
      <c r="C367" s="133"/>
      <c r="D367" s="133"/>
      <c r="E367" s="133" t="s">
        <v>2326</v>
      </c>
      <c r="F367" s="164"/>
      <c r="G367" s="133"/>
      <c r="H367" s="133" t="s">
        <v>2326</v>
      </c>
      <c r="I367" s="164"/>
      <c r="J367" s="133"/>
      <c r="K367" s="133"/>
      <c r="L367" s="164"/>
      <c r="M367" s="133"/>
      <c r="N367" s="133"/>
      <c r="O367" s="164"/>
      <c r="P367" s="133"/>
      <c r="Q367" s="133" t="s">
        <v>2326</v>
      </c>
      <c r="R367" s="164"/>
      <c r="S367" s="133"/>
      <c r="T367" s="133" t="s">
        <v>2326</v>
      </c>
      <c r="U367" s="198"/>
      <c r="V367" s="133"/>
      <c r="W367" s="133" t="s">
        <v>2326</v>
      </c>
      <c r="X367" s="164"/>
      <c r="Y367" s="133"/>
      <c r="Z367" s="133" t="s">
        <v>2326</v>
      </c>
      <c r="AA367" s="164"/>
      <c r="AB367" s="133"/>
      <c r="AC367" s="133" t="s">
        <v>2326</v>
      </c>
      <c r="AD367" s="164"/>
      <c r="AE367" s="133"/>
      <c r="AF367" s="133"/>
      <c r="AG367" s="164"/>
      <c r="AH367" s="133"/>
      <c r="AI367" s="133"/>
      <c r="AJ367" s="164"/>
      <c r="AK367" s="133"/>
      <c r="AL367" s="133" t="s">
        <v>2326</v>
      </c>
      <c r="AM367" s="164"/>
      <c r="AN367" s="133"/>
      <c r="AO367" s="133"/>
      <c r="AP367" s="198"/>
      <c r="AQ367" s="133"/>
      <c r="AR367" s="133"/>
      <c r="AS367" s="164"/>
      <c r="AT367" s="164"/>
      <c r="AU367" s="1102"/>
      <c r="AV367" s="1025"/>
      <c r="AW367" s="1025"/>
      <c r="AX367" s="1025"/>
      <c r="AY367" s="1025"/>
      <c r="AZ367" s="1025"/>
      <c r="BA367" s="1022"/>
      <c r="BB367" s="185"/>
      <c r="BC367" s="185"/>
      <c r="BD367" s="185"/>
      <c r="BE367" s="185"/>
      <c r="BF367" s="185"/>
      <c r="BG367" s="185"/>
      <c r="BH367" s="185"/>
      <c r="BI367" s="185"/>
      <c r="BJ367" s="185"/>
      <c r="BK367" s="185"/>
      <c r="BL367" s="185"/>
    </row>
    <row r="368" spans="1:64" s="186" customFormat="1" ht="17" thickBot="1" x14ac:dyDescent="0.4">
      <c r="A368" s="185"/>
      <c r="B368" s="1098"/>
      <c r="C368" s="133"/>
      <c r="D368" s="162" t="s">
        <v>107</v>
      </c>
      <c r="E368" s="163"/>
      <c r="F368" s="164"/>
      <c r="G368" s="1020" t="s">
        <v>107</v>
      </c>
      <c r="H368" s="1020"/>
      <c r="I368" s="164"/>
      <c r="J368" s="1020"/>
      <c r="K368" s="1020"/>
      <c r="L368" s="164"/>
      <c r="M368" s="1020" t="s">
        <v>107</v>
      </c>
      <c r="N368" s="1020"/>
      <c r="O368" s="164"/>
      <c r="P368" s="1020" t="s">
        <v>107</v>
      </c>
      <c r="Q368" s="1020"/>
      <c r="R368" s="164"/>
      <c r="S368" s="1020" t="s">
        <v>107</v>
      </c>
      <c r="T368" s="1020"/>
      <c r="U368" s="164"/>
      <c r="V368" s="1020" t="s">
        <v>107</v>
      </c>
      <c r="W368" s="1020"/>
      <c r="X368" s="164"/>
      <c r="Y368" s="1020" t="s">
        <v>107</v>
      </c>
      <c r="Z368" s="1020"/>
      <c r="AA368" s="164"/>
      <c r="AB368" s="1020" t="s">
        <v>107</v>
      </c>
      <c r="AC368" s="1020"/>
      <c r="AD368" s="164"/>
      <c r="AE368" s="1020" t="s">
        <v>107</v>
      </c>
      <c r="AF368" s="1020"/>
      <c r="AG368" s="164"/>
      <c r="AH368" s="1020" t="s">
        <v>107</v>
      </c>
      <c r="AI368" s="1020"/>
      <c r="AJ368" s="164"/>
      <c r="AK368" s="1020" t="s">
        <v>107</v>
      </c>
      <c r="AL368" s="1020"/>
      <c r="AM368" s="164"/>
      <c r="AN368" s="1020" t="s">
        <v>107</v>
      </c>
      <c r="AO368" s="1020"/>
      <c r="AP368" s="164"/>
      <c r="AQ368" s="1019" t="s">
        <v>107</v>
      </c>
      <c r="AR368" s="1019"/>
      <c r="AS368" s="164"/>
      <c r="AT368" s="164"/>
      <c r="AU368" s="1102"/>
      <c r="AV368" s="1026"/>
      <c r="AW368" s="1026"/>
      <c r="AX368" s="1026"/>
      <c r="AY368" s="1026"/>
      <c r="AZ368" s="1026"/>
      <c r="BA368" s="1023"/>
      <c r="BB368" s="185"/>
      <c r="BC368" s="185"/>
      <c r="BD368" s="185"/>
      <c r="BE368" s="185"/>
      <c r="BF368" s="185"/>
      <c r="BG368" s="185"/>
      <c r="BH368" s="185"/>
      <c r="BI368" s="185"/>
      <c r="BJ368" s="185"/>
      <c r="BK368" s="185"/>
      <c r="BL368" s="185"/>
    </row>
    <row r="369" spans="1:64" ht="17.5" thickTop="1" thickBot="1" x14ac:dyDescent="0.4">
      <c r="A369" s="72"/>
      <c r="B369" s="1098"/>
      <c r="C369" s="100"/>
      <c r="D369" s="165" t="s">
        <v>85</v>
      </c>
      <c r="E369" s="166" t="s">
        <v>86</v>
      </c>
      <c r="F369" s="164"/>
      <c r="G369" s="165" t="s">
        <v>85</v>
      </c>
      <c r="H369" s="166" t="s">
        <v>86</v>
      </c>
      <c r="I369" s="164"/>
      <c r="J369" s="156" t="s">
        <v>85</v>
      </c>
      <c r="K369" s="157" t="s">
        <v>86</v>
      </c>
      <c r="L369" s="164"/>
      <c r="M369" s="165" t="s">
        <v>85</v>
      </c>
      <c r="N369" s="166" t="s">
        <v>86</v>
      </c>
      <c r="O369" s="164"/>
      <c r="P369" s="165" t="s">
        <v>85</v>
      </c>
      <c r="Q369" s="166" t="s">
        <v>86</v>
      </c>
      <c r="R369" s="164"/>
      <c r="S369" s="165" t="s">
        <v>85</v>
      </c>
      <c r="T369" s="166" t="s">
        <v>86</v>
      </c>
      <c r="U369" s="164"/>
      <c r="V369" s="165" t="s">
        <v>85</v>
      </c>
      <c r="W369" s="166" t="s">
        <v>86</v>
      </c>
      <c r="X369" s="164"/>
      <c r="Y369" s="165" t="s">
        <v>85</v>
      </c>
      <c r="Z369" s="166" t="s">
        <v>86</v>
      </c>
      <c r="AA369" s="164"/>
      <c r="AB369" s="165" t="s">
        <v>85</v>
      </c>
      <c r="AC369" s="166" t="s">
        <v>86</v>
      </c>
      <c r="AD369" s="164"/>
      <c r="AE369" s="165" t="s">
        <v>85</v>
      </c>
      <c r="AF369" s="166" t="s">
        <v>86</v>
      </c>
      <c r="AG369" s="164"/>
      <c r="AH369" s="165" t="s">
        <v>85</v>
      </c>
      <c r="AI369" s="166" t="s">
        <v>86</v>
      </c>
      <c r="AJ369" s="164"/>
      <c r="AK369" s="165" t="s">
        <v>85</v>
      </c>
      <c r="AL369" s="166" t="s">
        <v>86</v>
      </c>
      <c r="AM369" s="164"/>
      <c r="AN369" s="165" t="s">
        <v>85</v>
      </c>
      <c r="AO369" s="166" t="s">
        <v>86</v>
      </c>
      <c r="AP369" s="100"/>
      <c r="AQ369" s="165" t="s">
        <v>85</v>
      </c>
      <c r="AR369" s="166" t="s">
        <v>86</v>
      </c>
      <c r="AS369" s="151"/>
      <c r="AT369" s="100"/>
      <c r="AU369" s="1102"/>
      <c r="AV369" s="1015">
        <v>14</v>
      </c>
      <c r="AW369" s="1015">
        <f>COUNTIF(D368:AR369,"FC")</f>
        <v>13</v>
      </c>
      <c r="AX369" s="1015">
        <f>COUNTIF(C366:AR367,"EC")</f>
        <v>8</v>
      </c>
      <c r="AY369" s="1015">
        <f>COUNTIF(A371:AR372,"E")</f>
        <v>10</v>
      </c>
      <c r="AZ369" s="1015">
        <f>COUNTIF(J368:AR368,"TW")</f>
        <v>0</v>
      </c>
      <c r="BA369" s="1014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</row>
    <row r="370" spans="1:64" ht="17.5" thickTop="1" thickBot="1" x14ac:dyDescent="0.4">
      <c r="A370" s="72"/>
      <c r="B370" s="1098"/>
      <c r="C370" s="100"/>
      <c r="D370" s="169" t="s">
        <v>89</v>
      </c>
      <c r="E370" s="170" t="s">
        <v>90</v>
      </c>
      <c r="F370" s="164"/>
      <c r="G370" s="169" t="s">
        <v>89</v>
      </c>
      <c r="H370" s="170" t="s">
        <v>90</v>
      </c>
      <c r="I370" s="164" t="s">
        <v>68</v>
      </c>
      <c r="J370" s="158" t="s">
        <v>89</v>
      </c>
      <c r="K370" s="159" t="s">
        <v>90</v>
      </c>
      <c r="L370" s="164"/>
      <c r="M370" s="169" t="s">
        <v>89</v>
      </c>
      <c r="N370" s="170" t="s">
        <v>90</v>
      </c>
      <c r="O370" s="164"/>
      <c r="P370" s="169" t="s">
        <v>89</v>
      </c>
      <c r="Q370" s="170" t="s">
        <v>90</v>
      </c>
      <c r="R370" s="164"/>
      <c r="S370" s="169" t="s">
        <v>89</v>
      </c>
      <c r="T370" s="170" t="s">
        <v>90</v>
      </c>
      <c r="U370" s="164"/>
      <c r="V370" s="169" t="s">
        <v>89</v>
      </c>
      <c r="W370" s="170" t="s">
        <v>90</v>
      </c>
      <c r="X370" s="164"/>
      <c r="Y370" s="169" t="s">
        <v>89</v>
      </c>
      <c r="Z370" s="170" t="s">
        <v>90</v>
      </c>
      <c r="AA370" s="164"/>
      <c r="AB370" s="169" t="s">
        <v>89</v>
      </c>
      <c r="AC370" s="170" t="s">
        <v>90</v>
      </c>
      <c r="AD370" s="164"/>
      <c r="AE370" s="169" t="s">
        <v>89</v>
      </c>
      <c r="AF370" s="170" t="s">
        <v>90</v>
      </c>
      <c r="AG370" s="164"/>
      <c r="AH370" s="169" t="s">
        <v>89</v>
      </c>
      <c r="AI370" s="170" t="s">
        <v>90</v>
      </c>
      <c r="AJ370" s="164"/>
      <c r="AK370" s="169" t="s">
        <v>89</v>
      </c>
      <c r="AL370" s="170" t="s">
        <v>90</v>
      </c>
      <c r="AM370" s="164"/>
      <c r="AN370" s="169" t="s">
        <v>89</v>
      </c>
      <c r="AO370" s="170" t="s">
        <v>90</v>
      </c>
      <c r="AP370" s="100"/>
      <c r="AQ370" s="169" t="s">
        <v>89</v>
      </c>
      <c r="AR370" s="170" t="s">
        <v>90</v>
      </c>
      <c r="AS370" s="151"/>
      <c r="AT370" s="100"/>
      <c r="AU370" s="1102"/>
      <c r="AV370" s="1015"/>
      <c r="AW370" s="1015"/>
      <c r="AX370" s="1015"/>
      <c r="AY370" s="1015"/>
      <c r="AZ370" s="1015"/>
      <c r="BA370" s="1014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</row>
    <row r="371" spans="1:64" ht="17.5" thickTop="1" thickBot="1" x14ac:dyDescent="0.4">
      <c r="A371" s="72"/>
      <c r="B371" s="1098"/>
      <c r="C371" s="75"/>
      <c r="D371" s="174"/>
      <c r="E371" s="175" t="str">
        <f>VLOOKUP(D375,'[2]FDN Details'!$B347:Q825,16,0)</f>
        <v>WFR</v>
      </c>
      <c r="F371" s="173">
        <f>VLOOKUP(D375,'[2]FDN Details'!$B347:P825,15,0)</f>
        <v>410</v>
      </c>
      <c r="G371" s="174" t="s">
        <v>108</v>
      </c>
      <c r="H371" s="175" t="str">
        <f>VLOOKUP(G375,'[2]FDN Details'!$B347:T825,16,0)</f>
        <v>WET PADDY</v>
      </c>
      <c r="I371" s="173">
        <f>VLOOKUP(G375,'[2]FDN Details'!$B347:S825,15,0)</f>
        <v>384</v>
      </c>
      <c r="J371" s="160">
        <v>0</v>
      </c>
      <c r="K371" s="161" t="str">
        <f>VLOOKUP(J375,'[2]FDN Details'!$B347:W825,16,0)</f>
        <v>-</v>
      </c>
      <c r="L371" s="173">
        <f>VLOOKUP(J375,'[2]FDN Details'!$B347:V825,15,0)</f>
        <v>372.65800000000002</v>
      </c>
      <c r="M371" s="174">
        <v>0</v>
      </c>
      <c r="N371" s="175" t="str">
        <f>VLOOKUP(M375,'[2]FDN Details'!$B347:Z825,16,0)</f>
        <v>-</v>
      </c>
      <c r="O371" s="173">
        <f>VLOOKUP(M375,'[2]FDN Details'!$B347:Y825,15,0)</f>
        <v>526.70399999999995</v>
      </c>
      <c r="P371" s="174" t="s">
        <v>108</v>
      </c>
      <c r="Q371" s="175" t="str">
        <f>VLOOKUP(P375,'[2]FDN Details'!$B347:AC825,16,0)</f>
        <v>WET PADDY</v>
      </c>
      <c r="R371" s="173">
        <f>VLOOKUP(P375,'[2]FDN Details'!$B347:AB825,15,0)</f>
        <v>455</v>
      </c>
      <c r="S371" s="174" t="s">
        <v>108</v>
      </c>
      <c r="T371" s="175" t="str">
        <f>VLOOKUP(S375,'[2]FDN Details'!$B347:AF825,16,0)</f>
        <v>WET PADDY</v>
      </c>
      <c r="U371" s="173">
        <f>VLOOKUP(S375,'[2]FDN Details'!$B347:AE825,15,0)</f>
        <v>394</v>
      </c>
      <c r="V371" s="174">
        <v>0</v>
      </c>
      <c r="W371" s="175" t="str">
        <f>VLOOKUP(V375,'[2]FDN Details'!$B347:AI825,16,0)</f>
        <v>DFR</v>
      </c>
      <c r="X371" s="173">
        <f>VLOOKUP(V375,'[2]FDN Details'!$B347:AH825,15,0)</f>
        <v>444</v>
      </c>
      <c r="Y371" s="174" t="s">
        <v>108</v>
      </c>
      <c r="Z371" s="175" t="str">
        <f>VLOOKUP(Y375,'[2]FDN Details'!$B347:AL825,16,0)</f>
        <v>WET PADDY</v>
      </c>
      <c r="AA371" s="173">
        <f>VLOOKUP(Y375,'[2]FDN Details'!$B347:AK825,15,0)</f>
        <v>405</v>
      </c>
      <c r="AB371" s="174" t="s">
        <v>108</v>
      </c>
      <c r="AC371" s="175" t="str">
        <f>VLOOKUP(AB375,'[2]FDN Details'!$B347:AO825,16,0)</f>
        <v>WET PADDY</v>
      </c>
      <c r="AD371" s="173">
        <f>VLOOKUP(AB375,'[2]FDN Details'!$B347:AN825,15,0)</f>
        <v>404</v>
      </c>
      <c r="AE371" s="174" t="s">
        <v>108</v>
      </c>
      <c r="AF371" s="175" t="str">
        <f>VLOOKUP(AE375,'[2]FDN Details'!$B347:AR825,16,0)</f>
        <v>WET PADDY</v>
      </c>
      <c r="AG371" s="173">
        <f>VLOOKUP(AE375,'[2]FDN Details'!$B347:AQ825,15,0)</f>
        <v>400</v>
      </c>
      <c r="AH371" s="174" t="s">
        <v>108</v>
      </c>
      <c r="AI371" s="175" t="str">
        <f>VLOOKUP(AH375,'[2]FDN Details'!$B347:AU825,16,0)</f>
        <v>WET PADDY</v>
      </c>
      <c r="AJ371" s="173">
        <f>VLOOKUP(AH375,'[2]FDN Details'!$B347:AT825,15,0)</f>
        <v>401</v>
      </c>
      <c r="AK371" s="174" t="s">
        <v>108</v>
      </c>
      <c r="AL371" s="175" t="str">
        <f>VLOOKUP(AK375,'[2]FDN Details'!$B347:AX825,16,0)</f>
        <v>WET PADDY</v>
      </c>
      <c r="AM371" s="173">
        <f>VLOOKUP(AK375,'[2]FDN Details'!$B347:AW825,15,0)</f>
        <v>384</v>
      </c>
      <c r="AN371" s="174" t="s">
        <v>108</v>
      </c>
      <c r="AO371" s="175" t="str">
        <f>VLOOKUP(AN375,'[2]FDN Details'!$B347:BA825,16,0)</f>
        <v>WET PADDY</v>
      </c>
      <c r="AP371" s="120">
        <f>VLOOKUP(AN375,'[2]FDN Details'!$B347:AZ825,15,0)</f>
        <v>383</v>
      </c>
      <c r="AQ371" s="174" t="s">
        <v>108</v>
      </c>
      <c r="AR371" s="175" t="str">
        <f>VLOOKUP(AQ375,'[2]FDN Details'!$B347:BD825,16,0)</f>
        <v>-</v>
      </c>
      <c r="AS371" s="120">
        <f>VLOOKUP(AQ375,'[2]FDN Details'!$B347:BC825,15,0)</f>
        <v>397</v>
      </c>
      <c r="AT371" s="100"/>
      <c r="AU371" s="1102"/>
      <c r="AV371" s="1015"/>
      <c r="AW371" s="1015"/>
      <c r="AX371" s="1015"/>
      <c r="AY371" s="1015"/>
      <c r="AZ371" s="1015"/>
      <c r="BA371" s="1014"/>
      <c r="BB371" s="78">
        <f>SUM(F371:AS371)</f>
        <v>5760.3620000000001</v>
      </c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</row>
    <row r="372" spans="1:64" ht="17" thickTop="1" x14ac:dyDescent="0.35">
      <c r="A372" s="72"/>
      <c r="B372" s="1098"/>
      <c r="C372" s="127"/>
      <c r="D372" s="1006" t="str">
        <f>VLOOKUP(D375,'[2]FDN Details'!$B358:K836,2)</f>
        <v>134/8</v>
      </c>
      <c r="E372" s="1006"/>
      <c r="F372" s="100"/>
      <c r="G372" s="1006" t="str">
        <f>VLOOKUP(G375,'[2]FDN Details'!$B358:N836,2)</f>
        <v>134/9</v>
      </c>
      <c r="H372" s="1006"/>
      <c r="I372" s="127"/>
      <c r="J372" s="1006" t="str">
        <f>VLOOKUP(J375,'[2]FDN Details'!$B358:Q836,2)</f>
        <v>135/0</v>
      </c>
      <c r="K372" s="1006"/>
      <c r="L372" s="127"/>
      <c r="M372" s="1006" t="str">
        <f>VLOOKUP(M375,'[2]FDN Details'!$B358:T836,2)</f>
        <v>136/0</v>
      </c>
      <c r="N372" s="1006"/>
      <c r="O372" s="127"/>
      <c r="P372" s="1006" t="str">
        <f>VLOOKUP(P375,'[2]FDN Details'!$B358:W836,2)</f>
        <v>136/1</v>
      </c>
      <c r="Q372" s="1006"/>
      <c r="R372" s="100"/>
      <c r="S372" s="1006" t="str">
        <f>VLOOKUP(S375,'[2]FDN Details'!$B358:Z836,2)</f>
        <v>136/2</v>
      </c>
      <c r="T372" s="1006"/>
      <c r="U372" s="100"/>
      <c r="V372" s="1006" t="str">
        <f>VLOOKUP(V375,'[2]FDN Details'!$B358:AC836,2)</f>
        <v>136/3</v>
      </c>
      <c r="W372" s="1006"/>
      <c r="X372" s="100"/>
      <c r="Y372" s="1006" t="str">
        <f>VLOOKUP(Y375,'[2]FDN Details'!$B358:AF836,2)</f>
        <v>136/4</v>
      </c>
      <c r="Z372" s="1006"/>
      <c r="AA372" s="100"/>
      <c r="AB372" s="1006" t="str">
        <f>VLOOKUP(AB375,'[2]FDN Details'!$B358:AI836,2)</f>
        <v>136/5</v>
      </c>
      <c r="AC372" s="1006"/>
      <c r="AD372" s="100"/>
      <c r="AE372" s="1006" t="str">
        <f>VLOOKUP(AE375,'[2]FDN Details'!$B358:AL836,2)</f>
        <v>136/6</v>
      </c>
      <c r="AF372" s="1006"/>
      <c r="AG372" s="100"/>
      <c r="AH372" s="1006" t="str">
        <f>VLOOKUP(AH375,'[2]FDN Details'!$B358:AO836,2)</f>
        <v>136/7</v>
      </c>
      <c r="AI372" s="1006"/>
      <c r="AJ372" s="100"/>
      <c r="AK372" s="1006" t="str">
        <f>VLOOKUP(AK375,'[2]FDN Details'!$B358:AR836,2)</f>
        <v>136/8</v>
      </c>
      <c r="AL372" s="1006"/>
      <c r="AM372" s="150"/>
      <c r="AN372" s="1006" t="str">
        <f>VLOOKUP(AN375,'[2]FDN Details'!$B358:AU836,2)</f>
        <v>136/9</v>
      </c>
      <c r="AO372" s="1006"/>
      <c r="AP372" s="100"/>
      <c r="AQ372" s="1006" t="str">
        <f>VLOOKUP(AQ375,'[2]FDN Details'!$B358:AX836,2)</f>
        <v>139/0</v>
      </c>
      <c r="AR372" s="1006"/>
      <c r="AS372" s="127"/>
      <c r="AT372" s="100"/>
      <c r="AU372" s="1102"/>
      <c r="AV372" s="105"/>
      <c r="AW372" s="105"/>
      <c r="AX372" s="105"/>
      <c r="AY372" s="105"/>
      <c r="AZ372" s="105"/>
      <c r="BA372" s="109"/>
      <c r="BB372" s="78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</row>
    <row r="373" spans="1:64" x14ac:dyDescent="0.35">
      <c r="A373" s="72"/>
      <c r="B373" s="1098"/>
      <c r="C373" s="127"/>
      <c r="D373" s="1006" t="str">
        <f>VLOOKUP(D375,'[2]FDN Details'!$B358:K837,3)</f>
        <v>A+3</v>
      </c>
      <c r="E373" s="1006"/>
      <c r="F373" s="100"/>
      <c r="G373" s="1006" t="str">
        <f>VLOOKUP(G375,'[2]FDN Details'!$B358:N837,3)</f>
        <v>A+0</v>
      </c>
      <c r="H373" s="1006"/>
      <c r="I373" s="100"/>
      <c r="J373" s="1006" t="str">
        <f>VLOOKUP(J375,'[2]FDN Details'!$B358:Q837,3)</f>
        <v>B2+9</v>
      </c>
      <c r="K373" s="1006"/>
      <c r="L373" s="100"/>
      <c r="M373" s="1006" t="str">
        <f>VLOOKUP(M375,'[2]FDN Details'!$B358:T837,3)</f>
        <v>C2+9</v>
      </c>
      <c r="N373" s="1006"/>
      <c r="O373" s="100"/>
      <c r="P373" s="1006" t="str">
        <f>VLOOKUP(P375,'[2]FDN Details'!$B358:W837,3)</f>
        <v>A+0</v>
      </c>
      <c r="Q373" s="1006"/>
      <c r="R373" s="100"/>
      <c r="S373" s="1006" t="str">
        <f>VLOOKUP(S375,'[2]FDN Details'!$B358:Z837,3)</f>
        <v>A+3</v>
      </c>
      <c r="T373" s="1006"/>
      <c r="U373" s="100"/>
      <c r="V373" s="1006" t="str">
        <f>VLOOKUP(V375,'[2]FDN Details'!$B358:AC837,3)</f>
        <v>A+3</v>
      </c>
      <c r="W373" s="1006"/>
      <c r="X373" s="100"/>
      <c r="Y373" s="1006" t="str">
        <f>VLOOKUP(Y375,'[2]FDN Details'!$B358:AF837,3)</f>
        <v>A+0</v>
      </c>
      <c r="Z373" s="1006"/>
      <c r="AA373" s="100"/>
      <c r="AB373" s="1006" t="str">
        <f>VLOOKUP(AB375,'[2]FDN Details'!$B358:AI837,3)</f>
        <v>A+0</v>
      </c>
      <c r="AC373" s="1006"/>
      <c r="AD373" s="100"/>
      <c r="AE373" s="1006" t="str">
        <f>VLOOKUP(AE375,'[2]FDN Details'!$B358:AL837,3)</f>
        <v>A+0</v>
      </c>
      <c r="AF373" s="1006"/>
      <c r="AG373" s="100"/>
      <c r="AH373" s="1006" t="str">
        <f>VLOOKUP(AH375,'[2]FDN Details'!$B358:AO837,3)</f>
        <v>A+0</v>
      </c>
      <c r="AI373" s="1006"/>
      <c r="AJ373" s="100"/>
      <c r="AK373" s="1006" t="str">
        <f>VLOOKUP(AK375,'[2]FDN Details'!$B358:AR837,3)</f>
        <v>A+0</v>
      </c>
      <c r="AL373" s="1006"/>
      <c r="AM373" s="100"/>
      <c r="AN373" s="1006" t="str">
        <f>VLOOKUP(AN375,'[2]FDN Details'!$B358:AU837,3)</f>
        <v>A+0</v>
      </c>
      <c r="AO373" s="1006"/>
      <c r="AP373" s="100"/>
      <c r="AQ373" s="1006" t="str">
        <f>VLOOKUP(AQ375,'[2]FDN Details'!$B358:AX837,3)</f>
        <v>B2+0</v>
      </c>
      <c r="AR373" s="1006"/>
      <c r="AS373" s="127"/>
      <c r="AT373" s="100"/>
      <c r="AU373" s="1102"/>
      <c r="AV373" s="105"/>
      <c r="AW373" s="105"/>
      <c r="AX373" s="105"/>
      <c r="AY373" s="105"/>
      <c r="AZ373" s="105"/>
      <c r="BA373" s="109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</row>
    <row r="374" spans="1:64" x14ac:dyDescent="0.35">
      <c r="A374" s="72"/>
      <c r="B374" s="1098"/>
      <c r="C374" s="75"/>
      <c r="D374" s="131"/>
      <c r="E374" s="131"/>
      <c r="F374" s="100"/>
      <c r="G374" s="131"/>
      <c r="H374" s="131"/>
      <c r="I374" s="131"/>
      <c r="J374" s="131"/>
      <c r="K374" s="131"/>
      <c r="L374" s="100"/>
      <c r="M374" s="131"/>
      <c r="N374" s="131"/>
      <c r="O374" s="100"/>
      <c r="P374" s="131"/>
      <c r="Q374" s="131"/>
      <c r="R374" s="131"/>
      <c r="S374" s="152"/>
      <c r="T374" s="153"/>
      <c r="U374" s="131"/>
      <c r="V374" s="131"/>
      <c r="W374" s="131"/>
      <c r="X374" s="75"/>
      <c r="Y374" s="131"/>
      <c r="Z374" s="131"/>
      <c r="AA374" s="100"/>
      <c r="AB374" s="131"/>
      <c r="AC374" s="131"/>
      <c r="AD374" s="100"/>
      <c r="AE374" s="131"/>
      <c r="AF374" s="131"/>
      <c r="AG374" s="100"/>
      <c r="AH374" s="131"/>
      <c r="AI374" s="131"/>
      <c r="AJ374" s="136"/>
      <c r="AK374" s="131"/>
      <c r="AL374" s="131"/>
      <c r="AM374" s="136"/>
      <c r="AN374" s="131"/>
      <c r="AO374" s="131"/>
      <c r="AP374" s="136"/>
      <c r="AQ374" s="131"/>
      <c r="AR374" s="131"/>
      <c r="AS374" s="136"/>
      <c r="AT374" s="100"/>
      <c r="AU374" s="1102"/>
      <c r="AV374" s="105"/>
      <c r="AW374" s="105"/>
      <c r="AX374" s="105"/>
      <c r="AY374" s="105"/>
      <c r="AZ374" s="105"/>
      <c r="BA374" s="109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</row>
    <row r="375" spans="1:64" x14ac:dyDescent="0.35">
      <c r="A375" s="72"/>
      <c r="B375" s="1098"/>
      <c r="C375" s="138"/>
      <c r="D375" s="138">
        <f>AQ364+1</f>
        <v>457</v>
      </c>
      <c r="E375" s="138"/>
      <c r="F375" s="126"/>
      <c r="G375" s="138">
        <f>D375+1</f>
        <v>458</v>
      </c>
      <c r="H375" s="138"/>
      <c r="I375" s="126"/>
      <c r="J375" s="138">
        <f>G375+1</f>
        <v>459</v>
      </c>
      <c r="K375" s="138"/>
      <c r="L375" s="126"/>
      <c r="M375" s="138">
        <f>J375+1</f>
        <v>460</v>
      </c>
      <c r="N375" s="138"/>
      <c r="O375" s="126"/>
      <c r="P375" s="138">
        <f>M375+1</f>
        <v>461</v>
      </c>
      <c r="Q375" s="138"/>
      <c r="R375" s="126"/>
      <c r="S375" s="138">
        <f>P375+1</f>
        <v>462</v>
      </c>
      <c r="T375" s="138"/>
      <c r="U375" s="126"/>
      <c r="V375" s="138">
        <f>S375+1</f>
        <v>463</v>
      </c>
      <c r="W375" s="138"/>
      <c r="X375" s="138"/>
      <c r="Y375" s="138">
        <f>V375+1</f>
        <v>464</v>
      </c>
      <c r="Z375" s="138"/>
      <c r="AA375" s="126"/>
      <c r="AB375" s="138">
        <f>Y375+1</f>
        <v>465</v>
      </c>
      <c r="AC375" s="138"/>
      <c r="AD375" s="126"/>
      <c r="AE375" s="138">
        <f>AB375+1</f>
        <v>466</v>
      </c>
      <c r="AF375" s="138"/>
      <c r="AG375" s="126"/>
      <c r="AH375" s="138">
        <f>AE375+1</f>
        <v>467</v>
      </c>
      <c r="AI375" s="138"/>
      <c r="AJ375" s="138"/>
      <c r="AK375" s="138">
        <f>AH375+1</f>
        <v>468</v>
      </c>
      <c r="AL375" s="138"/>
      <c r="AM375" s="138"/>
      <c r="AN375" s="138">
        <f>AK375+1</f>
        <v>469</v>
      </c>
      <c r="AO375" s="138"/>
      <c r="AP375" s="138"/>
      <c r="AQ375" s="138">
        <f>AN375+1</f>
        <v>470</v>
      </c>
      <c r="AR375" s="138"/>
      <c r="AS375" s="138"/>
      <c r="AT375" s="100"/>
      <c r="AU375" s="1102"/>
      <c r="AV375" s="105"/>
      <c r="AW375" s="105"/>
      <c r="AX375" s="105"/>
      <c r="AY375" s="105"/>
      <c r="AZ375" s="105"/>
      <c r="BA375" s="109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</row>
    <row r="376" spans="1:64" x14ac:dyDescent="0.35">
      <c r="A376" s="72"/>
      <c r="B376" s="1098"/>
      <c r="C376" s="1017" t="s">
        <v>106</v>
      </c>
      <c r="D376" s="1018"/>
      <c r="E376" s="1018"/>
      <c r="F376" s="1018"/>
      <c r="G376" s="1018"/>
      <c r="H376" s="1018"/>
      <c r="I376" s="1018"/>
      <c r="J376" s="1018"/>
      <c r="K376" s="1018"/>
      <c r="L376" s="1018"/>
      <c r="M376" s="1018"/>
      <c r="N376" s="1018"/>
      <c r="O376" s="1018"/>
      <c r="P376" s="1018"/>
      <c r="Q376" s="1018"/>
      <c r="R376" s="1018"/>
      <c r="S376" s="1018"/>
      <c r="T376" s="1018"/>
      <c r="U376" s="1018"/>
      <c r="V376" s="1018"/>
      <c r="W376" s="1018"/>
      <c r="X376" s="1018"/>
      <c r="Y376" s="1018"/>
      <c r="Z376" s="1018"/>
      <c r="AA376" s="1018"/>
      <c r="AB376" s="1018"/>
      <c r="AC376" s="1018"/>
      <c r="AD376" s="1018"/>
      <c r="AE376" s="1018"/>
      <c r="AF376" s="1018"/>
      <c r="AG376" s="1018"/>
      <c r="AH376" s="1018"/>
      <c r="AI376" s="1018"/>
      <c r="AJ376" s="1018"/>
      <c r="AK376" s="1018"/>
      <c r="AL376" s="1018"/>
      <c r="AM376" s="1018"/>
      <c r="AN376" s="1018"/>
      <c r="AO376" s="1018"/>
      <c r="AP376" s="1018"/>
      <c r="AQ376" s="1018"/>
      <c r="AR376" s="1018"/>
      <c r="AS376" s="1018"/>
      <c r="AT376" s="100"/>
      <c r="AU376" s="1102"/>
      <c r="AV376" s="105"/>
      <c r="AW376" s="105"/>
      <c r="AX376" s="105"/>
      <c r="AY376" s="105"/>
      <c r="AZ376" s="105"/>
      <c r="BA376" s="109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</row>
    <row r="377" spans="1:64" x14ac:dyDescent="0.35">
      <c r="A377" s="72"/>
      <c r="B377" s="1098"/>
      <c r="C377" s="178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00"/>
      <c r="AU377" s="1102"/>
      <c r="AV377" s="105"/>
      <c r="AW377" s="105"/>
      <c r="AX377" s="105"/>
      <c r="AY377" s="105"/>
      <c r="AZ377" s="105"/>
      <c r="BA377" s="109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</row>
    <row r="378" spans="1:64" ht="17" thickBot="1" x14ac:dyDescent="0.4">
      <c r="A378" s="72"/>
      <c r="B378" s="1098"/>
      <c r="C378" s="75"/>
      <c r="D378" s="75"/>
      <c r="E378" s="75" t="s">
        <v>2326</v>
      </c>
      <c r="F378" s="100"/>
      <c r="G378" s="75"/>
      <c r="H378" s="75" t="s">
        <v>2326</v>
      </c>
      <c r="I378" s="100"/>
      <c r="J378" s="75"/>
      <c r="K378" s="75"/>
      <c r="L378" s="100"/>
      <c r="M378" s="75"/>
      <c r="N378" s="75"/>
      <c r="O378" s="100"/>
      <c r="P378" s="75" t="s">
        <v>2326</v>
      </c>
      <c r="Q378" s="75"/>
      <c r="R378" s="100"/>
      <c r="S378" s="75"/>
      <c r="T378" s="75"/>
      <c r="U378" s="179"/>
      <c r="V378" s="75"/>
      <c r="W378" s="75"/>
      <c r="X378" s="100"/>
      <c r="Y378" s="75"/>
      <c r="Z378" s="75"/>
      <c r="AA378" s="100"/>
      <c r="AB378" s="75"/>
      <c r="AC378" s="75"/>
      <c r="AD378" s="100"/>
      <c r="AE378" s="75"/>
      <c r="AF378" s="75"/>
      <c r="AG378" s="100"/>
      <c r="AH378" s="75"/>
      <c r="AI378" s="75"/>
      <c r="AJ378" s="100"/>
      <c r="AK378" s="75"/>
      <c r="AL378" s="75"/>
      <c r="AM378" s="100"/>
      <c r="AN378" s="75"/>
      <c r="AO378" s="75"/>
      <c r="AP378" s="179"/>
      <c r="AQ378" s="75"/>
      <c r="AR378" s="75"/>
      <c r="AS378" s="100"/>
      <c r="AT378" s="100"/>
      <c r="AU378" s="1102"/>
      <c r="AV378" s="105"/>
      <c r="AW378" s="105"/>
      <c r="AX378" s="105"/>
      <c r="AY378" s="105"/>
      <c r="AZ378" s="105"/>
      <c r="BA378" s="109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</row>
    <row r="379" spans="1:64" ht="17.5" thickTop="1" thickBot="1" x14ac:dyDescent="0.4">
      <c r="A379" s="72"/>
      <c r="B379" s="1098"/>
      <c r="C379" s="75"/>
      <c r="D379" s="134" t="s">
        <v>107</v>
      </c>
      <c r="E379" s="108"/>
      <c r="F379" s="100"/>
      <c r="G379" s="1016" t="s">
        <v>107</v>
      </c>
      <c r="H379" s="1016"/>
      <c r="I379" s="100"/>
      <c r="J379" s="1016" t="s">
        <v>107</v>
      </c>
      <c r="K379" s="1016"/>
      <c r="L379" s="100"/>
      <c r="M379" s="1016" t="s">
        <v>107</v>
      </c>
      <c r="N379" s="1016"/>
      <c r="O379" s="100"/>
      <c r="P379" s="1016" t="s">
        <v>107</v>
      </c>
      <c r="Q379" s="1016"/>
      <c r="R379" s="100"/>
      <c r="S379" s="1016" t="s">
        <v>107</v>
      </c>
      <c r="T379" s="1016"/>
      <c r="U379" s="100"/>
      <c r="V379" s="1016"/>
      <c r="W379" s="1016"/>
      <c r="X379" s="100"/>
      <c r="Y379" s="1016"/>
      <c r="Z379" s="1016"/>
      <c r="AA379" s="100"/>
      <c r="AB379" s="1016"/>
      <c r="AC379" s="1016"/>
      <c r="AD379" s="100"/>
      <c r="AE379" s="985"/>
      <c r="AF379" s="985"/>
      <c r="AG379" s="100"/>
      <c r="AH379" s="985"/>
      <c r="AI379" s="985"/>
      <c r="AJ379" s="100"/>
      <c r="AK379" s="985"/>
      <c r="AL379" s="985"/>
      <c r="AM379" s="100"/>
      <c r="AN379" s="985"/>
      <c r="AO379" s="985"/>
      <c r="AP379" s="100"/>
      <c r="AQ379" s="985"/>
      <c r="AR379" s="985"/>
      <c r="AS379" s="100"/>
      <c r="AT379" s="100"/>
      <c r="AU379" s="1102"/>
      <c r="AV379" s="1015">
        <v>14</v>
      </c>
      <c r="AW379" s="1015">
        <f>COUNTIF(D377:AR379,"FC")</f>
        <v>6</v>
      </c>
      <c r="AX379" s="1015">
        <f>COUNTIF(A377:AR379,"EC")</f>
        <v>3</v>
      </c>
      <c r="AY379" s="1015">
        <f>COUNTIF(A378:AR382,"E")</f>
        <v>0</v>
      </c>
      <c r="AZ379" s="1015">
        <f>COUNTIF(J378:AR378,"TW")</f>
        <v>0</v>
      </c>
      <c r="BA379" s="1014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</row>
    <row r="380" spans="1:64" ht="17.5" thickTop="1" thickBot="1" x14ac:dyDescent="0.4">
      <c r="A380" s="72"/>
      <c r="B380" s="1098"/>
      <c r="C380" s="100"/>
      <c r="D380" s="165" t="s">
        <v>85</v>
      </c>
      <c r="E380" s="166" t="s">
        <v>86</v>
      </c>
      <c r="F380" s="164"/>
      <c r="G380" s="165" t="s">
        <v>85</v>
      </c>
      <c r="H380" s="166" t="s">
        <v>86</v>
      </c>
      <c r="I380" s="164"/>
      <c r="J380" s="165" t="s">
        <v>85</v>
      </c>
      <c r="K380" s="166" t="s">
        <v>86</v>
      </c>
      <c r="L380" s="164"/>
      <c r="M380" s="165" t="s">
        <v>85</v>
      </c>
      <c r="N380" s="166" t="s">
        <v>86</v>
      </c>
      <c r="O380" s="164"/>
      <c r="P380" s="165" t="s">
        <v>85</v>
      </c>
      <c r="Q380" s="166" t="s">
        <v>86</v>
      </c>
      <c r="R380" s="164"/>
      <c r="S380" s="165" t="s">
        <v>85</v>
      </c>
      <c r="T380" s="166" t="s">
        <v>86</v>
      </c>
      <c r="U380" s="164"/>
      <c r="V380" s="145" t="s">
        <v>85</v>
      </c>
      <c r="W380" s="146" t="s">
        <v>86</v>
      </c>
      <c r="X380" s="100"/>
      <c r="Y380" s="145" t="s">
        <v>85</v>
      </c>
      <c r="Z380" s="146" t="s">
        <v>86</v>
      </c>
      <c r="AA380" s="100"/>
      <c r="AB380" s="145" t="s">
        <v>85</v>
      </c>
      <c r="AC380" s="146" t="s">
        <v>86</v>
      </c>
      <c r="AD380" s="100"/>
      <c r="AE380" s="199"/>
      <c r="AF380" s="199"/>
      <c r="AG380" s="100"/>
      <c r="AH380" s="199"/>
      <c r="AI380" s="199"/>
      <c r="AJ380" s="100"/>
      <c r="AK380" s="199"/>
      <c r="AL380" s="199"/>
      <c r="AM380" s="100"/>
      <c r="AN380" s="199"/>
      <c r="AO380" s="199"/>
      <c r="AP380" s="100"/>
      <c r="AQ380" s="199"/>
      <c r="AR380" s="199"/>
      <c r="AS380" s="151"/>
      <c r="AT380" s="100"/>
      <c r="AU380" s="1102"/>
      <c r="AV380" s="1015"/>
      <c r="AW380" s="1015"/>
      <c r="AX380" s="1015"/>
      <c r="AY380" s="1015"/>
      <c r="AZ380" s="1015"/>
      <c r="BA380" s="1014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</row>
    <row r="381" spans="1:64" ht="17.5" thickTop="1" thickBot="1" x14ac:dyDescent="0.4">
      <c r="A381" s="72"/>
      <c r="B381" s="1098"/>
      <c r="C381" s="100"/>
      <c r="D381" s="169" t="s">
        <v>89</v>
      </c>
      <c r="E381" s="170" t="s">
        <v>90</v>
      </c>
      <c r="F381" s="164"/>
      <c r="G381" s="169" t="s">
        <v>89</v>
      </c>
      <c r="H381" s="170" t="s">
        <v>90</v>
      </c>
      <c r="I381" s="164" t="s">
        <v>68</v>
      </c>
      <c r="J381" s="169" t="s">
        <v>89</v>
      </c>
      <c r="K381" s="170" t="s">
        <v>90</v>
      </c>
      <c r="L381" s="164"/>
      <c r="M381" s="169" t="s">
        <v>89</v>
      </c>
      <c r="N381" s="170" t="s">
        <v>90</v>
      </c>
      <c r="O381" s="164"/>
      <c r="P381" s="169" t="s">
        <v>89</v>
      </c>
      <c r="Q381" s="170" t="s">
        <v>90</v>
      </c>
      <c r="R381" s="164"/>
      <c r="S381" s="169" t="s">
        <v>89</v>
      </c>
      <c r="T381" s="170" t="s">
        <v>90</v>
      </c>
      <c r="U381" s="164"/>
      <c r="V381" s="148" t="s">
        <v>89</v>
      </c>
      <c r="W381" s="149" t="s">
        <v>90</v>
      </c>
      <c r="X381" s="100"/>
      <c r="Y381" s="148" t="s">
        <v>89</v>
      </c>
      <c r="Z381" s="149" t="s">
        <v>90</v>
      </c>
      <c r="AA381" s="100"/>
      <c r="AB381" s="148" t="s">
        <v>89</v>
      </c>
      <c r="AC381" s="149" t="s">
        <v>90</v>
      </c>
      <c r="AD381" s="100"/>
      <c r="AE381" s="199"/>
      <c r="AF381" s="199"/>
      <c r="AG381" s="100"/>
      <c r="AH381" s="199"/>
      <c r="AI381" s="199"/>
      <c r="AJ381" s="100"/>
      <c r="AK381" s="199"/>
      <c r="AL381" s="199"/>
      <c r="AM381" s="100"/>
      <c r="AN381" s="199"/>
      <c r="AO381" s="199"/>
      <c r="AP381" s="100"/>
      <c r="AQ381" s="199"/>
      <c r="AR381" s="199"/>
      <c r="AS381" s="151"/>
      <c r="AT381" s="100"/>
      <c r="AU381" s="1102"/>
      <c r="AV381" s="1015"/>
      <c r="AW381" s="1015"/>
      <c r="AX381" s="1015"/>
      <c r="AY381" s="1015"/>
      <c r="AZ381" s="1015"/>
      <c r="BA381" s="1014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</row>
    <row r="382" spans="1:64" ht="17" thickTop="1" x14ac:dyDescent="0.35">
      <c r="A382" s="72"/>
      <c r="B382" s="1098"/>
      <c r="C382" s="75"/>
      <c r="D382" s="174">
        <v>0</v>
      </c>
      <c r="E382" s="175" t="str">
        <f>VLOOKUP(D386,'[2]FDN Details'!$B358:Q836,16,0)</f>
        <v>-</v>
      </c>
      <c r="F382" s="173">
        <f>VLOOKUP(D386,'[2]FDN Details'!$B358:P836,15,0)</f>
        <v>425</v>
      </c>
      <c r="G382" s="174"/>
      <c r="H382" s="175" t="str">
        <f>VLOOKUP(G386,'[2]FDN Details'!$B358:T836,16,0)</f>
        <v>DFR</v>
      </c>
      <c r="I382" s="173">
        <f>VLOOKUP(G386,'[2]FDN Details'!$B358:S836,15,0)</f>
        <v>419</v>
      </c>
      <c r="J382" s="174">
        <v>0</v>
      </c>
      <c r="K382" s="175" t="str">
        <f>VLOOKUP(J386,'[2]FDN Details'!$B358:W836,16,0)</f>
        <v>DFR</v>
      </c>
      <c r="L382" s="173">
        <f>VLOOKUP(J386,'[2]FDN Details'!$B358:V836,15,0)</f>
        <v>420</v>
      </c>
      <c r="M382" s="174">
        <v>0</v>
      </c>
      <c r="N382" s="175" t="str">
        <f>VLOOKUP(M386,'[2]FDN Details'!$B358:Z836,16,0)</f>
        <v>-</v>
      </c>
      <c r="O382" s="173">
        <f>VLOOKUP(M386,'[2]FDN Details'!$B358:Y836,15,0)</f>
        <v>403</v>
      </c>
      <c r="P382" s="174">
        <v>0</v>
      </c>
      <c r="Q382" s="175" t="str">
        <f>VLOOKUP(P386,'[2]FDN Details'!$B358:AC836,16,0)</f>
        <v>DFR</v>
      </c>
      <c r="R382" s="173">
        <f>VLOOKUP(P386,'[2]FDN Details'!$B358:AB836,15,0)</f>
        <v>398</v>
      </c>
      <c r="S382" s="174">
        <v>0</v>
      </c>
      <c r="T382" s="175" t="str">
        <f>VLOOKUP(S386,'[2]FDN Details'!$B358:AF836,16,0)</f>
        <v>DFR</v>
      </c>
      <c r="U382" s="173">
        <f>VLOOKUP(S386,'[2]FDN Details'!$B358:AE836,15,0)</f>
        <v>385</v>
      </c>
      <c r="V382" s="114">
        <v>0</v>
      </c>
      <c r="W382" s="119" t="str">
        <f>VLOOKUP(V386,'[2]FDN Details'!$B358:AI836,16,0)</f>
        <v>-</v>
      </c>
      <c r="X382" s="120">
        <f>VLOOKUP(V386,'[2]FDN Details'!$B358:AH836,15,0)</f>
        <v>390</v>
      </c>
      <c r="Y382" s="114">
        <v>0</v>
      </c>
      <c r="Z382" s="119" t="str">
        <f>VLOOKUP(Y386,'[2]FDN Details'!$B358:AL836,16,0)</f>
        <v>-</v>
      </c>
      <c r="AA382" s="120">
        <f>VLOOKUP(Y386,'[2]FDN Details'!$B358:AK836,15,0)</f>
        <v>435.77499999999998</v>
      </c>
      <c r="AB382" s="180">
        <v>0</v>
      </c>
      <c r="AC382" s="119" t="str">
        <f>VLOOKUP(AB386,'[2]FDN Details'!$B358:AO836,16,0)</f>
        <v>-</v>
      </c>
      <c r="AD382" s="200">
        <f>VLOOKUP(AB386,'[2]FDN Details'!$B358:AN836,15,0)</f>
        <v>192.57900000000001</v>
      </c>
      <c r="AE382" s="201"/>
      <c r="AF382" s="201"/>
      <c r="AG382" s="201"/>
      <c r="AH382" s="201"/>
      <c r="AI382" s="75"/>
      <c r="AJ382" s="201"/>
      <c r="AK382" s="201"/>
      <c r="AL382" s="201"/>
      <c r="AM382" s="201"/>
      <c r="AN382" s="201"/>
      <c r="AO382" s="75"/>
      <c r="AP382" s="201"/>
      <c r="AQ382" s="201"/>
      <c r="AR382" s="201"/>
      <c r="AS382" s="201"/>
      <c r="AT382" s="100"/>
      <c r="AU382" s="1102"/>
      <c r="AV382" s="105"/>
      <c r="AW382" s="105"/>
      <c r="AX382" s="105"/>
      <c r="AY382" s="105"/>
      <c r="AZ382" s="105"/>
      <c r="BA382" s="109"/>
      <c r="BB382" s="78">
        <f>SUM(F382:AS382)</f>
        <v>3468.3540000000003</v>
      </c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</row>
    <row r="383" spans="1:64" x14ac:dyDescent="0.35">
      <c r="A383" s="72"/>
      <c r="B383" s="1098"/>
      <c r="C383" s="127"/>
      <c r="D383" s="1006" t="str">
        <f>VLOOKUP(D386,'[2]FDN Details'!$B369:K847,2)</f>
        <v>139/1</v>
      </c>
      <c r="E383" s="1006"/>
      <c r="F383" s="100"/>
      <c r="G383" s="1006" t="str">
        <f>VLOOKUP(G386,'[2]FDN Details'!$B369:N847,2)</f>
        <v>139/2</v>
      </c>
      <c r="H383" s="1006"/>
      <c r="I383" s="127"/>
      <c r="J383" s="1006" t="str">
        <f>VLOOKUP(J386,'[2]FDN Details'!$B369:Q847,2)</f>
        <v>139/3</v>
      </c>
      <c r="K383" s="1006"/>
      <c r="L383" s="127"/>
      <c r="M383" s="1006" t="str">
        <f>VLOOKUP(M386,'[2]FDN Details'!$B369:T847,2)</f>
        <v>139/4</v>
      </c>
      <c r="N383" s="1006"/>
      <c r="O383" s="127"/>
      <c r="P383" s="1006" t="str">
        <f>VLOOKUP(P386,'[2]FDN Details'!$B369:W847,2)</f>
        <v>139/5</v>
      </c>
      <c r="Q383" s="1006"/>
      <c r="R383" s="100"/>
      <c r="S383" s="1006" t="str">
        <f>VLOOKUP(S386,'[2]FDN Details'!$B369:Z847,2)</f>
        <v>139/6</v>
      </c>
      <c r="T383" s="1006"/>
      <c r="U383" s="100"/>
      <c r="V383" s="1006" t="str">
        <f>VLOOKUP(V386,'[2]FDN Details'!$B369:AC847,2)</f>
        <v>139/7</v>
      </c>
      <c r="W383" s="1006"/>
      <c r="X383" s="100" t="s">
        <v>129</v>
      </c>
      <c r="Y383" s="1006" t="str">
        <f>VLOOKUP(Y386,'[2]FDN Details'!$B369:AF847,2)</f>
        <v>140/0</v>
      </c>
      <c r="Z383" s="1006"/>
      <c r="AA383" s="100"/>
      <c r="AB383" s="1006" t="str">
        <f>VLOOKUP(AB386,'[2]FDN Details'!$B369:AI847,2)</f>
        <v>141/0</v>
      </c>
      <c r="AC383" s="1006"/>
      <c r="AD383" s="100"/>
      <c r="AE383" s="1006"/>
      <c r="AF383" s="1006"/>
      <c r="AG383" s="100"/>
      <c r="AH383" s="1006"/>
      <c r="AI383" s="1006"/>
      <c r="AJ383" s="100"/>
      <c r="AK383" s="1006"/>
      <c r="AL383" s="1006"/>
      <c r="AM383" s="150"/>
      <c r="AN383" s="1006"/>
      <c r="AO383" s="1006"/>
      <c r="AP383" s="100"/>
      <c r="AQ383" s="1006"/>
      <c r="AR383" s="1006"/>
      <c r="AS383" s="127"/>
      <c r="AT383" s="100"/>
      <c r="AU383" s="1102"/>
      <c r="AV383" s="105"/>
      <c r="AW383" s="105"/>
      <c r="AX383" s="105"/>
      <c r="AY383" s="105"/>
      <c r="AZ383" s="105"/>
      <c r="BA383" s="109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</row>
    <row r="384" spans="1:64" x14ac:dyDescent="0.35">
      <c r="A384" s="72"/>
      <c r="B384" s="1098"/>
      <c r="C384" s="127"/>
      <c r="D384" s="1006" t="str">
        <f>VLOOKUP(D386,'[2]FDN Details'!$B369:K848,3)</f>
        <v>A+3</v>
      </c>
      <c r="E384" s="1006"/>
      <c r="F384" s="100"/>
      <c r="G384" s="1006" t="str">
        <f>VLOOKUP(G386,'[2]FDN Details'!$B369:N848,3)</f>
        <v>A+0</v>
      </c>
      <c r="H384" s="1006"/>
      <c r="I384" s="100"/>
      <c r="J384" s="1006" t="str">
        <f>VLOOKUP(J386,'[2]FDN Details'!$B369:Q848,3)</f>
        <v>A+3</v>
      </c>
      <c r="K384" s="1006"/>
      <c r="L384" s="100"/>
      <c r="M384" s="1006" t="str">
        <f>VLOOKUP(M386,'[2]FDN Details'!$B369:T848,3)</f>
        <v>A+0</v>
      </c>
      <c r="N384" s="1006"/>
      <c r="O384" s="100"/>
      <c r="P384" s="1006" t="str">
        <f>VLOOKUP(P386,'[2]FDN Details'!$B369:W848,3)</f>
        <v>A+0</v>
      </c>
      <c r="Q384" s="1006"/>
      <c r="R384" s="100"/>
      <c r="S384" s="1006" t="s">
        <v>45</v>
      </c>
      <c r="T384" s="1006"/>
      <c r="U384" s="100"/>
      <c r="V384" s="1006" t="str">
        <f>VLOOKUP(V386,'[2]FDN Details'!$B369:AC848,3)</f>
        <v>A+0</v>
      </c>
      <c r="W384" s="1006"/>
      <c r="X384" s="100"/>
      <c r="Y384" s="1006" t="str">
        <f>VLOOKUP(Y386,'[2]FDN Details'!$B369:AF848,3)</f>
        <v>C2+9</v>
      </c>
      <c r="Z384" s="1006"/>
      <c r="AA384" s="100"/>
      <c r="AB384" s="1006" t="str">
        <f>VLOOKUP(AB386,'[2]FDN Details'!$B369:AI848,3)</f>
        <v>D45+9</v>
      </c>
      <c r="AC384" s="1006"/>
      <c r="AD384" s="100"/>
      <c r="AE384" s="1006"/>
      <c r="AF384" s="1006"/>
      <c r="AG384" s="100"/>
      <c r="AH384" s="1006"/>
      <c r="AI384" s="1006"/>
      <c r="AJ384" s="100"/>
      <c r="AK384" s="1006"/>
      <c r="AL384" s="1006"/>
      <c r="AM384" s="100"/>
      <c r="AN384" s="1006"/>
      <c r="AO384" s="1006"/>
      <c r="AP384" s="100"/>
      <c r="AQ384" s="1006"/>
      <c r="AR384" s="1006"/>
      <c r="AS384" s="127"/>
      <c r="AT384" s="100"/>
      <c r="AU384" s="1102"/>
      <c r="AV384" s="105"/>
      <c r="AW384" s="105"/>
      <c r="AX384" s="105"/>
      <c r="AY384" s="105"/>
      <c r="AZ384" s="105"/>
      <c r="BA384" s="109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</row>
    <row r="385" spans="1:64" x14ac:dyDescent="0.35">
      <c r="A385" s="72"/>
      <c r="B385" s="1098"/>
      <c r="C385" s="75"/>
      <c r="D385" s="131"/>
      <c r="E385" s="131"/>
      <c r="F385" s="100"/>
      <c r="G385" s="131"/>
      <c r="H385" s="131"/>
      <c r="I385" s="131"/>
      <c r="J385" s="131"/>
      <c r="K385" s="131"/>
      <c r="L385" s="100"/>
      <c r="M385" s="131"/>
      <c r="N385" s="131"/>
      <c r="O385" s="100"/>
      <c r="P385" s="131"/>
      <c r="Q385" s="131"/>
      <c r="R385" s="131"/>
      <c r="S385" s="152"/>
      <c r="T385" s="153"/>
      <c r="U385" s="131"/>
      <c r="V385" s="131"/>
      <c r="W385" s="131"/>
      <c r="X385" s="75"/>
      <c r="Y385" s="131"/>
      <c r="Z385" s="131"/>
      <c r="AA385" s="100"/>
      <c r="AB385" s="131"/>
      <c r="AC385" s="131"/>
      <c r="AD385" s="100"/>
      <c r="AE385" s="131"/>
      <c r="AF385" s="131"/>
      <c r="AG385" s="100"/>
      <c r="AH385" s="131"/>
      <c r="AI385" s="131"/>
      <c r="AJ385" s="136"/>
      <c r="AK385" s="131"/>
      <c r="AL385" s="131"/>
      <c r="AM385" s="136"/>
      <c r="AN385" s="131"/>
      <c r="AO385" s="131"/>
      <c r="AP385" s="136"/>
      <c r="AQ385" s="131"/>
      <c r="AR385" s="131"/>
      <c r="AS385" s="136"/>
      <c r="AT385" s="100"/>
      <c r="AU385" s="1102"/>
      <c r="AV385" s="105"/>
      <c r="AW385" s="105"/>
      <c r="AX385" s="105"/>
      <c r="AY385" s="105"/>
      <c r="AZ385" s="105"/>
      <c r="BA385" s="109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</row>
    <row r="386" spans="1:64" x14ac:dyDescent="0.35">
      <c r="A386" s="72"/>
      <c r="B386" s="1098"/>
      <c r="C386" s="138"/>
      <c r="D386" s="138">
        <f>AQ375+1</f>
        <v>471</v>
      </c>
      <c r="E386" s="138"/>
      <c r="F386" s="126"/>
      <c r="G386" s="138">
        <f>D386+1</f>
        <v>472</v>
      </c>
      <c r="H386" s="138"/>
      <c r="I386" s="126"/>
      <c r="J386" s="138">
        <f>G386+1</f>
        <v>473</v>
      </c>
      <c r="K386" s="138"/>
      <c r="L386" s="126"/>
      <c r="M386" s="138">
        <f>J386+1</f>
        <v>474</v>
      </c>
      <c r="N386" s="138"/>
      <c r="O386" s="126"/>
      <c r="P386" s="138">
        <f>M386+1</f>
        <v>475</v>
      </c>
      <c r="Q386" s="138"/>
      <c r="R386" s="126"/>
      <c r="S386" s="138">
        <f>P386+1</f>
        <v>476</v>
      </c>
      <c r="T386" s="138"/>
      <c r="U386" s="126"/>
      <c r="V386" s="138">
        <f>S386+1</f>
        <v>477</v>
      </c>
      <c r="W386" s="138"/>
      <c r="X386" s="138"/>
      <c r="Y386" s="138">
        <f>V386+1</f>
        <v>478</v>
      </c>
      <c r="Z386" s="138"/>
      <c r="AA386" s="126"/>
      <c r="AB386" s="138">
        <f>Y386+1</f>
        <v>479</v>
      </c>
      <c r="AC386" s="138"/>
      <c r="AD386" s="126"/>
      <c r="AE386" s="138">
        <f>AB386+1</f>
        <v>480</v>
      </c>
      <c r="AF386" s="138"/>
      <c r="AG386" s="126"/>
      <c r="AH386" s="138">
        <f>AE386+1</f>
        <v>481</v>
      </c>
      <c r="AI386" s="138"/>
      <c r="AJ386" s="138"/>
      <c r="AK386" s="138">
        <f>AH386+1</f>
        <v>482</v>
      </c>
      <c r="AL386" s="138"/>
      <c r="AM386" s="138"/>
      <c r="AN386" s="138">
        <f>AK386+1</f>
        <v>483</v>
      </c>
      <c r="AO386" s="138"/>
      <c r="AP386" s="138"/>
      <c r="AQ386" s="138">
        <f>AN386+1</f>
        <v>484</v>
      </c>
      <c r="AR386" s="138"/>
      <c r="AS386" s="138"/>
      <c r="AT386" s="100"/>
      <c r="AU386" s="1102"/>
      <c r="AV386" s="105"/>
      <c r="AW386" s="105"/>
      <c r="AX386" s="105"/>
      <c r="AY386" s="105"/>
      <c r="AZ386" s="105"/>
      <c r="BA386" s="109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</row>
    <row r="387" spans="1:64" ht="17" thickBot="1" x14ac:dyDescent="0.4">
      <c r="A387" s="72"/>
      <c r="B387" s="1098"/>
      <c r="C387" s="1007"/>
      <c r="D387" s="1008"/>
      <c r="E387" s="1008"/>
      <c r="F387" s="1008"/>
      <c r="G387" s="1008"/>
      <c r="H387" s="1008"/>
      <c r="I387" s="1008"/>
      <c r="J387" s="1008"/>
      <c r="K387" s="1008"/>
      <c r="L387" s="1008"/>
      <c r="M387" s="1008"/>
      <c r="N387" s="1008"/>
      <c r="O387" s="1008"/>
      <c r="P387" s="1008"/>
      <c r="Q387" s="1008"/>
      <c r="R387" s="1008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008"/>
      <c r="AC387" s="1008"/>
      <c r="AD387" s="1008"/>
      <c r="AE387" s="1008"/>
      <c r="AF387" s="1008"/>
      <c r="AG387" s="1008"/>
      <c r="AH387" s="1008"/>
      <c r="AI387" s="1008"/>
      <c r="AJ387" s="1008"/>
      <c r="AK387" s="1008"/>
      <c r="AL387" s="1008"/>
      <c r="AM387" s="1008"/>
      <c r="AN387" s="1008"/>
      <c r="AO387" s="1008"/>
      <c r="AP387" s="1008"/>
      <c r="AQ387" s="1008"/>
      <c r="AR387" s="1008"/>
      <c r="AS387" s="1008"/>
      <c r="AT387" s="100"/>
      <c r="AU387" s="1102"/>
      <c r="AV387" s="130"/>
      <c r="AW387" s="130"/>
      <c r="AX387" s="130"/>
      <c r="AY387" s="130"/>
      <c r="AZ387" s="130"/>
      <c r="BA387" s="130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</row>
    <row r="388" spans="1:64" ht="17.5" thickTop="1" thickBot="1" x14ac:dyDescent="0.4">
      <c r="A388" s="72"/>
      <c r="B388" s="1100"/>
      <c r="C388" s="1009"/>
      <c r="D388" s="1010"/>
      <c r="E388" s="1010"/>
      <c r="F388" s="1010"/>
      <c r="G388" s="1010"/>
      <c r="H388" s="1010"/>
      <c r="I388" s="1010"/>
      <c r="J388" s="1010"/>
      <c r="K388" s="1010"/>
      <c r="L388" s="1010"/>
      <c r="M388" s="1010"/>
      <c r="N388" s="1010"/>
      <c r="O388" s="1010"/>
      <c r="P388" s="1010"/>
      <c r="Q388" s="1010"/>
      <c r="R388" s="1010"/>
      <c r="S388" s="1010"/>
      <c r="T388" s="1010"/>
      <c r="U388" s="1010"/>
      <c r="V388" s="1010"/>
      <c r="W388" s="1010"/>
      <c r="X388" s="1010"/>
      <c r="Y388" s="1010"/>
      <c r="Z388" s="1010"/>
      <c r="AA388" s="1010"/>
      <c r="AB388" s="1010"/>
      <c r="AC388" s="1010"/>
      <c r="AD388" s="1010"/>
      <c r="AE388" s="1010"/>
      <c r="AF388" s="1010"/>
      <c r="AG388" s="1010"/>
      <c r="AH388" s="1010"/>
      <c r="AI388" s="1010"/>
      <c r="AJ388" s="1010"/>
      <c r="AK388" s="1010"/>
      <c r="AL388" s="1010"/>
      <c r="AM388" s="1010"/>
      <c r="AN388" s="1010"/>
      <c r="AO388" s="1010"/>
      <c r="AP388" s="1010"/>
      <c r="AQ388" s="1010"/>
      <c r="AR388" s="1010"/>
      <c r="AS388" s="1010"/>
      <c r="AT388" s="202"/>
      <c r="AU388" s="1103"/>
      <c r="AV388" s="203">
        <v>482</v>
      </c>
      <c r="AW388" s="204">
        <v>151</v>
      </c>
      <c r="AX388" s="204">
        <v>49</v>
      </c>
      <c r="AY388" s="204">
        <v>95</v>
      </c>
      <c r="AZ388" s="204">
        <v>0</v>
      </c>
      <c r="BA388" s="204">
        <f>SUM(BA16:BA376)</f>
        <v>0</v>
      </c>
      <c r="BB388" s="205">
        <v>185.065</v>
      </c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</row>
    <row r="389" spans="1:64" ht="17.5" thickTop="1" thickBot="1" x14ac:dyDescent="0.4">
      <c r="A389" s="75"/>
      <c r="B389" s="206"/>
      <c r="C389" s="72"/>
      <c r="D389" s="75"/>
      <c r="E389" s="75"/>
      <c r="F389" s="100"/>
      <c r="G389" s="75"/>
      <c r="H389" s="75"/>
      <c r="I389" s="100"/>
      <c r="J389" s="75"/>
      <c r="K389" s="75"/>
      <c r="L389" s="100"/>
      <c r="M389" s="75"/>
      <c r="N389" s="75"/>
      <c r="O389" s="100"/>
      <c r="P389" s="75"/>
      <c r="Q389" s="75"/>
      <c r="R389" s="100"/>
      <c r="S389" s="75"/>
      <c r="T389" s="75"/>
      <c r="U389" s="179"/>
      <c r="V389" s="75"/>
      <c r="W389" s="75"/>
      <c r="X389" s="100"/>
      <c r="Y389" s="75"/>
      <c r="Z389" s="75"/>
      <c r="AA389" s="100"/>
      <c r="AB389" s="75"/>
      <c r="AC389" s="75"/>
      <c r="AD389" s="100"/>
      <c r="AE389" s="75"/>
      <c r="AF389" s="75"/>
      <c r="AG389" s="100"/>
      <c r="AH389" s="75"/>
      <c r="AI389" s="75"/>
      <c r="AJ389" s="100"/>
      <c r="AK389" s="75"/>
      <c r="AL389" s="75"/>
      <c r="AM389" s="100"/>
      <c r="AN389" s="75"/>
      <c r="AO389" s="75"/>
      <c r="AP389" s="179"/>
      <c r="AQ389" s="75"/>
      <c r="AR389" s="75"/>
      <c r="AS389" s="100"/>
      <c r="AT389" s="207"/>
      <c r="AU389" s="208"/>
      <c r="AV389" s="208"/>
      <c r="AW389" s="208"/>
      <c r="AX389" s="208"/>
      <c r="AY389" s="208"/>
      <c r="AZ389" s="208"/>
      <c r="BA389" s="208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</row>
    <row r="390" spans="1:64" ht="17.25" customHeight="1" thickBot="1" x14ac:dyDescent="0.4">
      <c r="A390" s="75"/>
      <c r="B390" s="75"/>
      <c r="C390" s="72"/>
      <c r="D390" s="209"/>
      <c r="E390" s="210"/>
      <c r="F390" s="210"/>
      <c r="G390" s="210"/>
      <c r="H390" s="210"/>
      <c r="I390" s="210"/>
      <c r="J390" s="211"/>
      <c r="K390" s="211"/>
      <c r="L390" s="211"/>
      <c r="M390" s="211"/>
      <c r="N390" s="211"/>
      <c r="O390" s="212"/>
      <c r="P390" s="211"/>
      <c r="Q390" s="211"/>
      <c r="R390" s="212"/>
      <c r="S390" s="211"/>
      <c r="T390" s="211"/>
      <c r="U390" s="212"/>
      <c r="V390" s="211"/>
      <c r="W390" s="211"/>
      <c r="X390" s="211"/>
      <c r="Y390" s="211"/>
      <c r="Z390" s="211"/>
      <c r="AA390" s="211"/>
      <c r="AB390" s="211"/>
      <c r="AC390" s="213"/>
      <c r="AD390" s="100"/>
      <c r="AE390" s="75"/>
      <c r="AF390" s="1011" t="s">
        <v>130</v>
      </c>
      <c r="AG390" s="1012"/>
      <c r="AH390" s="1012"/>
      <c r="AI390" s="1012"/>
      <c r="AJ390" s="1012"/>
      <c r="AK390" s="1012"/>
      <c r="AL390" s="1012"/>
      <c r="AM390" s="1012"/>
      <c r="AN390" s="1012"/>
      <c r="AO390" s="1013"/>
      <c r="AP390" s="100"/>
      <c r="AQ390" s="75"/>
      <c r="AR390" s="127"/>
      <c r="AS390" s="100"/>
      <c r="AT390" s="214"/>
      <c r="AU390" s="208"/>
      <c r="AV390" s="208"/>
      <c r="AW390" s="208"/>
      <c r="AX390" s="208"/>
      <c r="AY390" s="208"/>
      <c r="AZ390" s="208"/>
      <c r="BA390" s="208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</row>
    <row r="391" spans="1:64" ht="28.5" customHeight="1" x14ac:dyDescent="0.35">
      <c r="A391" s="75"/>
      <c r="B391" s="75"/>
      <c r="C391" s="72"/>
      <c r="D391" s="215"/>
      <c r="E391" s="111"/>
      <c r="F391" s="111"/>
      <c r="G391" s="113"/>
      <c r="H391" s="113"/>
      <c r="I391" s="113"/>
      <c r="J391" s="113"/>
      <c r="K391" s="113"/>
      <c r="L391" s="118" t="s">
        <v>131</v>
      </c>
      <c r="M391" s="124"/>
      <c r="N391" s="124"/>
      <c r="O391" s="124"/>
      <c r="P391" s="124"/>
      <c r="Q391" s="124"/>
      <c r="R391" s="100"/>
      <c r="S391" s="75"/>
      <c r="T391" s="75"/>
      <c r="U391" s="100"/>
      <c r="V391" s="75"/>
      <c r="W391" s="75"/>
      <c r="X391" s="75"/>
      <c r="Y391" s="75"/>
      <c r="Z391" s="75"/>
      <c r="AA391" s="75"/>
      <c r="AB391" s="75"/>
      <c r="AC391" s="216"/>
      <c r="AD391" s="100"/>
      <c r="AE391" s="100"/>
      <c r="AF391" s="1003" t="s">
        <v>132</v>
      </c>
      <c r="AG391" s="1004"/>
      <c r="AH391" s="1004"/>
      <c r="AI391" s="1004"/>
      <c r="AJ391" s="1004"/>
      <c r="AK391" s="1004" t="s">
        <v>133</v>
      </c>
      <c r="AL391" s="1004"/>
      <c r="AM391" s="1004">
        <f>AW388</f>
        <v>151</v>
      </c>
      <c r="AN391" s="1004"/>
      <c r="AO391" s="1005"/>
      <c r="AP391" s="100"/>
      <c r="AQ391" s="75"/>
      <c r="AR391" s="75"/>
      <c r="AS391" s="100"/>
      <c r="AT391" s="214"/>
      <c r="AU391" s="208"/>
      <c r="AV391" s="208"/>
      <c r="AW391" s="208"/>
      <c r="AX391" s="208"/>
      <c r="AY391" s="208"/>
      <c r="AZ391" s="208"/>
      <c r="BA391" s="208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</row>
    <row r="392" spans="1:64" ht="28.5" customHeight="1" x14ac:dyDescent="0.35">
      <c r="A392" s="75"/>
      <c r="B392" s="75"/>
      <c r="C392" s="72"/>
      <c r="D392" s="217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100"/>
      <c r="P392" s="218"/>
      <c r="Q392" s="218"/>
      <c r="R392" s="100"/>
      <c r="S392" s="124"/>
      <c r="T392" s="124"/>
      <c r="U392" s="100"/>
      <c r="V392" s="124"/>
      <c r="W392" s="75"/>
      <c r="X392" s="75"/>
      <c r="Y392" s="75"/>
      <c r="Z392" s="75"/>
      <c r="AA392" s="75"/>
      <c r="AB392" s="75"/>
      <c r="AC392" s="216"/>
      <c r="AD392" s="100"/>
      <c r="AE392" s="100"/>
      <c r="AF392" s="995" t="s">
        <v>134</v>
      </c>
      <c r="AG392" s="996"/>
      <c r="AH392" s="996"/>
      <c r="AI392" s="996"/>
      <c r="AJ392" s="996"/>
      <c r="AK392" s="996" t="s">
        <v>133</v>
      </c>
      <c r="AL392" s="996"/>
      <c r="AM392" s="996">
        <f>AY388</f>
        <v>95</v>
      </c>
      <c r="AN392" s="996"/>
      <c r="AO392" s="997"/>
      <c r="AP392" s="100"/>
      <c r="AQ392" s="985"/>
      <c r="AR392" s="985"/>
      <c r="AS392" s="100"/>
      <c r="AT392" s="214"/>
      <c r="AU392" s="208"/>
      <c r="AV392" s="208"/>
      <c r="AW392" s="208"/>
      <c r="AX392" s="208"/>
      <c r="AY392" s="208"/>
      <c r="AZ392" s="208"/>
      <c r="BA392" s="208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</row>
    <row r="393" spans="1:64" ht="28.5" customHeight="1" thickBot="1" x14ac:dyDescent="0.4">
      <c r="A393" s="75"/>
      <c r="B393" s="75"/>
      <c r="C393" s="100"/>
      <c r="D393" s="219" t="s">
        <v>135</v>
      </c>
      <c r="E393" s="127"/>
      <c r="F393" s="127"/>
      <c r="G393" s="127"/>
      <c r="H393" s="118" t="s">
        <v>136</v>
      </c>
      <c r="I393" s="118"/>
      <c r="J393" s="118"/>
      <c r="K393" s="127"/>
      <c r="L393" s="127"/>
      <c r="M393" s="127"/>
      <c r="N393" s="127"/>
      <c r="O393" s="100"/>
      <c r="P393" s="118"/>
      <c r="Q393" s="118"/>
      <c r="R393" s="100"/>
      <c r="S393" s="118"/>
      <c r="T393" s="118"/>
      <c r="U393" s="100"/>
      <c r="V393" s="118"/>
      <c r="W393" s="75"/>
      <c r="X393" s="75"/>
      <c r="Y393" s="75"/>
      <c r="Z393" s="75"/>
      <c r="AA393" s="75"/>
      <c r="AB393" s="75"/>
      <c r="AC393" s="216"/>
      <c r="AD393" s="100"/>
      <c r="AE393" s="100"/>
      <c r="AF393" s="995" t="s">
        <v>137</v>
      </c>
      <c r="AG393" s="996"/>
      <c r="AH393" s="996"/>
      <c r="AI393" s="996"/>
      <c r="AJ393" s="996"/>
      <c r="AK393" s="996" t="s">
        <v>133</v>
      </c>
      <c r="AL393" s="996"/>
      <c r="AM393" s="1001">
        <f>AX388</f>
        <v>49</v>
      </c>
      <c r="AN393" s="1001"/>
      <c r="AO393" s="1002"/>
      <c r="AP393" s="100"/>
      <c r="AQ393" s="199"/>
      <c r="AR393" s="199"/>
      <c r="AS393" s="100"/>
      <c r="AT393" s="214"/>
      <c r="AU393" s="208"/>
      <c r="AV393" s="208"/>
      <c r="AW393" s="208"/>
      <c r="AX393" s="208"/>
      <c r="AY393" s="208"/>
      <c r="AZ393" s="208"/>
      <c r="BA393" s="208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</row>
    <row r="394" spans="1:64" ht="28.5" customHeight="1" x14ac:dyDescent="0.35">
      <c r="A394" s="75"/>
      <c r="B394" s="75"/>
      <c r="C394" s="100"/>
      <c r="D394" s="219"/>
      <c r="E394" s="127"/>
      <c r="F394" s="127" t="s">
        <v>138</v>
      </c>
      <c r="G394" s="127"/>
      <c r="H394" s="127"/>
      <c r="I394" s="127"/>
      <c r="J394" s="127"/>
      <c r="K394" s="127"/>
      <c r="L394" s="127"/>
      <c r="M394" s="127"/>
      <c r="N394" s="127"/>
      <c r="O394" s="220"/>
      <c r="P394" s="221"/>
      <c r="Q394" s="221"/>
      <c r="R394" s="221"/>
      <c r="S394" s="221"/>
      <c r="T394" s="221"/>
      <c r="U394" s="221"/>
      <c r="V394" s="221"/>
      <c r="W394" s="211"/>
      <c r="X394" s="211"/>
      <c r="Y394" s="211"/>
      <c r="Z394" s="211"/>
      <c r="AA394" s="211"/>
      <c r="AB394" s="213"/>
      <c r="AC394" s="216"/>
      <c r="AD394" s="100"/>
      <c r="AE394" s="100"/>
      <c r="AF394" s="995" t="s">
        <v>139</v>
      </c>
      <c r="AG394" s="996"/>
      <c r="AH394" s="996"/>
      <c r="AI394" s="996"/>
      <c r="AJ394" s="996"/>
      <c r="AK394" s="996" t="s">
        <v>133</v>
      </c>
      <c r="AL394" s="996"/>
      <c r="AM394" s="996"/>
      <c r="AN394" s="996"/>
      <c r="AO394" s="997"/>
      <c r="AP394" s="100"/>
      <c r="AQ394" s="199"/>
      <c r="AR394" s="199"/>
      <c r="AS394" s="100"/>
      <c r="AT394" s="214"/>
      <c r="AU394" s="208"/>
      <c r="AV394" s="222"/>
      <c r="AW394" s="222"/>
      <c r="AX394" s="222"/>
      <c r="AY394" s="222"/>
      <c r="AZ394" s="222"/>
      <c r="BA394" s="22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</row>
    <row r="395" spans="1:64" ht="33.65" customHeight="1" x14ac:dyDescent="0.35">
      <c r="A395" s="75"/>
      <c r="B395" s="75"/>
      <c r="C395" s="72"/>
      <c r="D395" s="219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219"/>
      <c r="P395" s="127"/>
      <c r="Q395" s="127"/>
      <c r="R395" s="127"/>
      <c r="S395" s="127"/>
      <c r="T395" s="127"/>
      <c r="U395" s="127"/>
      <c r="V395" s="127"/>
      <c r="W395" s="75"/>
      <c r="X395" s="75"/>
      <c r="Y395" s="75"/>
      <c r="Z395" s="75"/>
      <c r="AA395" s="75"/>
      <c r="AB395" s="216"/>
      <c r="AC395" s="216"/>
      <c r="AD395" s="100"/>
      <c r="AE395" s="100"/>
      <c r="AF395" s="995" t="s">
        <v>140</v>
      </c>
      <c r="AG395" s="996"/>
      <c r="AH395" s="996"/>
      <c r="AI395" s="996"/>
      <c r="AJ395" s="996"/>
      <c r="AK395" s="996" t="s">
        <v>141</v>
      </c>
      <c r="AL395" s="996"/>
      <c r="AM395" s="996"/>
      <c r="AN395" s="996"/>
      <c r="AO395" s="997"/>
      <c r="AP395" s="118"/>
      <c r="AQ395" s="201"/>
      <c r="AR395" s="75"/>
      <c r="AS395" s="118"/>
      <c r="AT395" s="214"/>
      <c r="AU395" s="208"/>
      <c r="AV395" s="222"/>
      <c r="AW395" s="222"/>
      <c r="AX395" s="222"/>
      <c r="AY395" s="222"/>
      <c r="AZ395" s="222"/>
      <c r="BA395" s="22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</row>
    <row r="396" spans="1:64" ht="30.65" customHeight="1" thickBot="1" x14ac:dyDescent="0.4">
      <c r="A396" s="72"/>
      <c r="B396" s="75"/>
      <c r="C396" s="72"/>
      <c r="D396" s="219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219"/>
      <c r="P396" s="127"/>
      <c r="Q396" s="127"/>
      <c r="R396" s="127"/>
      <c r="S396" s="127"/>
      <c r="T396" s="127"/>
      <c r="U396" s="127"/>
      <c r="V396" s="127"/>
      <c r="W396" s="75"/>
      <c r="X396" s="75"/>
      <c r="Y396" s="75"/>
      <c r="Z396" s="75"/>
      <c r="AA396" s="75"/>
      <c r="AB396" s="216"/>
      <c r="AC396" s="216"/>
      <c r="AF396" s="998" t="s">
        <v>142</v>
      </c>
      <c r="AG396" s="999"/>
      <c r="AH396" s="999"/>
      <c r="AI396" s="999"/>
      <c r="AJ396" s="999"/>
      <c r="AK396" s="999" t="s">
        <v>141</v>
      </c>
      <c r="AL396" s="999"/>
      <c r="AM396" s="999"/>
      <c r="AN396" s="999"/>
      <c r="AO396" s="1000"/>
      <c r="AP396" s="100"/>
      <c r="AQ396" s="983"/>
      <c r="AR396" s="983"/>
      <c r="AS396" s="100"/>
      <c r="AT396" s="214"/>
      <c r="AU396" s="208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</row>
    <row r="397" spans="1:64" ht="17.25" customHeight="1" thickBot="1" x14ac:dyDescent="0.4">
      <c r="A397" s="72"/>
      <c r="B397" s="75"/>
      <c r="C397" s="72"/>
      <c r="D397" s="219"/>
      <c r="E397" s="107"/>
      <c r="F397" s="107"/>
      <c r="G397" s="127"/>
      <c r="H397" s="107"/>
      <c r="I397" s="107"/>
      <c r="J397" s="127"/>
      <c r="K397" s="127"/>
      <c r="L397" s="223" t="s">
        <v>139</v>
      </c>
      <c r="N397" s="127"/>
      <c r="O397" s="219"/>
      <c r="P397" s="127"/>
      <c r="Q397" s="127"/>
      <c r="R397" s="127"/>
      <c r="S397" s="127"/>
      <c r="T397" s="127"/>
      <c r="U397" s="127"/>
      <c r="V397" s="127"/>
      <c r="W397" s="75"/>
      <c r="X397" s="75"/>
      <c r="Y397" s="75"/>
      <c r="Z397" s="75"/>
      <c r="AA397" s="75"/>
      <c r="AB397" s="216"/>
      <c r="AC397" s="216"/>
      <c r="AN397" s="75"/>
      <c r="AO397" s="75"/>
      <c r="AP397" s="100"/>
      <c r="AQ397" s="983"/>
      <c r="AR397" s="983"/>
      <c r="AS397" s="100"/>
      <c r="AT397" s="214"/>
      <c r="AU397" s="208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</row>
    <row r="398" spans="1:64" ht="18.75" customHeight="1" thickTop="1" x14ac:dyDescent="0.35">
      <c r="A398" s="72"/>
      <c r="B398" s="75"/>
      <c r="C398" s="72"/>
      <c r="D398" s="219"/>
      <c r="E398" s="224" t="s">
        <v>85</v>
      </c>
      <c r="F398" s="225" t="s">
        <v>86</v>
      </c>
      <c r="G398" s="127"/>
      <c r="H398" s="224" t="s">
        <v>85</v>
      </c>
      <c r="I398" s="225" t="s">
        <v>86</v>
      </c>
      <c r="J398" s="127" t="s">
        <v>33</v>
      </c>
      <c r="K398" s="127"/>
      <c r="L398" s="127"/>
      <c r="M398" s="127"/>
      <c r="N398" s="127"/>
      <c r="O398" s="219"/>
      <c r="P398" s="127"/>
      <c r="Q398" s="127"/>
      <c r="R398" s="127"/>
      <c r="S398" s="127"/>
      <c r="T398" s="127"/>
      <c r="U398" s="127"/>
      <c r="V398" s="127"/>
      <c r="W398" s="75"/>
      <c r="X398" s="75"/>
      <c r="Y398" s="75"/>
      <c r="Z398" s="75"/>
      <c r="AA398" s="75"/>
      <c r="AB398" s="216"/>
      <c r="AC398" s="216"/>
      <c r="AN398" s="136"/>
      <c r="AO398" s="136"/>
      <c r="AP398" s="136"/>
      <c r="AQ398" s="136"/>
      <c r="AR398" s="136"/>
      <c r="AS398" s="136"/>
      <c r="AT398" s="214"/>
      <c r="AU398" s="208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</row>
    <row r="399" spans="1:64" ht="18.75" customHeight="1" thickBot="1" x14ac:dyDescent="0.4">
      <c r="A399" s="72"/>
      <c r="B399" s="75"/>
      <c r="C399" s="136"/>
      <c r="D399" s="219"/>
      <c r="E399" s="226" t="s">
        <v>89</v>
      </c>
      <c r="F399" s="227" t="s">
        <v>90</v>
      </c>
      <c r="G399" s="127"/>
      <c r="H399" s="226" t="s">
        <v>89</v>
      </c>
      <c r="I399" s="227" t="s">
        <v>90</v>
      </c>
      <c r="J399" s="228"/>
      <c r="K399" s="127"/>
      <c r="L399" s="127"/>
      <c r="M399" s="127"/>
      <c r="N399" s="127"/>
      <c r="O399" s="219"/>
      <c r="P399" s="127"/>
      <c r="Q399" s="127"/>
      <c r="R399" s="127"/>
      <c r="S399" s="127"/>
      <c r="T399" s="127"/>
      <c r="U399" s="127"/>
      <c r="V399" s="118"/>
      <c r="W399" s="75"/>
      <c r="X399" s="75"/>
      <c r="Y399" s="75"/>
      <c r="Z399" s="75"/>
      <c r="AA399" s="75"/>
      <c r="AB399" s="216"/>
      <c r="AC399" s="216"/>
      <c r="AN399" s="229"/>
      <c r="AO399" s="229"/>
      <c r="AP399" s="230"/>
      <c r="AQ399" s="229"/>
      <c r="AR399" s="229"/>
      <c r="AS399" s="230"/>
      <c r="AT399" s="214"/>
      <c r="AU399" s="208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</row>
    <row r="400" spans="1:64" ht="17.25" customHeight="1" thickTop="1" x14ac:dyDescent="0.35">
      <c r="A400" s="72"/>
      <c r="B400" s="75"/>
      <c r="C400" s="72"/>
      <c r="D400" s="231"/>
      <c r="E400" s="232" t="s">
        <v>143</v>
      </c>
      <c r="F400" s="232"/>
      <c r="G400" s="233"/>
      <c r="H400" s="232"/>
      <c r="I400" s="232"/>
      <c r="J400" s="234"/>
      <c r="K400" s="127"/>
      <c r="L400" s="127"/>
      <c r="M400" s="127"/>
      <c r="N400" s="127"/>
      <c r="O400" s="988" t="s">
        <v>144</v>
      </c>
      <c r="P400" s="989"/>
      <c r="Q400" s="235" t="s">
        <v>145</v>
      </c>
      <c r="R400" s="127"/>
      <c r="S400" s="990" t="s">
        <v>146</v>
      </c>
      <c r="T400" s="990"/>
      <c r="U400" s="235" t="s">
        <v>147</v>
      </c>
      <c r="V400" s="127"/>
      <c r="W400" s="127" t="s">
        <v>148</v>
      </c>
      <c r="X400" s="75"/>
      <c r="Y400" s="75"/>
      <c r="Z400" s="75"/>
      <c r="AA400" s="75"/>
      <c r="AB400" s="216"/>
      <c r="AC400" s="216"/>
      <c r="AN400" s="72"/>
      <c r="AO400" s="72"/>
      <c r="AP400" s="237"/>
      <c r="AQ400" s="72"/>
      <c r="AR400" s="72"/>
      <c r="AS400" s="214"/>
      <c r="AT400" s="207"/>
      <c r="AU400" s="208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</row>
    <row r="401" spans="1:64" x14ac:dyDescent="0.35">
      <c r="A401" s="72"/>
      <c r="B401" s="75"/>
      <c r="C401" s="72"/>
      <c r="D401" s="219"/>
      <c r="E401" s="127"/>
      <c r="F401" s="127"/>
      <c r="G401" s="127"/>
      <c r="H401" s="127"/>
      <c r="I401" s="127"/>
      <c r="J401" s="127"/>
      <c r="K401" s="127" t="s">
        <v>149</v>
      </c>
      <c r="L401" s="127"/>
      <c r="M401" s="127"/>
      <c r="N401" s="127"/>
      <c r="O401" s="219"/>
      <c r="P401" s="127"/>
      <c r="Q401" s="127"/>
      <c r="R401" s="238"/>
      <c r="S401" s="238"/>
      <c r="U401" s="236"/>
      <c r="V401" s="127"/>
      <c r="W401" s="75"/>
      <c r="X401" s="75"/>
      <c r="Y401" s="75"/>
      <c r="Z401" s="75"/>
      <c r="AA401" s="75"/>
      <c r="AB401" s="216"/>
      <c r="AC401" s="216"/>
      <c r="AD401" s="214"/>
      <c r="AE401" s="72"/>
      <c r="AF401" s="72"/>
      <c r="AG401" s="214"/>
      <c r="AH401" s="72"/>
      <c r="AI401" s="72"/>
      <c r="AJ401" s="214"/>
      <c r="AK401" s="72"/>
      <c r="AL401" s="72"/>
      <c r="AM401" s="214"/>
      <c r="AN401" s="72"/>
      <c r="AO401" s="72"/>
      <c r="AP401" s="214"/>
      <c r="AQ401" s="72"/>
      <c r="AR401" s="95"/>
      <c r="AS401" s="214"/>
      <c r="AT401" s="214"/>
      <c r="AU401" s="208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</row>
    <row r="402" spans="1:64" x14ac:dyDescent="0.35">
      <c r="A402" s="72"/>
      <c r="B402" s="75"/>
      <c r="C402" s="72"/>
      <c r="D402" s="219"/>
      <c r="E402" s="127"/>
      <c r="F402" s="127"/>
      <c r="G402" s="118"/>
      <c r="H402" s="127"/>
      <c r="I402" s="127"/>
      <c r="J402" s="127"/>
      <c r="K402" s="127"/>
      <c r="L402" s="127"/>
      <c r="M402" s="127"/>
      <c r="N402" s="127"/>
      <c r="O402" s="219"/>
      <c r="P402" s="127"/>
      <c r="Q402" s="127"/>
      <c r="R402" s="127"/>
      <c r="S402" s="127"/>
      <c r="T402" s="236"/>
      <c r="U402" s="127"/>
      <c r="V402" s="127"/>
      <c r="W402" s="75"/>
      <c r="X402" s="75"/>
      <c r="Y402" s="75"/>
      <c r="Z402" s="75"/>
      <c r="AA402" s="75"/>
      <c r="AB402" s="216"/>
      <c r="AC402" s="216"/>
      <c r="AD402" s="214"/>
      <c r="AE402" s="72"/>
      <c r="AF402" s="72"/>
      <c r="AG402" s="214"/>
      <c r="AH402" s="72"/>
      <c r="AI402" s="72"/>
      <c r="AJ402" s="214"/>
      <c r="AK402" s="72"/>
      <c r="AL402" s="72"/>
      <c r="AM402" s="214"/>
      <c r="AN402" s="72"/>
      <c r="AO402" s="72"/>
      <c r="AP402" s="214"/>
      <c r="AQ402" s="72"/>
      <c r="AR402" s="72"/>
      <c r="AS402" s="214"/>
      <c r="AT402" s="214"/>
      <c r="AU402" s="208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</row>
    <row r="403" spans="1:64" ht="85.5" customHeight="1" x14ac:dyDescent="0.35">
      <c r="A403" s="72"/>
      <c r="B403" s="75"/>
      <c r="C403" s="72"/>
      <c r="D403" s="219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239"/>
      <c r="P403" s="991" t="s">
        <v>150</v>
      </c>
      <c r="Q403" s="992"/>
      <c r="R403" s="127"/>
      <c r="S403" s="240"/>
      <c r="T403" s="993" t="s">
        <v>151</v>
      </c>
      <c r="U403" s="994"/>
      <c r="V403" s="127"/>
      <c r="W403" s="75"/>
      <c r="X403" s="75"/>
      <c r="Y403" s="75"/>
      <c r="Z403" s="75"/>
      <c r="AA403" s="75"/>
      <c r="AB403" s="216"/>
      <c r="AC403" s="216"/>
      <c r="AD403" s="230"/>
      <c r="AE403" s="241"/>
      <c r="AF403" s="241"/>
      <c r="AG403" s="230"/>
      <c r="AH403" s="241"/>
      <c r="AI403" s="241"/>
      <c r="AJ403" s="230"/>
      <c r="AK403" s="241"/>
      <c r="AL403" s="72"/>
      <c r="AM403" s="230"/>
      <c r="AN403" s="241"/>
      <c r="AO403" s="241"/>
      <c r="AP403" s="230"/>
      <c r="AQ403" s="241"/>
      <c r="AR403" s="72"/>
      <c r="AS403" s="230"/>
      <c r="AT403" s="214"/>
      <c r="AU403" s="208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</row>
    <row r="404" spans="1:64" x14ac:dyDescent="0.35">
      <c r="A404" s="72"/>
      <c r="B404" s="75"/>
      <c r="C404" s="72"/>
      <c r="D404" s="219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239"/>
      <c r="P404" s="242"/>
      <c r="Q404" s="242"/>
      <c r="R404" s="127"/>
      <c r="S404" s="243"/>
      <c r="T404" s="244"/>
      <c r="U404" s="244"/>
      <c r="V404" s="127"/>
      <c r="W404" s="75"/>
      <c r="X404" s="75"/>
      <c r="Y404" s="75"/>
      <c r="Z404" s="75"/>
      <c r="AA404" s="75"/>
      <c r="AB404" s="216"/>
      <c r="AC404" s="216"/>
      <c r="AD404" s="214"/>
      <c r="AE404" s="72"/>
      <c r="AF404" s="72"/>
      <c r="AG404" s="214"/>
      <c r="AH404" s="72"/>
      <c r="AI404" s="72"/>
      <c r="AJ404" s="214"/>
      <c r="AK404" s="72"/>
      <c r="AL404" s="72"/>
      <c r="AM404" s="214"/>
      <c r="AN404" s="72"/>
      <c r="AO404" s="72"/>
      <c r="AP404" s="214"/>
      <c r="AQ404" s="72"/>
      <c r="AR404" s="72"/>
      <c r="AS404" s="214"/>
      <c r="AT404" s="214"/>
      <c r="AU404" s="208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</row>
    <row r="405" spans="1:64" x14ac:dyDescent="0.35">
      <c r="A405" s="72"/>
      <c r="B405" s="75"/>
      <c r="C405" s="72"/>
      <c r="D405" s="219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239"/>
      <c r="P405" s="242"/>
      <c r="Q405" s="242"/>
      <c r="R405" s="127"/>
      <c r="S405" s="245"/>
      <c r="T405" s="244"/>
      <c r="U405" s="244"/>
      <c r="V405" s="127"/>
      <c r="W405" s="75"/>
      <c r="X405" s="75"/>
      <c r="Y405" s="75"/>
      <c r="Z405" s="75"/>
      <c r="AA405" s="75"/>
      <c r="AB405" s="216"/>
      <c r="AC405" s="216"/>
      <c r="AD405" s="214"/>
      <c r="AE405" s="72"/>
      <c r="AF405" s="72"/>
      <c r="AG405" s="214"/>
      <c r="AH405" s="72"/>
      <c r="AI405" s="72"/>
      <c r="AJ405" s="214"/>
      <c r="AK405" s="72"/>
      <c r="AL405" s="72"/>
      <c r="AM405" s="214"/>
      <c r="AN405" s="72"/>
      <c r="AO405" s="72"/>
      <c r="AP405" s="214"/>
      <c r="AQ405" s="72"/>
      <c r="AR405" s="72"/>
      <c r="AS405" s="214"/>
      <c r="AT405" s="214"/>
      <c r="AU405" s="214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</row>
    <row r="406" spans="1:64" ht="17.149999999999999" customHeight="1" x14ac:dyDescent="0.35">
      <c r="A406" s="72"/>
      <c r="B406" s="75"/>
      <c r="C406" s="72"/>
      <c r="D406" s="219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246"/>
      <c r="P406" s="127"/>
      <c r="Q406" s="127"/>
      <c r="R406" s="100"/>
      <c r="S406" s="127"/>
      <c r="T406" s="127"/>
      <c r="U406" s="100"/>
      <c r="V406" s="127"/>
      <c r="W406" s="75"/>
      <c r="X406" s="75"/>
      <c r="Y406" s="75"/>
      <c r="Z406" s="75"/>
      <c r="AA406" s="75"/>
      <c r="AB406" s="216"/>
      <c r="AC406" s="216"/>
      <c r="AD406" s="214"/>
      <c r="AE406" s="229"/>
      <c r="AF406" s="229"/>
      <c r="AG406" s="214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14"/>
      <c r="AU406" s="214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</row>
    <row r="407" spans="1:64" ht="17.149999999999999" customHeight="1" x14ac:dyDescent="0.35">
      <c r="D407" s="219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247"/>
      <c r="P407" s="248"/>
      <c r="Q407" s="127"/>
      <c r="R407" s="127"/>
      <c r="S407" s="240"/>
      <c r="T407" s="244" t="s">
        <v>152</v>
      </c>
      <c r="U407" s="244"/>
      <c r="V407" s="127"/>
      <c r="W407" s="75"/>
      <c r="X407" s="75"/>
      <c r="Y407" s="75"/>
      <c r="Z407" s="75"/>
      <c r="AA407" s="75"/>
      <c r="AB407" s="216"/>
      <c r="AC407" s="216"/>
    </row>
    <row r="408" spans="1:64" x14ac:dyDescent="0.35">
      <c r="D408" s="219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246"/>
      <c r="P408" s="249"/>
      <c r="Q408" s="127"/>
      <c r="R408" s="127"/>
      <c r="S408" s="243"/>
      <c r="T408" s="244"/>
      <c r="U408" s="244"/>
      <c r="V408" s="127"/>
      <c r="W408" s="75"/>
      <c r="X408" s="75"/>
      <c r="Y408" s="75"/>
      <c r="Z408" s="75"/>
      <c r="AA408" s="75"/>
      <c r="AB408" s="216"/>
      <c r="AC408" s="216"/>
    </row>
    <row r="409" spans="1:64" x14ac:dyDescent="0.35">
      <c r="D409" s="219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246"/>
      <c r="P409" s="249"/>
      <c r="Q409" s="127"/>
      <c r="R409" s="127"/>
      <c r="S409" s="245"/>
      <c r="T409" s="244"/>
      <c r="U409" s="244"/>
      <c r="V409" s="127"/>
      <c r="W409" s="75"/>
      <c r="X409" s="75"/>
      <c r="Y409" s="75"/>
      <c r="Z409" s="75"/>
      <c r="AA409" s="75"/>
      <c r="AB409" s="216"/>
      <c r="AC409" s="216"/>
    </row>
    <row r="410" spans="1:64" ht="17.149999999999999" customHeight="1" x14ac:dyDescent="0.35">
      <c r="D410" s="219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246"/>
      <c r="P410" s="249"/>
      <c r="Q410" s="127"/>
      <c r="R410" s="100"/>
      <c r="S410" s="127"/>
      <c r="T410" s="127"/>
      <c r="U410" s="100"/>
      <c r="V410" s="127"/>
      <c r="W410" s="75"/>
      <c r="X410" s="75"/>
      <c r="Y410" s="75"/>
      <c r="Z410" s="75"/>
      <c r="AA410" s="75"/>
      <c r="AB410" s="216"/>
      <c r="AC410" s="216"/>
    </row>
    <row r="411" spans="1:64" ht="17.149999999999999" customHeight="1" x14ac:dyDescent="0.35">
      <c r="D411" s="219"/>
      <c r="E411" s="127"/>
      <c r="F411" s="127"/>
      <c r="G411" s="127"/>
      <c r="H411" s="127"/>
      <c r="I411" s="127"/>
      <c r="J411" s="127"/>
      <c r="K411" s="127"/>
      <c r="L411" s="127"/>
      <c r="M411" s="127"/>
      <c r="N411" s="223"/>
      <c r="O411" s="250" t="s">
        <v>153</v>
      </c>
      <c r="P411" s="251"/>
      <c r="Q411" s="127"/>
      <c r="R411" s="127"/>
      <c r="S411" s="127"/>
      <c r="T411" s="127"/>
      <c r="U411" s="127"/>
      <c r="V411" s="127"/>
      <c r="W411" s="75"/>
      <c r="X411" s="75"/>
      <c r="Y411" s="75"/>
      <c r="Z411" s="75"/>
      <c r="AA411" s="75"/>
      <c r="AB411" s="216"/>
      <c r="AC411" s="216"/>
    </row>
    <row r="412" spans="1:64" x14ac:dyDescent="0.35">
      <c r="D412" s="219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252"/>
      <c r="P412" s="253"/>
      <c r="Q412" s="127"/>
      <c r="R412" s="127"/>
      <c r="S412" s="127"/>
      <c r="T412" s="127"/>
      <c r="U412" s="127"/>
      <c r="V412" s="127"/>
      <c r="W412" s="75"/>
      <c r="X412" s="75"/>
      <c r="Y412" s="75"/>
      <c r="Z412" s="75"/>
      <c r="AA412" s="75"/>
      <c r="AB412" s="216"/>
      <c r="AC412" s="216"/>
    </row>
    <row r="413" spans="1:64" ht="17" thickBot="1" x14ac:dyDescent="0.4">
      <c r="D413" s="219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254"/>
      <c r="P413" s="255"/>
      <c r="Q413" s="255"/>
      <c r="R413" s="255"/>
      <c r="S413" s="255"/>
      <c r="T413" s="255"/>
      <c r="U413" s="255"/>
      <c r="V413" s="255"/>
      <c r="W413" s="256"/>
      <c r="X413" s="256"/>
      <c r="Y413" s="256"/>
      <c r="Z413" s="256"/>
      <c r="AA413" s="256"/>
      <c r="AB413" s="257"/>
      <c r="AC413" s="216"/>
    </row>
    <row r="414" spans="1:64" ht="17.149999999999999" customHeight="1" thickBot="1" x14ac:dyDescent="0.4">
      <c r="D414" s="258"/>
      <c r="E414" s="256"/>
      <c r="F414" s="256"/>
      <c r="G414" s="256"/>
      <c r="H414" s="256"/>
      <c r="I414" s="256"/>
      <c r="J414" s="256"/>
      <c r="K414" s="256"/>
      <c r="L414" s="256"/>
      <c r="M414" s="256"/>
      <c r="N414" s="257"/>
      <c r="O414" s="259"/>
      <c r="P414" s="259"/>
      <c r="Q414" s="259"/>
      <c r="R414" s="259"/>
      <c r="S414" s="259"/>
      <c r="T414" s="259"/>
      <c r="U414" s="259"/>
      <c r="V414" s="259"/>
      <c r="W414" s="256"/>
      <c r="X414" s="256"/>
      <c r="Y414" s="256"/>
      <c r="Z414" s="256"/>
      <c r="AA414" s="256"/>
      <c r="AB414" s="256"/>
      <c r="AC414" s="257"/>
    </row>
    <row r="419" spans="4:14" x14ac:dyDescent="0.35"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</row>
    <row r="420" spans="4:14" x14ac:dyDescent="0.35"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</row>
    <row r="421" spans="4:14" x14ac:dyDescent="0.35"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</row>
    <row r="422" spans="4:14" x14ac:dyDescent="0.35"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</row>
    <row r="423" spans="4:14" x14ac:dyDescent="0.35">
      <c r="D423" s="75"/>
      <c r="E423" s="75"/>
      <c r="F423" s="75"/>
      <c r="G423" s="75"/>
      <c r="H423" s="75"/>
      <c r="I423" s="75"/>
      <c r="J423" s="75"/>
      <c r="K423" s="75"/>
      <c r="L423" s="983"/>
      <c r="M423" s="983"/>
      <c r="N423" s="75"/>
    </row>
    <row r="424" spans="4:14" x14ac:dyDescent="0.35">
      <c r="D424" s="75"/>
      <c r="E424" s="236"/>
      <c r="F424" s="75"/>
      <c r="G424" s="260"/>
      <c r="H424" s="75"/>
      <c r="I424" s="75"/>
      <c r="J424" s="75"/>
      <c r="K424" s="201"/>
      <c r="L424" s="75"/>
      <c r="M424" s="75"/>
      <c r="N424" s="75"/>
    </row>
    <row r="425" spans="4:14" x14ac:dyDescent="0.35">
      <c r="D425" s="75"/>
      <c r="E425" s="75"/>
      <c r="F425" s="75"/>
      <c r="G425" s="75"/>
      <c r="H425" s="984"/>
      <c r="I425" s="984"/>
      <c r="J425" s="201"/>
      <c r="K425" s="201"/>
      <c r="L425" s="75"/>
      <c r="M425" s="75"/>
      <c r="N425" s="75"/>
    </row>
    <row r="426" spans="4:14" x14ac:dyDescent="0.35">
      <c r="D426" s="75"/>
      <c r="E426" s="75"/>
      <c r="F426" s="75"/>
      <c r="G426" s="75"/>
      <c r="H426" s="75"/>
      <c r="I426" s="75"/>
      <c r="J426" s="201"/>
      <c r="K426" s="75"/>
      <c r="L426" s="75"/>
      <c r="M426" s="75"/>
      <c r="N426" s="75"/>
    </row>
    <row r="427" spans="4:14" x14ac:dyDescent="0.35"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</row>
    <row r="428" spans="4:14" x14ac:dyDescent="0.35"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</row>
    <row r="429" spans="4:14" x14ac:dyDescent="0.35"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</row>
    <row r="430" spans="4:14" x14ac:dyDescent="0.35">
      <c r="D430" s="75"/>
      <c r="E430" s="985"/>
      <c r="F430" s="986"/>
      <c r="G430" s="986"/>
      <c r="H430" s="75"/>
      <c r="I430" s="261"/>
      <c r="J430" s="987"/>
      <c r="K430" s="987"/>
      <c r="L430" s="75"/>
      <c r="M430" s="100"/>
      <c r="N430" s="75"/>
    </row>
    <row r="431" spans="4:14" x14ac:dyDescent="0.35">
      <c r="D431" s="75"/>
      <c r="E431" s="985"/>
      <c r="F431" s="986"/>
      <c r="G431" s="986"/>
      <c r="H431" s="75"/>
      <c r="I431" s="261"/>
      <c r="J431" s="987"/>
      <c r="K431" s="987"/>
      <c r="L431" s="75"/>
      <c r="M431" s="100"/>
      <c r="N431" s="75"/>
    </row>
    <row r="432" spans="4:14" x14ac:dyDescent="0.35">
      <c r="D432" s="75"/>
      <c r="E432" s="985"/>
      <c r="F432" s="986"/>
      <c r="G432" s="986"/>
      <c r="H432" s="75"/>
      <c r="I432" s="261"/>
      <c r="J432" s="987"/>
      <c r="K432" s="987"/>
      <c r="L432" s="75"/>
      <c r="M432" s="100"/>
      <c r="N432" s="75"/>
    </row>
    <row r="433" spans="4:14" x14ac:dyDescent="0.35">
      <c r="D433" s="75"/>
      <c r="E433" s="100"/>
      <c r="F433" s="75"/>
      <c r="G433" s="75"/>
      <c r="H433" s="100"/>
      <c r="I433" s="75"/>
      <c r="J433" s="75"/>
      <c r="K433" s="100"/>
      <c r="L433" s="75"/>
      <c r="M433" s="75"/>
      <c r="N433" s="100"/>
    </row>
    <row r="434" spans="4:14" x14ac:dyDescent="0.35">
      <c r="D434" s="75"/>
      <c r="E434" s="100"/>
      <c r="F434" s="75"/>
      <c r="G434" s="75"/>
      <c r="H434" s="75"/>
      <c r="I434" s="261"/>
      <c r="J434" s="987"/>
      <c r="K434" s="987"/>
      <c r="L434" s="75"/>
      <c r="M434" s="100"/>
      <c r="N434" s="75"/>
    </row>
    <row r="435" spans="4:14" x14ac:dyDescent="0.35">
      <c r="D435" s="75"/>
      <c r="E435" s="100"/>
      <c r="F435" s="75"/>
      <c r="G435" s="75"/>
      <c r="H435" s="75"/>
      <c r="I435" s="261"/>
      <c r="J435" s="987"/>
      <c r="K435" s="987"/>
      <c r="L435" s="75"/>
      <c r="M435" s="100"/>
      <c r="N435" s="75"/>
    </row>
    <row r="436" spans="4:14" x14ac:dyDescent="0.35">
      <c r="D436" s="75"/>
      <c r="E436" s="100"/>
      <c r="F436" s="75"/>
      <c r="G436" s="75"/>
      <c r="H436" s="75"/>
      <c r="I436" s="261"/>
      <c r="J436" s="987"/>
      <c r="K436" s="987"/>
      <c r="L436" s="75"/>
      <c r="M436" s="100"/>
      <c r="N436" s="75"/>
    </row>
    <row r="437" spans="4:14" x14ac:dyDescent="0.35">
      <c r="D437" s="75"/>
      <c r="E437" s="100"/>
      <c r="F437" s="75"/>
      <c r="G437" s="75"/>
      <c r="H437" s="100"/>
      <c r="I437" s="75"/>
      <c r="J437" s="75"/>
      <c r="K437" s="100"/>
      <c r="L437" s="75"/>
      <c r="M437" s="75"/>
      <c r="N437" s="100"/>
    </row>
    <row r="438" spans="4:14" x14ac:dyDescent="0.35">
      <c r="D438" s="75"/>
      <c r="E438" s="983"/>
      <c r="F438" s="983"/>
      <c r="G438" s="75"/>
      <c r="H438" s="75"/>
      <c r="I438" s="75"/>
      <c r="J438" s="75"/>
      <c r="K438" s="75"/>
      <c r="L438" s="75"/>
      <c r="M438" s="75"/>
      <c r="N438" s="75"/>
    </row>
    <row r="439" spans="4:14" x14ac:dyDescent="0.35"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</row>
    <row r="440" spans="4:14" x14ac:dyDescent="0.35"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</row>
    <row r="441" spans="4:14" x14ac:dyDescent="0.35"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283" priority="82" operator="containsText" text="DD">
      <formula>NOT(ISERROR(SEARCH("DD",C51)))</formula>
    </cfRule>
    <cfRule type="containsText" dxfId="282" priority="83" operator="containsText" text="DC">
      <formula>NOT(ISERROR(SEARCH("DC",C51)))</formula>
    </cfRule>
    <cfRule type="containsText" dxfId="281" priority="84" operator="containsText" text="DB">
      <formula>NOT(ISERROR(SEARCH("DB",C51)))</formula>
    </cfRule>
  </conditionalFormatting>
  <conditionalFormatting sqref="F107">
    <cfRule type="containsText" dxfId="280" priority="76" operator="containsText" text="DD">
      <formula>NOT(ISERROR(SEARCH("DD",F107)))</formula>
    </cfRule>
    <cfRule type="containsText" dxfId="279" priority="77" operator="containsText" text="DC">
      <formula>NOT(ISERROR(SEARCH("DC",F107)))</formula>
    </cfRule>
    <cfRule type="containsText" dxfId="278" priority="78" operator="containsText" text="DB">
      <formula>NOT(ISERROR(SEARCH("DB",F107)))</formula>
    </cfRule>
  </conditionalFormatting>
  <conditionalFormatting sqref="I41">
    <cfRule type="containsText" dxfId="277" priority="91" operator="containsText" text="DD">
      <formula>NOT(ISERROR(SEARCH("DD",I41)))</formula>
    </cfRule>
    <cfRule type="containsText" dxfId="276" priority="92" operator="containsText" text="DC">
      <formula>NOT(ISERROR(SEARCH("DC",I41)))</formula>
    </cfRule>
    <cfRule type="containsText" dxfId="275" priority="93" operator="containsText" text="DB">
      <formula>NOT(ISERROR(SEARCH("DB",I41)))</formula>
    </cfRule>
  </conditionalFormatting>
  <conditionalFormatting sqref="I118">
    <cfRule type="containsText" dxfId="274" priority="73" operator="containsText" text="DD">
      <formula>NOT(ISERROR(SEARCH("DD",I118)))</formula>
    </cfRule>
    <cfRule type="containsText" dxfId="273" priority="74" operator="containsText" text="DC">
      <formula>NOT(ISERROR(SEARCH("DC",I118)))</formula>
    </cfRule>
    <cfRule type="containsText" dxfId="272" priority="75" operator="containsText" text="DB">
      <formula>NOT(ISERROR(SEARCH("DB",I118)))</formula>
    </cfRule>
  </conditionalFormatting>
  <conditionalFormatting sqref="L41">
    <cfRule type="containsText" dxfId="271" priority="88" operator="containsText" text="DD">
      <formula>NOT(ISERROR(SEARCH("DD",L41)))</formula>
    </cfRule>
    <cfRule type="containsText" dxfId="270" priority="89" operator="containsText" text="DC">
      <formula>NOT(ISERROR(SEARCH("DC",L41)))</formula>
    </cfRule>
    <cfRule type="containsText" dxfId="269" priority="90" operator="containsText" text="DB">
      <formula>NOT(ISERROR(SEARCH("DB",L41)))</formula>
    </cfRule>
  </conditionalFormatting>
  <conditionalFormatting sqref="L129">
    <cfRule type="containsText" dxfId="268" priority="64" operator="containsText" text="DD">
      <formula>NOT(ISERROR(SEARCH("DD",L129)))</formula>
    </cfRule>
    <cfRule type="containsText" dxfId="267" priority="65" operator="containsText" text="DC">
      <formula>NOT(ISERROR(SEARCH("DC",L129)))</formula>
    </cfRule>
    <cfRule type="containsText" dxfId="266" priority="66" operator="containsText" text="DB">
      <formula>NOT(ISERROR(SEARCH("DB",L129)))</formula>
    </cfRule>
  </conditionalFormatting>
  <conditionalFormatting sqref="O129">
    <cfRule type="containsText" dxfId="265" priority="61" operator="containsText" text="DD">
      <formula>NOT(ISERROR(SEARCH("DD",O129)))</formula>
    </cfRule>
    <cfRule type="containsText" dxfId="264" priority="62" operator="containsText" text="DC">
      <formula>NOT(ISERROR(SEARCH("DC",O129)))</formula>
    </cfRule>
    <cfRule type="containsText" dxfId="263" priority="63" operator="containsText" text="DB">
      <formula>NOT(ISERROR(SEARCH("DB",O129)))</formula>
    </cfRule>
  </conditionalFormatting>
  <conditionalFormatting sqref="R118">
    <cfRule type="containsText" dxfId="262" priority="70" operator="containsText" text="DD">
      <formula>NOT(ISERROR(SEARCH("DD",R118)))</formula>
    </cfRule>
    <cfRule type="containsText" dxfId="261" priority="71" operator="containsText" text="DC">
      <formula>NOT(ISERROR(SEARCH("DC",R118)))</formula>
    </cfRule>
    <cfRule type="containsText" dxfId="260" priority="72" operator="containsText" text="DB">
      <formula>NOT(ISERROR(SEARCH("DB",R118)))</formula>
    </cfRule>
  </conditionalFormatting>
  <conditionalFormatting sqref="X118">
    <cfRule type="containsText" dxfId="259" priority="67" operator="containsText" text="DD">
      <formula>NOT(ISERROR(SEARCH("DD",X118)))</formula>
    </cfRule>
    <cfRule type="containsText" dxfId="258" priority="68" operator="containsText" text="DC">
      <formula>NOT(ISERROR(SEARCH("DC",X118)))</formula>
    </cfRule>
    <cfRule type="containsText" dxfId="257" priority="69" operator="containsText" text="DB">
      <formula>NOT(ISERROR(SEARCH("DB",X118)))</formula>
    </cfRule>
  </conditionalFormatting>
  <conditionalFormatting sqref="AA85">
    <cfRule type="containsText" dxfId="256" priority="79" operator="containsText" text="DD">
      <formula>NOT(ISERROR(SEARCH("DD",AA85)))</formula>
    </cfRule>
    <cfRule type="containsText" dxfId="255" priority="80" operator="containsText" text="DC">
      <formula>NOT(ISERROR(SEARCH("DC",AA85)))</formula>
    </cfRule>
    <cfRule type="containsText" dxfId="254" priority="81" operator="containsText" text="DB">
      <formula>NOT(ISERROR(SEARCH("DB",AA85)))</formula>
    </cfRule>
  </conditionalFormatting>
  <conditionalFormatting sqref="AJ19">
    <cfRule type="containsText" dxfId="253" priority="94" operator="containsText" text="DD">
      <formula>NOT(ISERROR(SEARCH("DD",AJ19)))</formula>
    </cfRule>
    <cfRule type="containsText" dxfId="252" priority="95" operator="containsText" text="DC">
      <formula>NOT(ISERROR(SEARCH("DC",AJ19)))</formula>
    </cfRule>
    <cfRule type="containsText" dxfId="251" priority="96" operator="containsText" text="DB">
      <formula>NOT(ISERROR(SEARCH("DB",AJ19)))</formula>
    </cfRule>
  </conditionalFormatting>
  <conditionalFormatting sqref="AM41">
    <cfRule type="containsText" dxfId="250" priority="85" operator="containsText" text="DD">
      <formula>NOT(ISERROR(SEARCH("DD",AM41)))</formula>
    </cfRule>
    <cfRule type="containsText" dxfId="249" priority="86" operator="containsText" text="DC">
      <formula>NOT(ISERROR(SEARCH("DC",AM41)))</formula>
    </cfRule>
    <cfRule type="containsText" dxfId="248" priority="87" operator="containsText" text="DB">
      <formula>NOT(ISERROR(SEARCH("DB",AM41)))</formula>
    </cfRule>
  </conditionalFormatting>
  <conditionalFormatting sqref="AM162">
    <cfRule type="containsText" dxfId="247" priority="58" operator="containsText" text="DD">
      <formula>NOT(ISERROR(SEARCH("DD",AM162)))</formula>
    </cfRule>
    <cfRule type="containsText" dxfId="246" priority="59" operator="containsText" text="DC">
      <formula>NOT(ISERROR(SEARCH("DC",AM162)))</formula>
    </cfRule>
    <cfRule type="containsText" dxfId="245" priority="60" operator="containsText" text="DB">
      <formula>NOT(ISERROR(SEARCH("DB",AM162)))</formula>
    </cfRule>
  </conditionalFormatting>
  <conditionalFormatting sqref="AM173">
    <cfRule type="containsText" dxfId="244" priority="13" operator="containsText" text="DD">
      <formula>NOT(ISERROR(SEARCH("DD",AM173)))</formula>
    </cfRule>
    <cfRule type="containsText" dxfId="243" priority="14" operator="containsText" text="DC">
      <formula>NOT(ISERROR(SEARCH("DC",AM173)))</formula>
    </cfRule>
    <cfRule type="containsText" dxfId="242" priority="15" operator="containsText" text="DB">
      <formula>NOT(ISERROR(SEARCH("DB",AM173)))</formula>
    </cfRule>
  </conditionalFormatting>
  <conditionalFormatting sqref="AM184">
    <cfRule type="containsText" dxfId="241" priority="10" operator="containsText" text="DD">
      <formula>NOT(ISERROR(SEARCH("DD",AM184)))</formula>
    </cfRule>
    <cfRule type="containsText" dxfId="240" priority="11" operator="containsText" text="DC">
      <formula>NOT(ISERROR(SEARCH("DC",AM184)))</formula>
    </cfRule>
    <cfRule type="containsText" dxfId="239" priority="12" operator="containsText" text="DB">
      <formula>NOT(ISERROR(SEARCH("DB",AM184)))</formula>
    </cfRule>
  </conditionalFormatting>
  <conditionalFormatting sqref="AM196">
    <cfRule type="containsText" dxfId="238" priority="55" operator="containsText" text="DD">
      <formula>NOT(ISERROR(SEARCH("DD",AM196)))</formula>
    </cfRule>
    <cfRule type="containsText" dxfId="237" priority="56" operator="containsText" text="DC">
      <formula>NOT(ISERROR(SEARCH("DC",AM196)))</formula>
    </cfRule>
    <cfRule type="containsText" dxfId="236" priority="57" operator="containsText" text="DB">
      <formula>NOT(ISERROR(SEARCH("DB",AM196)))</formula>
    </cfRule>
  </conditionalFormatting>
  <conditionalFormatting sqref="AM207">
    <cfRule type="containsText" dxfId="235" priority="52" operator="containsText" text="DD">
      <formula>NOT(ISERROR(SEARCH("DD",AM207)))</formula>
    </cfRule>
    <cfRule type="containsText" dxfId="234" priority="53" operator="containsText" text="DC">
      <formula>NOT(ISERROR(SEARCH("DC",AM207)))</formula>
    </cfRule>
    <cfRule type="containsText" dxfId="233" priority="54" operator="containsText" text="DB">
      <formula>NOT(ISERROR(SEARCH("DB",AM207)))</formula>
    </cfRule>
  </conditionalFormatting>
  <conditionalFormatting sqref="AM218">
    <cfRule type="containsText" dxfId="232" priority="49" operator="containsText" text="DD">
      <formula>NOT(ISERROR(SEARCH("DD",AM218)))</formula>
    </cfRule>
    <cfRule type="containsText" dxfId="231" priority="50" operator="containsText" text="DC">
      <formula>NOT(ISERROR(SEARCH("DC",AM218)))</formula>
    </cfRule>
    <cfRule type="containsText" dxfId="230" priority="51" operator="containsText" text="DB">
      <formula>NOT(ISERROR(SEARCH("DB",AM218)))</formula>
    </cfRule>
  </conditionalFormatting>
  <conditionalFormatting sqref="AM229">
    <cfRule type="containsText" dxfId="229" priority="46" operator="containsText" text="DD">
      <formula>NOT(ISERROR(SEARCH("DD",AM229)))</formula>
    </cfRule>
    <cfRule type="containsText" dxfId="228" priority="47" operator="containsText" text="DC">
      <formula>NOT(ISERROR(SEARCH("DC",AM229)))</formula>
    </cfRule>
    <cfRule type="containsText" dxfId="227" priority="48" operator="containsText" text="DB">
      <formula>NOT(ISERROR(SEARCH("DB",AM229)))</formula>
    </cfRule>
  </conditionalFormatting>
  <conditionalFormatting sqref="AM240">
    <cfRule type="containsText" dxfId="226" priority="43" operator="containsText" text="DD">
      <formula>NOT(ISERROR(SEARCH("DD",AM240)))</formula>
    </cfRule>
    <cfRule type="containsText" dxfId="225" priority="44" operator="containsText" text="DC">
      <formula>NOT(ISERROR(SEARCH("DC",AM240)))</formula>
    </cfRule>
    <cfRule type="containsText" dxfId="224" priority="45" operator="containsText" text="DB">
      <formula>NOT(ISERROR(SEARCH("DB",AM240)))</formula>
    </cfRule>
  </conditionalFormatting>
  <conditionalFormatting sqref="AM251">
    <cfRule type="containsText" dxfId="223" priority="40" operator="containsText" text="DD">
      <formula>NOT(ISERROR(SEARCH("DD",AM251)))</formula>
    </cfRule>
    <cfRule type="containsText" dxfId="222" priority="41" operator="containsText" text="DC">
      <formula>NOT(ISERROR(SEARCH("DC",AM251)))</formula>
    </cfRule>
    <cfRule type="containsText" dxfId="221" priority="42" operator="containsText" text="DB">
      <formula>NOT(ISERROR(SEARCH("DB",AM251)))</formula>
    </cfRule>
  </conditionalFormatting>
  <conditionalFormatting sqref="AM262">
    <cfRule type="containsText" dxfId="220" priority="37" operator="containsText" text="DD">
      <formula>NOT(ISERROR(SEARCH("DD",AM262)))</formula>
    </cfRule>
    <cfRule type="containsText" dxfId="219" priority="38" operator="containsText" text="DC">
      <formula>NOT(ISERROR(SEARCH("DC",AM262)))</formula>
    </cfRule>
    <cfRule type="containsText" dxfId="218" priority="39" operator="containsText" text="DB">
      <formula>NOT(ISERROR(SEARCH("DB",AM262)))</formula>
    </cfRule>
  </conditionalFormatting>
  <conditionalFormatting sqref="AM273">
    <cfRule type="containsText" dxfId="217" priority="34" operator="containsText" text="DD">
      <formula>NOT(ISERROR(SEARCH("DD",AM273)))</formula>
    </cfRule>
    <cfRule type="containsText" dxfId="216" priority="35" operator="containsText" text="DC">
      <formula>NOT(ISERROR(SEARCH("DC",AM273)))</formula>
    </cfRule>
    <cfRule type="containsText" dxfId="215" priority="36" operator="containsText" text="DB">
      <formula>NOT(ISERROR(SEARCH("DB",AM273)))</formula>
    </cfRule>
  </conditionalFormatting>
  <conditionalFormatting sqref="AM284">
    <cfRule type="containsText" dxfId="214" priority="31" operator="containsText" text="DD">
      <formula>NOT(ISERROR(SEARCH("DD",AM284)))</formula>
    </cfRule>
    <cfRule type="containsText" dxfId="213" priority="32" operator="containsText" text="DC">
      <formula>NOT(ISERROR(SEARCH("DC",AM284)))</formula>
    </cfRule>
    <cfRule type="containsText" dxfId="212" priority="33" operator="containsText" text="DB">
      <formula>NOT(ISERROR(SEARCH("DB",AM284)))</formula>
    </cfRule>
  </conditionalFormatting>
  <conditionalFormatting sqref="AM306">
    <cfRule type="containsText" dxfId="211" priority="28" operator="containsText" text="DD">
      <formula>NOT(ISERROR(SEARCH("DD",AM306)))</formula>
    </cfRule>
    <cfRule type="containsText" dxfId="210" priority="29" operator="containsText" text="DC">
      <formula>NOT(ISERROR(SEARCH("DC",AM306)))</formula>
    </cfRule>
    <cfRule type="containsText" dxfId="209" priority="30" operator="containsText" text="DB">
      <formula>NOT(ISERROR(SEARCH("DB",AM306)))</formula>
    </cfRule>
  </conditionalFormatting>
  <conditionalFormatting sqref="AM317">
    <cfRule type="containsText" dxfId="208" priority="25" operator="containsText" text="DD">
      <formula>NOT(ISERROR(SEARCH("DD",AM317)))</formula>
    </cfRule>
    <cfRule type="containsText" dxfId="207" priority="26" operator="containsText" text="DC">
      <formula>NOT(ISERROR(SEARCH("DC",AM317)))</formula>
    </cfRule>
    <cfRule type="containsText" dxfId="206" priority="27" operator="containsText" text="DB">
      <formula>NOT(ISERROR(SEARCH("DB",AM317)))</formula>
    </cfRule>
  </conditionalFormatting>
  <conditionalFormatting sqref="AM328">
    <cfRule type="containsText" dxfId="205" priority="22" operator="containsText" text="DD">
      <formula>NOT(ISERROR(SEARCH("DD",AM328)))</formula>
    </cfRule>
    <cfRule type="containsText" dxfId="204" priority="23" operator="containsText" text="DC">
      <formula>NOT(ISERROR(SEARCH("DC",AM328)))</formula>
    </cfRule>
    <cfRule type="containsText" dxfId="203" priority="24" operator="containsText" text="DB">
      <formula>NOT(ISERROR(SEARCH("DB",AM328)))</formula>
    </cfRule>
  </conditionalFormatting>
  <conditionalFormatting sqref="AM339">
    <cfRule type="containsText" dxfId="202" priority="19" operator="containsText" text="DD">
      <formula>NOT(ISERROR(SEARCH("DD",AM339)))</formula>
    </cfRule>
    <cfRule type="containsText" dxfId="201" priority="20" operator="containsText" text="DC">
      <formula>NOT(ISERROR(SEARCH("DC",AM339)))</formula>
    </cfRule>
    <cfRule type="containsText" dxfId="200" priority="21" operator="containsText" text="DB">
      <formula>NOT(ISERROR(SEARCH("DB",AM339)))</formula>
    </cfRule>
  </conditionalFormatting>
  <conditionalFormatting sqref="AM350">
    <cfRule type="containsText" dxfId="199" priority="16" operator="containsText" text="DD">
      <formula>NOT(ISERROR(SEARCH("DD",AM350)))</formula>
    </cfRule>
    <cfRule type="containsText" dxfId="198" priority="17" operator="containsText" text="DC">
      <formula>NOT(ISERROR(SEARCH("DC",AM350)))</formula>
    </cfRule>
    <cfRule type="containsText" dxfId="197" priority="18" operator="containsText" text="DB">
      <formula>NOT(ISERROR(SEARCH("DB",AM350)))</formula>
    </cfRule>
  </conditionalFormatting>
  <conditionalFormatting sqref="AM361">
    <cfRule type="containsText" dxfId="196" priority="1" operator="containsText" text="DD">
      <formula>NOT(ISERROR(SEARCH("DD",AM361)))</formula>
    </cfRule>
    <cfRule type="containsText" dxfId="195" priority="2" operator="containsText" text="DC">
      <formula>NOT(ISERROR(SEARCH("DC",AM361)))</formula>
    </cfRule>
    <cfRule type="containsText" dxfId="194" priority="3" operator="containsText" text="DB">
      <formula>NOT(ISERROR(SEARCH("DB",AM361)))</formula>
    </cfRule>
  </conditionalFormatting>
  <conditionalFormatting sqref="AM372">
    <cfRule type="containsText" dxfId="193" priority="7" operator="containsText" text="DD">
      <formula>NOT(ISERROR(SEARCH("DD",AM372)))</formula>
    </cfRule>
    <cfRule type="containsText" dxfId="192" priority="8" operator="containsText" text="DC">
      <formula>NOT(ISERROR(SEARCH("DC",AM372)))</formula>
    </cfRule>
    <cfRule type="containsText" dxfId="191" priority="9" operator="containsText" text="DB">
      <formula>NOT(ISERROR(SEARCH("DB",AM372)))</formula>
    </cfRule>
  </conditionalFormatting>
  <conditionalFormatting sqref="AM383">
    <cfRule type="containsText" dxfId="190" priority="4" operator="containsText" text="DD">
      <formula>NOT(ISERROR(SEARCH("DD",AM383)))</formula>
    </cfRule>
    <cfRule type="containsText" dxfId="189" priority="5" operator="containsText" text="DC">
      <formula>NOT(ISERROR(SEARCH("DC",AM383)))</formula>
    </cfRule>
    <cfRule type="containsText" dxfId="188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E1C8-D9AB-4D24-9E84-4A620AC303B8}">
  <sheetPr>
    <tabColor rgb="FFFFFF00"/>
    <pageSetUpPr fitToPage="1"/>
  </sheetPr>
  <dimension ref="A1:N29"/>
  <sheetViews>
    <sheetView zoomScale="57" zoomScaleNormal="100" workbookViewId="0">
      <pane ySplit="4" topLeftCell="A22" activePane="bottomLeft" state="frozen"/>
      <selection pane="bottomLeft" activeCell="D16" sqref="D16"/>
    </sheetView>
  </sheetViews>
  <sheetFormatPr defaultColWidth="9.1796875" defaultRowHeight="14.5" x14ac:dyDescent="0.35"/>
  <cols>
    <col min="1" max="1" width="7.7265625" style="350" customWidth="1"/>
    <col min="2" max="3" width="21.26953125" style="350" customWidth="1"/>
    <col min="4" max="4" width="11.54296875" style="350" customWidth="1"/>
    <col min="5" max="5" width="11.54296875" style="350" hidden="1" customWidth="1"/>
    <col min="6" max="6" width="14.7265625" style="350" customWidth="1"/>
    <col min="7" max="7" width="40.6328125" style="350" bestFit="1" customWidth="1"/>
    <col min="8" max="9" width="11.1796875" style="350" customWidth="1"/>
    <col min="10" max="10" width="14.7265625" style="350" customWidth="1"/>
    <col min="11" max="11" width="18.54296875" style="350" customWidth="1"/>
    <col min="12" max="12" width="45.54296875" style="350" customWidth="1"/>
    <col min="13" max="13" width="21.08984375" style="299" customWidth="1"/>
    <col min="14" max="14" width="9.1796875" style="350" hidden="1" customWidth="1"/>
    <col min="15" max="16384" width="9.1796875" style="350"/>
  </cols>
  <sheetData>
    <row r="1" spans="1:14" ht="23.5" x14ac:dyDescent="0.35">
      <c r="A1" s="1105" t="s">
        <v>1986</v>
      </c>
      <c r="B1" s="1106"/>
      <c r="C1" s="1106"/>
      <c r="D1" s="1106"/>
      <c r="E1" s="1106"/>
      <c r="F1" s="1106"/>
      <c r="G1" s="1106"/>
      <c r="H1" s="1106"/>
      <c r="I1" s="1106"/>
      <c r="J1" s="1106"/>
      <c r="K1" s="1106"/>
      <c r="L1" s="1106"/>
      <c r="M1" s="349"/>
    </row>
    <row r="2" spans="1:14" ht="15.5" x14ac:dyDescent="0.35">
      <c r="A2" s="1107" t="s">
        <v>1987</v>
      </c>
      <c r="B2" s="1107"/>
      <c r="C2" s="1107"/>
      <c r="D2" s="1107"/>
      <c r="E2" s="1107"/>
      <c r="F2" s="1107"/>
      <c r="G2" s="1107"/>
      <c r="H2" s="1107"/>
      <c r="I2" s="1107"/>
      <c r="J2" s="1107"/>
      <c r="K2" s="1107"/>
      <c r="L2" s="1107"/>
      <c r="M2" s="351"/>
    </row>
    <row r="3" spans="1:14" ht="33.5" x14ac:dyDescent="0.35">
      <c r="A3" s="1108" t="s">
        <v>1988</v>
      </c>
      <c r="B3" s="1108"/>
      <c r="C3" s="1108"/>
      <c r="D3" s="1108"/>
      <c r="E3" s="1108"/>
      <c r="F3" s="1108"/>
      <c r="G3" s="1108"/>
      <c r="H3" s="1108"/>
      <c r="I3" s="1108"/>
      <c r="J3" s="1108"/>
      <c r="K3" s="1109">
        <f ca="1">NOW()</f>
        <v>46170.427767824076</v>
      </c>
      <c r="L3" s="1110"/>
      <c r="M3" s="352"/>
    </row>
    <row r="4" spans="1:14" ht="43.5" x14ac:dyDescent="0.35">
      <c r="A4" s="353" t="s">
        <v>159</v>
      </c>
      <c r="B4" s="354" t="s">
        <v>1989</v>
      </c>
      <c r="C4" s="354" t="s">
        <v>2772</v>
      </c>
      <c r="D4" s="354" t="s">
        <v>1990</v>
      </c>
      <c r="E4" s="354" t="s">
        <v>2329</v>
      </c>
      <c r="F4" s="354" t="s">
        <v>1991</v>
      </c>
      <c r="G4" s="354" t="s">
        <v>1992</v>
      </c>
      <c r="H4" s="354" t="s">
        <v>1993</v>
      </c>
      <c r="I4" s="354" t="s">
        <v>1994</v>
      </c>
      <c r="J4" s="354" t="s">
        <v>19</v>
      </c>
      <c r="K4" s="354" t="s">
        <v>1995</v>
      </c>
      <c r="L4" s="354" t="s">
        <v>1996</v>
      </c>
      <c r="M4" s="355" t="s">
        <v>1997</v>
      </c>
      <c r="N4" s="350" t="s">
        <v>1998</v>
      </c>
    </row>
    <row r="5" spans="1:14" ht="30" customHeight="1" x14ac:dyDescent="0.35">
      <c r="A5" s="285">
        <v>1</v>
      </c>
      <c r="B5" s="290" t="s">
        <v>1999</v>
      </c>
      <c r="C5" s="290"/>
      <c r="D5" s="357"/>
      <c r="E5" s="285">
        <v>14.432</v>
      </c>
      <c r="F5" s="356">
        <v>46004</v>
      </c>
      <c r="G5" s="285" t="s">
        <v>2000</v>
      </c>
      <c r="H5" s="285">
        <v>0</v>
      </c>
      <c r="I5" s="285"/>
      <c r="J5" s="357"/>
      <c r="K5" s="356"/>
      <c r="L5" s="357"/>
      <c r="M5" s="287"/>
      <c r="N5" s="299"/>
    </row>
    <row r="6" spans="1:14" ht="30" customHeight="1" x14ac:dyDescent="0.35">
      <c r="A6" s="285">
        <v>2</v>
      </c>
      <c r="B6" s="290" t="s">
        <v>2001</v>
      </c>
      <c r="C6" s="290"/>
      <c r="D6" s="357"/>
      <c r="E6" s="285">
        <v>5.5750000000000002</v>
      </c>
      <c r="F6" s="356">
        <v>46034</v>
      </c>
      <c r="G6" s="285" t="s">
        <v>2002</v>
      </c>
      <c r="H6" s="285">
        <v>0</v>
      </c>
      <c r="I6" s="285"/>
      <c r="J6" s="285"/>
      <c r="K6" s="356"/>
      <c r="L6" s="287"/>
      <c r="M6" s="287"/>
      <c r="N6" s="299"/>
    </row>
    <row r="7" spans="1:14" ht="30" customHeight="1" x14ac:dyDescent="0.35">
      <c r="A7" s="285">
        <v>3</v>
      </c>
      <c r="B7" s="290" t="s">
        <v>2003</v>
      </c>
      <c r="C7" s="290"/>
      <c r="D7" s="357"/>
      <c r="E7" s="285">
        <v>14.458</v>
      </c>
      <c r="F7" s="356">
        <v>46007</v>
      </c>
      <c r="G7" s="285" t="s">
        <v>2004</v>
      </c>
      <c r="H7" s="285">
        <v>0</v>
      </c>
      <c r="I7" s="285"/>
      <c r="J7" s="285"/>
      <c r="K7" s="356"/>
      <c r="L7" s="287"/>
      <c r="M7" s="285"/>
    </row>
    <row r="8" spans="1:14" ht="30" customHeight="1" x14ac:dyDescent="0.35">
      <c r="A8" s="285">
        <v>4</v>
      </c>
      <c r="B8" s="290" t="s">
        <v>2005</v>
      </c>
      <c r="C8" s="290">
        <v>8.3450000000000006</v>
      </c>
      <c r="D8" s="285">
        <v>8.3439999999999994</v>
      </c>
      <c r="E8" s="287" t="s">
        <v>2120</v>
      </c>
      <c r="F8" s="356">
        <v>46041</v>
      </c>
      <c r="G8" s="285" t="s">
        <v>2006</v>
      </c>
      <c r="H8" s="285">
        <v>0</v>
      </c>
      <c r="I8" s="285"/>
      <c r="J8" s="285">
        <f>D8</f>
        <v>8.3439999999999994</v>
      </c>
      <c r="K8" s="356">
        <v>46069</v>
      </c>
      <c r="L8" s="287" t="s">
        <v>2311</v>
      </c>
      <c r="M8" s="285"/>
    </row>
    <row r="9" spans="1:14" ht="30" customHeight="1" x14ac:dyDescent="0.35">
      <c r="A9" s="285">
        <v>5</v>
      </c>
      <c r="B9" s="290" t="s">
        <v>2007</v>
      </c>
      <c r="C9" s="290">
        <v>3.6150000000000002</v>
      </c>
      <c r="D9" s="285">
        <v>3.6150000000000002</v>
      </c>
      <c r="E9" s="287" t="s">
        <v>2120</v>
      </c>
      <c r="F9" s="356">
        <v>46059</v>
      </c>
      <c r="G9" s="285" t="s">
        <v>2345</v>
      </c>
      <c r="H9" s="285">
        <v>0</v>
      </c>
      <c r="I9" s="285"/>
      <c r="J9" s="285">
        <f>D9</f>
        <v>3.6150000000000002</v>
      </c>
      <c r="K9" s="356">
        <v>46069</v>
      </c>
      <c r="L9" s="287" t="s">
        <v>2309</v>
      </c>
      <c r="M9" s="285"/>
      <c r="N9" s="350" t="s">
        <v>2008</v>
      </c>
    </row>
    <row r="10" spans="1:14" ht="30" customHeight="1" x14ac:dyDescent="0.35">
      <c r="A10" s="285">
        <v>5</v>
      </c>
      <c r="B10" s="290" t="s">
        <v>2009</v>
      </c>
      <c r="C10" s="290"/>
      <c r="D10" s="285">
        <v>9.7089999999999996</v>
      </c>
      <c r="E10" s="287" t="s">
        <v>2120</v>
      </c>
      <c r="F10" s="356">
        <v>46036</v>
      </c>
      <c r="G10" s="285" t="s">
        <v>2010</v>
      </c>
      <c r="H10" s="285">
        <v>2</v>
      </c>
      <c r="I10" s="285"/>
      <c r="J10" s="285">
        <v>9.7089999999999996</v>
      </c>
      <c r="K10" s="356">
        <v>46037</v>
      </c>
      <c r="L10" s="287" t="s">
        <v>2011</v>
      </c>
      <c r="M10" s="285"/>
    </row>
    <row r="11" spans="1:14" ht="30" customHeight="1" x14ac:dyDescent="0.35">
      <c r="A11" s="285">
        <v>6</v>
      </c>
      <c r="B11" s="290" t="s">
        <v>2012</v>
      </c>
      <c r="C11" s="290"/>
      <c r="D11" s="285">
        <v>3.714</v>
      </c>
      <c r="E11" s="287"/>
      <c r="F11" s="356">
        <v>46022</v>
      </c>
      <c r="G11" s="285" t="s">
        <v>2013</v>
      </c>
      <c r="H11" s="285">
        <v>2</v>
      </c>
      <c r="I11" s="285"/>
      <c r="J11" s="1111">
        <f>D11+D12</f>
        <v>4.952</v>
      </c>
      <c r="K11" s="1113">
        <v>46069</v>
      </c>
      <c r="L11" s="1115" t="s">
        <v>2310</v>
      </c>
      <c r="M11" s="285"/>
      <c r="N11" s="350" t="s">
        <v>2008</v>
      </c>
    </row>
    <row r="12" spans="1:14" ht="30" customHeight="1" x14ac:dyDescent="0.35">
      <c r="A12" s="285">
        <v>7</v>
      </c>
      <c r="B12" s="285" t="s">
        <v>2014</v>
      </c>
      <c r="C12" s="285"/>
      <c r="D12" s="285">
        <v>1.238</v>
      </c>
      <c r="E12" s="287"/>
      <c r="F12" s="356">
        <v>45940</v>
      </c>
      <c r="G12" s="285" t="s">
        <v>2015</v>
      </c>
      <c r="H12" s="285">
        <v>0</v>
      </c>
      <c r="I12" s="285"/>
      <c r="J12" s="1112"/>
      <c r="K12" s="1114"/>
      <c r="L12" s="1116"/>
      <c r="M12" s="285"/>
    </row>
    <row r="13" spans="1:14" ht="30" customHeight="1" x14ac:dyDescent="0.35">
      <c r="A13" s="285">
        <v>8</v>
      </c>
      <c r="B13" s="290" t="s">
        <v>2016</v>
      </c>
      <c r="C13" s="290"/>
      <c r="D13" s="285">
        <v>7.242</v>
      </c>
      <c r="E13" s="287"/>
      <c r="F13" s="356">
        <v>46387</v>
      </c>
      <c r="G13" s="285" t="s">
        <v>2017</v>
      </c>
      <c r="H13" s="285">
        <v>4</v>
      </c>
      <c r="I13" s="285"/>
      <c r="J13" s="285">
        <v>7.242</v>
      </c>
      <c r="K13" s="356">
        <v>46024</v>
      </c>
      <c r="L13" s="287" t="s">
        <v>2018</v>
      </c>
      <c r="M13" s="285"/>
    </row>
    <row r="14" spans="1:14" ht="30" customHeight="1" x14ac:dyDescent="0.35">
      <c r="A14" s="285">
        <v>9</v>
      </c>
      <c r="B14" s="290" t="s">
        <v>2019</v>
      </c>
      <c r="C14" s="290"/>
      <c r="D14" s="285">
        <v>22.602</v>
      </c>
      <c r="E14" s="287" t="s">
        <v>2331</v>
      </c>
      <c r="F14" s="356">
        <v>45976</v>
      </c>
      <c r="G14" s="285" t="s">
        <v>2020</v>
      </c>
      <c r="H14" s="285">
        <v>1</v>
      </c>
      <c r="I14" s="285"/>
      <c r="J14" s="285">
        <v>22.602</v>
      </c>
      <c r="K14" s="356">
        <v>45985</v>
      </c>
      <c r="L14" s="287" t="s">
        <v>2021</v>
      </c>
      <c r="M14" s="285"/>
    </row>
    <row r="15" spans="1:14" ht="30" customHeight="1" x14ac:dyDescent="0.35">
      <c r="A15" s="285">
        <v>10</v>
      </c>
      <c r="B15" s="290" t="s">
        <v>2022</v>
      </c>
      <c r="C15" s="290"/>
      <c r="D15" s="285">
        <v>4.351</v>
      </c>
      <c r="E15" s="287"/>
      <c r="F15" s="356">
        <v>46002</v>
      </c>
      <c r="G15" s="285" t="s">
        <v>2023</v>
      </c>
      <c r="H15" s="285">
        <v>0</v>
      </c>
      <c r="I15" s="285"/>
      <c r="J15" s="285">
        <v>4.351</v>
      </c>
      <c r="K15" s="356">
        <v>46004</v>
      </c>
      <c r="L15" s="287" t="s">
        <v>2024</v>
      </c>
      <c r="M15" s="285"/>
    </row>
    <row r="16" spans="1:14" ht="30" customHeight="1" x14ac:dyDescent="0.35">
      <c r="A16" s="285"/>
      <c r="B16" s="290" t="s">
        <v>2025</v>
      </c>
      <c r="C16" s="290"/>
      <c r="D16" s="285">
        <v>6.2220000000000004</v>
      </c>
      <c r="E16" s="287"/>
      <c r="F16" s="356">
        <v>46053</v>
      </c>
      <c r="G16" s="285" t="s">
        <v>2026</v>
      </c>
      <c r="H16" s="285">
        <v>0</v>
      </c>
      <c r="I16" s="285"/>
      <c r="J16" s="285"/>
      <c r="K16" s="356"/>
      <c r="L16" s="287"/>
      <c r="M16" s="285"/>
    </row>
    <row r="17" spans="1:14" ht="30" hidden="1" customHeight="1" x14ac:dyDescent="0.35">
      <c r="A17" s="285">
        <v>11</v>
      </c>
      <c r="B17" s="285" t="s">
        <v>2027</v>
      </c>
      <c r="C17" s="285"/>
      <c r="D17" s="285"/>
      <c r="E17" s="287">
        <v>1.4550000000000001</v>
      </c>
      <c r="F17" s="356">
        <v>46046</v>
      </c>
      <c r="G17" s="285" t="s">
        <v>2028</v>
      </c>
      <c r="H17" s="285">
        <v>0</v>
      </c>
      <c r="I17" s="285"/>
      <c r="J17" s="285"/>
      <c r="K17" s="356"/>
      <c r="L17" s="287"/>
      <c r="M17" s="285"/>
    </row>
    <row r="18" spans="1:14" ht="30" customHeight="1" x14ac:dyDescent="0.35">
      <c r="A18" s="285">
        <v>12</v>
      </c>
      <c r="B18" s="290" t="s">
        <v>2029</v>
      </c>
      <c r="C18" s="290"/>
      <c r="D18" s="285">
        <v>11.413</v>
      </c>
      <c r="E18" s="287" t="s">
        <v>2330</v>
      </c>
      <c r="F18" s="356">
        <v>45933</v>
      </c>
      <c r="G18" s="285" t="s">
        <v>2030</v>
      </c>
      <c r="H18" s="285">
        <v>0</v>
      </c>
      <c r="I18" s="285"/>
      <c r="J18" s="285">
        <v>11.413</v>
      </c>
      <c r="K18" s="356">
        <v>45939</v>
      </c>
      <c r="L18" s="287" t="s">
        <v>2031</v>
      </c>
      <c r="M18" s="285"/>
    </row>
    <row r="19" spans="1:14" ht="30" hidden="1" customHeight="1" x14ac:dyDescent="0.35">
      <c r="A19" s="285">
        <v>13</v>
      </c>
      <c r="B19" s="285" t="s">
        <v>2032</v>
      </c>
      <c r="C19" s="285"/>
      <c r="D19" s="285"/>
      <c r="E19" s="287">
        <v>1.1879999999999999</v>
      </c>
      <c r="F19" s="356">
        <v>46004</v>
      </c>
      <c r="G19" s="285" t="s">
        <v>2033</v>
      </c>
      <c r="H19" s="285">
        <v>1</v>
      </c>
      <c r="I19" s="285"/>
      <c r="J19" s="285"/>
      <c r="K19" s="356"/>
      <c r="L19" s="287"/>
      <c r="M19" s="285"/>
    </row>
    <row r="20" spans="1:14" ht="30" customHeight="1" x14ac:dyDescent="0.35">
      <c r="A20" s="285">
        <v>14</v>
      </c>
      <c r="B20" s="290" t="s">
        <v>2034</v>
      </c>
      <c r="C20" s="290"/>
      <c r="D20" s="285">
        <v>10.77</v>
      </c>
      <c r="E20" s="287" t="s">
        <v>2331</v>
      </c>
      <c r="F20" s="356">
        <v>45983</v>
      </c>
      <c r="G20" s="285" t="s">
        <v>2035</v>
      </c>
      <c r="H20" s="285">
        <v>1</v>
      </c>
      <c r="I20" s="285"/>
      <c r="J20" s="285">
        <v>10.77</v>
      </c>
      <c r="K20" s="356">
        <v>45987</v>
      </c>
      <c r="L20" s="287" t="s">
        <v>2024</v>
      </c>
      <c r="M20" s="285"/>
    </row>
    <row r="21" spans="1:14" ht="30" customHeight="1" x14ac:dyDescent="0.35">
      <c r="A21" s="285">
        <v>15</v>
      </c>
      <c r="B21" s="290" t="s">
        <v>2036</v>
      </c>
      <c r="C21" s="290"/>
      <c r="D21" s="285">
        <v>10.198</v>
      </c>
      <c r="E21" s="287" t="s">
        <v>2330</v>
      </c>
      <c r="F21" s="356">
        <v>45933</v>
      </c>
      <c r="G21" s="285" t="s">
        <v>2030</v>
      </c>
      <c r="H21" s="285">
        <v>1</v>
      </c>
      <c r="I21" s="285"/>
      <c r="J21" s="285">
        <v>10.198</v>
      </c>
      <c r="K21" s="356">
        <v>45939</v>
      </c>
      <c r="L21" s="287" t="s">
        <v>2031</v>
      </c>
      <c r="M21" s="285"/>
    </row>
    <row r="22" spans="1:14" ht="30" customHeight="1" x14ac:dyDescent="0.35">
      <c r="A22" s="285">
        <v>16</v>
      </c>
      <c r="B22" s="290" t="s">
        <v>2037</v>
      </c>
      <c r="C22" s="290"/>
      <c r="D22" s="285">
        <v>6.5019999999999998</v>
      </c>
      <c r="E22" s="287" t="s">
        <v>2330</v>
      </c>
      <c r="F22" s="356">
        <v>45910</v>
      </c>
      <c r="G22" s="285" t="s">
        <v>2038</v>
      </c>
      <c r="H22" s="285">
        <v>0</v>
      </c>
      <c r="I22" s="285"/>
      <c r="J22" s="285">
        <v>6.5019999999999998</v>
      </c>
      <c r="K22" s="356">
        <v>45913</v>
      </c>
      <c r="L22" s="287" t="s">
        <v>2039</v>
      </c>
      <c r="M22" s="285"/>
    </row>
    <row r="23" spans="1:14" ht="30" customHeight="1" x14ac:dyDescent="0.35">
      <c r="A23" s="285">
        <v>17</v>
      </c>
      <c r="B23" s="290" t="s">
        <v>2040</v>
      </c>
      <c r="C23" s="290"/>
      <c r="D23" s="285">
        <v>6.516</v>
      </c>
      <c r="E23" s="287" t="s">
        <v>2330</v>
      </c>
      <c r="F23" s="356">
        <v>45894</v>
      </c>
      <c r="G23" s="285" t="s">
        <v>2041</v>
      </c>
      <c r="H23" s="285">
        <v>0</v>
      </c>
      <c r="I23" s="285"/>
      <c r="J23" s="285">
        <v>6.516</v>
      </c>
      <c r="K23" s="356">
        <v>45897</v>
      </c>
      <c r="L23" s="287" t="s">
        <v>2039</v>
      </c>
      <c r="M23" s="285"/>
    </row>
    <row r="24" spans="1:14" ht="30" customHeight="1" x14ac:dyDescent="0.35">
      <c r="A24" s="285">
        <v>18</v>
      </c>
      <c r="B24" s="290" t="s">
        <v>2042</v>
      </c>
      <c r="C24" s="290"/>
      <c r="D24" s="285">
        <v>4.34</v>
      </c>
      <c r="E24" s="287" t="s">
        <v>2330</v>
      </c>
      <c r="F24" s="356">
        <v>45922</v>
      </c>
      <c r="G24" s="285" t="s">
        <v>2043</v>
      </c>
      <c r="H24" s="285">
        <v>1</v>
      </c>
      <c r="I24" s="285"/>
      <c r="J24" s="285">
        <v>4.34</v>
      </c>
      <c r="K24" s="356">
        <v>45926</v>
      </c>
      <c r="L24" s="287" t="s">
        <v>2039</v>
      </c>
      <c r="M24" s="285"/>
    </row>
    <row r="25" spans="1:14" ht="30" customHeight="1" x14ac:dyDescent="0.35">
      <c r="A25" s="285">
        <v>19</v>
      </c>
      <c r="B25" s="290" t="s">
        <v>2044</v>
      </c>
      <c r="C25" s="290"/>
      <c r="D25" s="285">
        <v>4.8360000000000003</v>
      </c>
      <c r="E25" s="287"/>
      <c r="F25" s="356">
        <v>46028</v>
      </c>
      <c r="G25" s="285" t="s">
        <v>2045</v>
      </c>
      <c r="H25" s="285">
        <v>1</v>
      </c>
      <c r="I25" s="285"/>
      <c r="J25" s="285">
        <v>4.8360000000000003</v>
      </c>
      <c r="K25" s="356">
        <v>46031</v>
      </c>
      <c r="L25" s="287" t="s">
        <v>2046</v>
      </c>
      <c r="M25" s="285"/>
    </row>
    <row r="26" spans="1:14" ht="30" customHeight="1" x14ac:dyDescent="0.35">
      <c r="A26" s="285">
        <v>20</v>
      </c>
      <c r="B26" s="290" t="s">
        <v>2047</v>
      </c>
      <c r="C26" s="290"/>
      <c r="D26" s="285">
        <v>4.41</v>
      </c>
      <c r="E26" s="287"/>
      <c r="F26" s="356">
        <v>46022</v>
      </c>
      <c r="G26" s="285" t="s">
        <v>2048</v>
      </c>
      <c r="H26" s="285">
        <v>2</v>
      </c>
      <c r="I26" s="285"/>
      <c r="J26" s="285">
        <v>4.41</v>
      </c>
      <c r="K26" s="356">
        <v>46024</v>
      </c>
      <c r="L26" s="287" t="s">
        <v>2049</v>
      </c>
      <c r="M26" s="285"/>
    </row>
    <row r="27" spans="1:14" ht="30" customHeight="1" x14ac:dyDescent="0.35">
      <c r="A27" s="285">
        <v>21</v>
      </c>
      <c r="B27" s="290" t="s">
        <v>2050</v>
      </c>
      <c r="C27" s="290"/>
      <c r="D27" s="285">
        <v>4.1219999999999999</v>
      </c>
      <c r="E27" s="287" t="s">
        <v>2330</v>
      </c>
      <c r="F27" s="356">
        <v>45922</v>
      </c>
      <c r="G27" s="285" t="s">
        <v>2043</v>
      </c>
      <c r="H27" s="285">
        <v>1</v>
      </c>
      <c r="I27" s="285"/>
      <c r="J27" s="285">
        <v>4.1219999999999999</v>
      </c>
      <c r="K27" s="356">
        <v>45926</v>
      </c>
      <c r="L27" s="287" t="s">
        <v>2039</v>
      </c>
      <c r="M27" s="285"/>
      <c r="N27" s="350" t="s">
        <v>2051</v>
      </c>
    </row>
    <row r="28" spans="1:14" ht="28.5" customHeight="1" x14ac:dyDescent="0.35">
      <c r="A28" s="285">
        <v>22</v>
      </c>
      <c r="B28" s="290" t="s">
        <v>2052</v>
      </c>
      <c r="C28" s="290"/>
      <c r="D28" s="285">
        <v>12.202999999999999</v>
      </c>
      <c r="E28" s="287" t="s">
        <v>2330</v>
      </c>
      <c r="F28" s="356">
        <v>45973</v>
      </c>
      <c r="G28" s="285" t="s">
        <v>2053</v>
      </c>
      <c r="H28" s="285">
        <v>1</v>
      </c>
      <c r="I28" s="285"/>
      <c r="J28" s="285">
        <v>12.202999999999999</v>
      </c>
      <c r="K28" s="356">
        <v>45975</v>
      </c>
      <c r="L28" s="287" t="s">
        <v>2054</v>
      </c>
      <c r="M28" s="285"/>
    </row>
    <row r="29" spans="1:14" x14ac:dyDescent="0.35">
      <c r="D29" s="358">
        <f>SUM(D5:D28)-D19</f>
        <v>142.34699999999998</v>
      </c>
      <c r="E29" s="350">
        <v>38</v>
      </c>
      <c r="J29" s="566">
        <f>SUM(J5:J28)</f>
        <v>136.125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L1"/>
    <mergeCell ref="A2:L2"/>
    <mergeCell ref="A3:J3"/>
    <mergeCell ref="K3:L3"/>
    <mergeCell ref="J11:J12"/>
    <mergeCell ref="K11:K12"/>
    <mergeCell ref="L11:L12"/>
  </mergeCells>
  <pageMargins left="0.70866141732283505" right="0.70866141732283505" top="0.74803149606299202" bottom="0.74803149606299202" header="0.31496062992126" footer="0.31496062992126"/>
  <pageSetup paperSize="9" scale="54" orientation="landscape" blackAndWhite="1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24F5-DB13-4A14-B2A8-211BA10E27E4}">
  <sheetPr>
    <tabColor rgb="FFFF0000"/>
    <pageSetUpPr fitToPage="1"/>
  </sheetPr>
  <dimension ref="A1:M29"/>
  <sheetViews>
    <sheetView zoomScale="71" zoomScaleNormal="100" workbookViewId="0">
      <selection activeCell="J32" sqref="J32"/>
    </sheetView>
  </sheetViews>
  <sheetFormatPr defaultColWidth="9.1796875" defaultRowHeight="14.5" x14ac:dyDescent="0.35"/>
  <cols>
    <col min="1" max="1" width="7.7265625" style="350" customWidth="1"/>
    <col min="2" max="2" width="19" style="350" bestFit="1" customWidth="1"/>
    <col min="3" max="3" width="11.54296875" style="350" customWidth="1"/>
    <col min="4" max="4" width="14.26953125" style="350" customWidth="1"/>
    <col min="5" max="5" width="44" style="350" bestFit="1" customWidth="1"/>
    <col min="6" max="6" width="11.453125" style="350" customWidth="1"/>
    <col min="7" max="7" width="15.453125" style="350" hidden="1" customWidth="1"/>
    <col min="8" max="8" width="10.81640625" style="350" customWidth="1"/>
    <col min="9" max="9" width="13.81640625" style="350" customWidth="1"/>
    <col min="10" max="10" width="48.1796875" style="350" bestFit="1" customWidth="1"/>
    <col min="11" max="11" width="0" style="350" hidden="1" customWidth="1"/>
    <col min="12" max="16384" width="9.1796875" style="350"/>
  </cols>
  <sheetData>
    <row r="1" spans="1:13" ht="23.5" x14ac:dyDescent="0.35">
      <c r="A1" s="1105" t="s">
        <v>1986</v>
      </c>
      <c r="B1" s="1106"/>
      <c r="C1" s="1106"/>
      <c r="D1" s="1106"/>
      <c r="E1" s="1106"/>
      <c r="F1" s="1106"/>
      <c r="G1" s="1106"/>
      <c r="H1" s="1106"/>
      <c r="I1" s="1106"/>
      <c r="J1" s="1106"/>
    </row>
    <row r="2" spans="1:13" ht="15.5" x14ac:dyDescent="0.35">
      <c r="A2" s="1107" t="s">
        <v>1987</v>
      </c>
      <c r="B2" s="1107"/>
      <c r="C2" s="1107"/>
      <c r="D2" s="1107"/>
      <c r="E2" s="1107"/>
      <c r="F2" s="1107"/>
      <c r="G2" s="1107"/>
      <c r="H2" s="1107"/>
      <c r="I2" s="1107"/>
      <c r="J2" s="1107"/>
    </row>
    <row r="3" spans="1:13" ht="33.5" x14ac:dyDescent="0.35">
      <c r="A3" s="1121" t="s">
        <v>2055</v>
      </c>
      <c r="B3" s="1121"/>
      <c r="C3" s="1121"/>
      <c r="D3" s="1121"/>
      <c r="E3" s="1121"/>
      <c r="F3" s="1121"/>
      <c r="G3" s="1121"/>
      <c r="H3" s="1121"/>
      <c r="I3" s="1109">
        <f ca="1">NOW()</f>
        <v>46170.427767824076</v>
      </c>
      <c r="J3" s="1110"/>
    </row>
    <row r="4" spans="1:13" ht="29" x14ac:dyDescent="0.35">
      <c r="A4" s="359" t="s">
        <v>159</v>
      </c>
      <c r="B4" s="355" t="s">
        <v>1989</v>
      </c>
      <c r="C4" s="355" t="s">
        <v>2056</v>
      </c>
      <c r="D4" s="355" t="s">
        <v>1991</v>
      </c>
      <c r="E4" s="355" t="s">
        <v>1992</v>
      </c>
      <c r="F4" s="355" t="s">
        <v>1993</v>
      </c>
      <c r="G4" s="355" t="s">
        <v>1994</v>
      </c>
      <c r="H4" s="355" t="s">
        <v>19</v>
      </c>
      <c r="I4" s="355" t="s">
        <v>1995</v>
      </c>
      <c r="J4" s="355" t="s">
        <v>2057</v>
      </c>
      <c r="K4" s="350" t="s">
        <v>1997</v>
      </c>
    </row>
    <row r="5" spans="1:13" x14ac:dyDescent="0.35">
      <c r="A5" s="479">
        <v>1</v>
      </c>
      <c r="B5" s="479" t="s">
        <v>2312</v>
      </c>
      <c r="C5" s="479">
        <v>11.959</v>
      </c>
      <c r="D5" s="490">
        <v>46070</v>
      </c>
      <c r="E5" s="285" t="s">
        <v>2058</v>
      </c>
      <c r="F5" s="479"/>
      <c r="G5" s="479"/>
      <c r="H5" s="479">
        <f>C5</f>
        <v>11.959</v>
      </c>
      <c r="I5" s="490">
        <f>D5</f>
        <v>46070</v>
      </c>
      <c r="J5" s="287" t="s">
        <v>2315</v>
      </c>
    </row>
    <row r="6" spans="1:13" x14ac:dyDescent="0.35">
      <c r="A6" s="285">
        <v>2</v>
      </c>
      <c r="B6" s="360" t="s">
        <v>2009</v>
      </c>
      <c r="C6" s="361">
        <v>9.7089999999999996</v>
      </c>
      <c r="D6" s="362">
        <v>46038</v>
      </c>
      <c r="E6" s="285" t="s">
        <v>2058</v>
      </c>
      <c r="F6" s="363"/>
      <c r="G6" s="363">
        <v>9.7100000000000009</v>
      </c>
      <c r="H6" s="361">
        <v>9.7100000000000009</v>
      </c>
      <c r="I6" s="362">
        <v>46059</v>
      </c>
      <c r="J6" s="287" t="s">
        <v>2059</v>
      </c>
      <c r="M6" s="364"/>
    </row>
    <row r="7" spans="1:13" x14ac:dyDescent="0.35">
      <c r="A7" s="285">
        <v>3</v>
      </c>
      <c r="B7" s="360" t="s">
        <v>2313</v>
      </c>
      <c r="C7" s="361">
        <v>4.9649999999999999</v>
      </c>
      <c r="D7" s="362">
        <v>46070</v>
      </c>
      <c r="E7" s="285" t="s">
        <v>2314</v>
      </c>
      <c r="F7" s="363"/>
      <c r="G7" s="363"/>
      <c r="H7" s="361">
        <f>C7</f>
        <v>4.9649999999999999</v>
      </c>
      <c r="I7" s="362">
        <f>D7</f>
        <v>46070</v>
      </c>
      <c r="J7" s="287" t="s">
        <v>2315</v>
      </c>
      <c r="M7" s="364"/>
    </row>
    <row r="8" spans="1:13" x14ac:dyDescent="0.35">
      <c r="A8" s="479">
        <v>4</v>
      </c>
      <c r="B8" s="360" t="s">
        <v>2016</v>
      </c>
      <c r="C8" s="361">
        <v>7.242</v>
      </c>
      <c r="D8" s="362">
        <v>46025</v>
      </c>
      <c r="E8" s="285" t="s">
        <v>2060</v>
      </c>
      <c r="F8" s="363"/>
      <c r="G8" s="363">
        <v>7.242</v>
      </c>
      <c r="H8" s="361">
        <v>7.242</v>
      </c>
      <c r="I8" s="362">
        <v>46025</v>
      </c>
      <c r="J8" s="287" t="s">
        <v>2061</v>
      </c>
      <c r="M8" s="364"/>
    </row>
    <row r="9" spans="1:13" x14ac:dyDescent="0.35">
      <c r="A9" s="285">
        <v>5</v>
      </c>
      <c r="B9" s="360" t="s">
        <v>2019</v>
      </c>
      <c r="C9" s="361">
        <f>22.602-C10</f>
        <v>18.271000000000001</v>
      </c>
      <c r="D9" s="362">
        <v>45986</v>
      </c>
      <c r="E9" s="285" t="s">
        <v>2062</v>
      </c>
      <c r="F9" s="365"/>
      <c r="G9" s="365">
        <f>22.602-G10</f>
        <v>18.271000000000001</v>
      </c>
      <c r="H9" s="366">
        <f>22.602-H10</f>
        <v>18.271000000000001</v>
      </c>
      <c r="I9" s="362">
        <v>45987</v>
      </c>
      <c r="J9" s="287" t="s">
        <v>2063</v>
      </c>
      <c r="L9" s="1122" t="s">
        <v>2331</v>
      </c>
      <c r="M9" s="1117"/>
    </row>
    <row r="10" spans="1:13" x14ac:dyDescent="0.35">
      <c r="A10" s="285">
        <v>6</v>
      </c>
      <c r="B10" s="360" t="s">
        <v>2064</v>
      </c>
      <c r="C10" s="361">
        <v>4.3310000000000004</v>
      </c>
      <c r="D10" s="362">
        <v>46004</v>
      </c>
      <c r="E10" s="285" t="s">
        <v>2065</v>
      </c>
      <c r="F10" s="365">
        <v>2</v>
      </c>
      <c r="G10" s="365">
        <v>4.3310000000000004</v>
      </c>
      <c r="H10" s="366">
        <v>4.3310000000000004</v>
      </c>
      <c r="I10" s="362">
        <v>46018</v>
      </c>
      <c r="J10" s="287" t="s">
        <v>2066</v>
      </c>
      <c r="L10" s="1122"/>
      <c r="M10" s="1117"/>
    </row>
    <row r="11" spans="1:13" x14ac:dyDescent="0.35">
      <c r="A11" s="479">
        <v>7</v>
      </c>
      <c r="B11" s="368" t="s">
        <v>2067</v>
      </c>
      <c r="C11" s="361">
        <v>4.351</v>
      </c>
      <c r="D11" s="369">
        <v>46006</v>
      </c>
      <c r="E11" s="285" t="s">
        <v>2068</v>
      </c>
      <c r="F11" s="365"/>
      <c r="G11" s="365">
        <v>4.351</v>
      </c>
      <c r="H11" s="366">
        <v>4.351</v>
      </c>
      <c r="I11" s="362">
        <v>46007</v>
      </c>
      <c r="J11" s="287" t="s">
        <v>2069</v>
      </c>
      <c r="M11" s="1118"/>
    </row>
    <row r="12" spans="1:13" x14ac:dyDescent="0.35">
      <c r="A12" s="285">
        <v>8</v>
      </c>
      <c r="B12" s="360" t="s">
        <v>2070</v>
      </c>
      <c r="C12" s="361">
        <v>11.413</v>
      </c>
      <c r="D12" s="362">
        <v>45964</v>
      </c>
      <c r="E12" s="285" t="s">
        <v>2071</v>
      </c>
      <c r="F12" s="365"/>
      <c r="G12" s="365">
        <v>11.413</v>
      </c>
      <c r="H12" s="361">
        <v>11.413</v>
      </c>
      <c r="I12" s="362">
        <v>45965</v>
      </c>
      <c r="J12" s="287" t="s">
        <v>2031</v>
      </c>
      <c r="L12" s="350" t="s">
        <v>2330</v>
      </c>
      <c r="M12" s="1117"/>
    </row>
    <row r="13" spans="1:13" x14ac:dyDescent="0.35">
      <c r="A13" s="285">
        <v>9</v>
      </c>
      <c r="B13" s="360" t="s">
        <v>2034</v>
      </c>
      <c r="C13" s="361">
        <v>10.77</v>
      </c>
      <c r="D13" s="362">
        <v>45989</v>
      </c>
      <c r="E13" s="285" t="s">
        <v>2072</v>
      </c>
      <c r="F13" s="365"/>
      <c r="G13" s="365">
        <v>10.77</v>
      </c>
      <c r="H13" s="361">
        <v>10.77</v>
      </c>
      <c r="I13" s="362">
        <v>45994</v>
      </c>
      <c r="J13" s="287" t="s">
        <v>2073</v>
      </c>
      <c r="L13" s="350" t="s">
        <v>2331</v>
      </c>
      <c r="M13" s="1118"/>
    </row>
    <row r="14" spans="1:13" x14ac:dyDescent="0.35">
      <c r="A14" s="479">
        <v>10</v>
      </c>
      <c r="B14" s="360" t="s">
        <v>2036</v>
      </c>
      <c r="C14" s="370">
        <v>10.199</v>
      </c>
      <c r="D14" s="362">
        <v>45964</v>
      </c>
      <c r="E14" s="285" t="s">
        <v>2071</v>
      </c>
      <c r="F14" s="363"/>
      <c r="G14" s="363">
        <v>10.199</v>
      </c>
      <c r="H14" s="370">
        <v>10.199</v>
      </c>
      <c r="I14" s="362">
        <v>45965</v>
      </c>
      <c r="J14" s="287" t="s">
        <v>2031</v>
      </c>
      <c r="L14" s="350" t="s">
        <v>2330</v>
      </c>
      <c r="M14" s="364"/>
    </row>
    <row r="15" spans="1:13" x14ac:dyDescent="0.35">
      <c r="A15" s="285">
        <v>11</v>
      </c>
      <c r="B15" s="285" t="s">
        <v>2074</v>
      </c>
      <c r="C15" s="361">
        <f>6.502-C16</f>
        <v>2.16</v>
      </c>
      <c r="D15" s="369">
        <v>45918</v>
      </c>
      <c r="E15" s="285" t="s">
        <v>2075</v>
      </c>
      <c r="F15" s="363"/>
      <c r="G15" s="363">
        <v>6.5019999999999998</v>
      </c>
      <c r="H15" s="361">
        <f>C15</f>
        <v>2.16</v>
      </c>
      <c r="I15" s="369">
        <v>45922</v>
      </c>
      <c r="J15" s="287" t="s">
        <v>2031</v>
      </c>
      <c r="L15" s="350" t="s">
        <v>2330</v>
      </c>
      <c r="M15" s="364"/>
    </row>
    <row r="16" spans="1:13" ht="14" customHeight="1" x14ac:dyDescent="0.35">
      <c r="A16" s="285">
        <v>12</v>
      </c>
      <c r="B16" s="285" t="s">
        <v>2353</v>
      </c>
      <c r="C16" s="285">
        <v>4.3419999999999996</v>
      </c>
      <c r="D16" s="356">
        <v>46113</v>
      </c>
      <c r="E16" s="285" t="s">
        <v>2354</v>
      </c>
      <c r="G16" s="285">
        <v>2</v>
      </c>
      <c r="H16" s="285">
        <f>C16</f>
        <v>4.3419999999999996</v>
      </c>
      <c r="I16" s="356">
        <v>46114</v>
      </c>
      <c r="J16" s="287" t="s">
        <v>2031</v>
      </c>
      <c r="K16" s="479" t="s">
        <v>2355</v>
      </c>
      <c r="M16" s="364"/>
    </row>
    <row r="17" spans="1:13" x14ac:dyDescent="0.35">
      <c r="A17" s="479">
        <v>13</v>
      </c>
      <c r="B17" s="368" t="s">
        <v>2040</v>
      </c>
      <c r="C17" s="361">
        <v>6.516</v>
      </c>
      <c r="D17" s="369">
        <v>45899</v>
      </c>
      <c r="E17" s="285" t="s">
        <v>2076</v>
      </c>
      <c r="F17" s="363"/>
      <c r="G17" s="363">
        <v>6.516</v>
      </c>
      <c r="H17" s="361">
        <v>6.516</v>
      </c>
      <c r="I17" s="369">
        <v>45901</v>
      </c>
      <c r="J17" s="287" t="s">
        <v>2077</v>
      </c>
      <c r="L17" s="350" t="s">
        <v>2330</v>
      </c>
      <c r="M17" s="364"/>
    </row>
    <row r="18" spans="1:13" x14ac:dyDescent="0.35">
      <c r="A18" s="285">
        <v>14</v>
      </c>
      <c r="B18" s="360" t="s">
        <v>2078</v>
      </c>
      <c r="C18" s="361">
        <v>4.34</v>
      </c>
      <c r="D18" s="369">
        <v>45926</v>
      </c>
      <c r="E18" s="285" t="s">
        <v>2079</v>
      </c>
      <c r="F18" s="285">
        <v>1</v>
      </c>
      <c r="G18" s="285">
        <v>4.2409999999999997</v>
      </c>
      <c r="H18" s="361">
        <v>4.34</v>
      </c>
      <c r="I18" s="362">
        <v>45926</v>
      </c>
      <c r="J18" s="287" t="s">
        <v>2080</v>
      </c>
      <c r="K18" s="350" t="s">
        <v>2081</v>
      </c>
    </row>
    <row r="19" spans="1:13" x14ac:dyDescent="0.35">
      <c r="A19" s="285">
        <v>15</v>
      </c>
      <c r="B19" s="360" t="s">
        <v>2044</v>
      </c>
      <c r="C19" s="361">
        <v>4.8360000000000003</v>
      </c>
      <c r="D19" s="369">
        <v>46032</v>
      </c>
      <c r="E19" s="285" t="s">
        <v>2082</v>
      </c>
      <c r="F19" s="286"/>
      <c r="G19" s="286">
        <v>4.8360000000000003</v>
      </c>
      <c r="H19" s="361">
        <v>4.8360000000000003</v>
      </c>
      <c r="I19" s="362">
        <v>46032</v>
      </c>
      <c r="J19" s="287" t="s">
        <v>2083</v>
      </c>
      <c r="M19" s="364"/>
    </row>
    <row r="20" spans="1:13" x14ac:dyDescent="0.35">
      <c r="A20" s="479">
        <v>16</v>
      </c>
      <c r="B20" s="360" t="s">
        <v>2047</v>
      </c>
      <c r="C20" s="361">
        <v>4.41</v>
      </c>
      <c r="D20" s="371">
        <v>46025</v>
      </c>
      <c r="E20" s="285" t="s">
        <v>2084</v>
      </c>
      <c r="F20" s="363"/>
      <c r="G20" s="363">
        <v>4.41</v>
      </c>
      <c r="H20" s="361">
        <v>4.41</v>
      </c>
      <c r="I20" s="362">
        <v>46025</v>
      </c>
      <c r="J20" s="287" t="s">
        <v>2085</v>
      </c>
      <c r="M20" s="372"/>
    </row>
    <row r="21" spans="1:13" x14ac:dyDescent="0.35">
      <c r="A21" s="285">
        <v>17</v>
      </c>
      <c r="B21" s="360" t="s">
        <v>2086</v>
      </c>
      <c r="C21" s="361">
        <v>2.4369999999999998</v>
      </c>
      <c r="D21" s="371">
        <v>45664</v>
      </c>
      <c r="E21" s="285" t="s">
        <v>2082</v>
      </c>
      <c r="F21" s="363"/>
      <c r="G21" s="1119">
        <v>4.0419999999999998</v>
      </c>
      <c r="H21" s="361">
        <v>2.4369999999999998</v>
      </c>
      <c r="I21" s="362">
        <v>45926</v>
      </c>
      <c r="J21" s="287"/>
      <c r="K21" s="350" t="s">
        <v>2081</v>
      </c>
      <c r="M21" s="372"/>
    </row>
    <row r="22" spans="1:13" x14ac:dyDescent="0.35">
      <c r="A22" s="285">
        <v>18</v>
      </c>
      <c r="B22" s="360" t="s">
        <v>2050</v>
      </c>
      <c r="C22" s="361">
        <v>1.6850000000000001</v>
      </c>
      <c r="D22" s="369">
        <v>45926</v>
      </c>
      <c r="E22" s="285" t="s">
        <v>2079</v>
      </c>
      <c r="F22" s="363"/>
      <c r="G22" s="1120"/>
      <c r="H22" s="361">
        <v>1.6850000000000001</v>
      </c>
      <c r="I22" s="362">
        <v>45926</v>
      </c>
      <c r="J22" s="287" t="s">
        <v>2080</v>
      </c>
      <c r="M22" s="364"/>
    </row>
    <row r="23" spans="1:13" x14ac:dyDescent="0.35">
      <c r="A23" s="479">
        <v>19</v>
      </c>
      <c r="B23" s="360" t="s">
        <v>2052</v>
      </c>
      <c r="C23" s="361">
        <v>12.202999999999999</v>
      </c>
      <c r="D23" s="371">
        <v>45976</v>
      </c>
      <c r="E23" s="285" t="s">
        <v>2087</v>
      </c>
      <c r="F23" s="363"/>
      <c r="G23" s="363">
        <v>12.202999999999999</v>
      </c>
      <c r="H23" s="361">
        <v>12.202999999999999</v>
      </c>
      <c r="I23" s="362">
        <v>45978</v>
      </c>
      <c r="J23" s="287" t="s">
        <v>2031</v>
      </c>
    </row>
    <row r="24" spans="1:13" x14ac:dyDescent="0.35">
      <c r="A24" s="285"/>
      <c r="B24" s="360"/>
      <c r="C24" s="361"/>
      <c r="D24" s="371"/>
      <c r="E24" s="285"/>
      <c r="F24" s="363"/>
      <c r="G24" s="363"/>
      <c r="H24" s="361"/>
      <c r="I24" s="362"/>
      <c r="J24" s="373"/>
    </row>
    <row r="25" spans="1:13" x14ac:dyDescent="0.35">
      <c r="A25" s="357"/>
      <c r="B25" s="357"/>
      <c r="C25" s="287"/>
      <c r="D25" s="357"/>
      <c r="E25" s="357"/>
      <c r="F25" s="374"/>
      <c r="G25" s="374"/>
      <c r="H25" s="287"/>
      <c r="I25" s="285"/>
      <c r="J25" s="357"/>
    </row>
    <row r="26" spans="1:13" x14ac:dyDescent="0.35">
      <c r="C26" s="375">
        <f>SUM(C5:C25)</f>
        <v>136.13899999999998</v>
      </c>
      <c r="D26" s="299"/>
      <c r="E26" s="299"/>
      <c r="F26" s="299"/>
      <c r="G26" s="375">
        <f>SUM(G6:G25)</f>
        <v>121.03699999999999</v>
      </c>
      <c r="H26" s="491">
        <f>SUM(H5:H25)</f>
        <v>136.13999999999999</v>
      </c>
    </row>
    <row r="27" spans="1:13" x14ac:dyDescent="0.35">
      <c r="C27" s="376"/>
    </row>
    <row r="28" spans="1:13" x14ac:dyDescent="0.35">
      <c r="C28" s="377"/>
    </row>
    <row r="29" spans="1:13" x14ac:dyDescent="0.35">
      <c r="C29" s="376"/>
    </row>
  </sheetData>
  <sheetProtection formatCells="0" formatColumns="0" formatRows="0" insertColumns="0" insertRows="0" insertHyperlinks="0" deleteColumns="0" deleteRows="0" sort="0" autoFilter="0" pivotTables="0"/>
  <mergeCells count="8">
    <mergeCell ref="M12:M13"/>
    <mergeCell ref="G21:G22"/>
    <mergeCell ref="A1:J1"/>
    <mergeCell ref="A2:J2"/>
    <mergeCell ref="A3:H3"/>
    <mergeCell ref="I3:J3"/>
    <mergeCell ref="M9:M11"/>
    <mergeCell ref="L9:L10"/>
  </mergeCells>
  <pageMargins left="0.7" right="0.7" top="0.75" bottom="0.75" header="0.3" footer="0.3"/>
  <pageSetup paperSize="9" scale="65" fitToHeight="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6372-AC86-4F8F-AE5C-120C15F85B1E}">
  <dimension ref="A1:AH1029"/>
  <sheetViews>
    <sheetView zoomScale="44" zoomScaleNormal="44" workbookViewId="0">
      <pane ySplit="7" topLeftCell="A962" activePane="bottomLeft" state="frozen"/>
      <selection pane="bottomLeft" activeCell="S990" sqref="S990"/>
    </sheetView>
  </sheetViews>
  <sheetFormatPr defaultRowHeight="14.5" x14ac:dyDescent="0.35"/>
  <cols>
    <col min="1" max="1" width="8" style="312" customWidth="1"/>
    <col min="2" max="2" width="8.453125" customWidth="1"/>
    <col min="3" max="3" width="9.6328125" customWidth="1"/>
    <col min="4" max="4" width="10.08984375" customWidth="1"/>
    <col min="5" max="5" width="19.81640625" customWidth="1"/>
    <col min="6" max="6" width="29.6328125" bestFit="1" customWidth="1"/>
    <col min="7" max="7" width="10.7265625" customWidth="1"/>
    <col min="8" max="8" width="9.6328125" customWidth="1"/>
    <col min="9" max="9" width="10.6328125" customWidth="1"/>
    <col min="10" max="10" width="9" customWidth="1"/>
    <col min="11" max="11" width="11.26953125" customWidth="1"/>
    <col min="12" max="12" width="9.26953125" customWidth="1"/>
    <col min="13" max="13" width="5.90625" customWidth="1"/>
    <col min="14" max="14" width="7.08984375" customWidth="1"/>
    <col min="15" max="15" width="7" customWidth="1"/>
    <col min="16" max="16" width="6.26953125" customWidth="1"/>
    <col min="17" max="17" width="7.08984375" customWidth="1"/>
    <col min="18" max="18" width="7" customWidth="1"/>
    <col min="19" max="19" width="15.36328125" customWidth="1"/>
    <col min="20" max="20" width="16.26953125" customWidth="1"/>
    <col min="21" max="21" width="17.81640625" bestFit="1" customWidth="1"/>
    <col min="22" max="22" width="16.7265625" customWidth="1"/>
    <col min="23" max="23" width="79.26953125" customWidth="1"/>
    <col min="24" max="24" width="16.36328125" customWidth="1"/>
    <col min="25" max="25" width="15.7265625" customWidth="1"/>
    <col min="26" max="26" width="14.6328125" customWidth="1"/>
    <col min="27" max="27" width="14.90625" customWidth="1"/>
    <col min="28" max="28" width="45.7265625" hidden="1" customWidth="1"/>
    <col min="29" max="34" width="0" hidden="1" customWidth="1"/>
  </cols>
  <sheetData>
    <row r="1" spans="1:28" ht="18" thickBot="1" x14ac:dyDescent="0.4">
      <c r="A1" s="1127" t="s">
        <v>154</v>
      </c>
      <c r="B1" s="1128"/>
      <c r="C1" s="1128"/>
      <c r="D1" s="1128"/>
      <c r="E1" s="1128"/>
      <c r="F1" s="1128"/>
      <c r="G1" s="1128"/>
      <c r="H1" s="1128"/>
      <c r="I1" s="1128"/>
      <c r="J1" s="1128"/>
      <c r="K1" s="1128"/>
      <c r="L1" s="1128"/>
      <c r="M1" s="1128"/>
      <c r="N1" s="1128"/>
      <c r="O1" s="1128"/>
      <c r="P1" s="1128"/>
      <c r="Q1" s="1128"/>
      <c r="R1" s="1128"/>
      <c r="S1" s="1128"/>
      <c r="T1" s="1128"/>
      <c r="U1" s="1128"/>
      <c r="V1" s="1128"/>
      <c r="W1" s="1128"/>
      <c r="X1" s="1128"/>
      <c r="Y1" s="1128"/>
      <c r="Z1" s="1129"/>
      <c r="AA1" s="262"/>
    </row>
    <row r="2" spans="1:28" ht="29.25" customHeight="1" x14ac:dyDescent="0.35">
      <c r="A2" s="1130" t="s">
        <v>155</v>
      </c>
      <c r="B2" s="1131"/>
      <c r="C2" s="1131"/>
      <c r="D2" s="1131"/>
      <c r="E2" s="1131"/>
      <c r="F2" s="1131"/>
      <c r="G2" s="1131"/>
      <c r="H2" s="1131"/>
      <c r="I2" s="1131"/>
      <c r="J2" s="1131"/>
      <c r="K2" s="1131"/>
      <c r="L2" s="1131"/>
      <c r="M2" s="1131"/>
      <c r="N2" s="1131"/>
      <c r="O2" s="1131"/>
      <c r="P2" s="1131"/>
      <c r="Q2" s="1131"/>
      <c r="R2" s="1131"/>
      <c r="S2" s="1131"/>
      <c r="T2" s="1131"/>
      <c r="U2" s="1131"/>
      <c r="V2" s="1131"/>
      <c r="W2" s="1131"/>
      <c r="X2" s="1131"/>
      <c r="Y2" s="1131"/>
      <c r="Z2" s="1132"/>
      <c r="AA2" s="263"/>
    </row>
    <row r="3" spans="1:28" ht="17.5" x14ac:dyDescent="0.35">
      <c r="A3" s="1130" t="s">
        <v>156</v>
      </c>
      <c r="B3" s="1131"/>
      <c r="C3" s="1131"/>
      <c r="D3" s="1131"/>
      <c r="E3" s="1131"/>
      <c r="F3" s="1131"/>
      <c r="G3" s="1131"/>
      <c r="H3" s="1131"/>
      <c r="I3" s="1131"/>
      <c r="J3" s="1131"/>
      <c r="K3" s="1131"/>
      <c r="L3" s="1131"/>
      <c r="M3" s="1131"/>
      <c r="N3" s="1131"/>
      <c r="O3" s="1131"/>
      <c r="P3" s="1131"/>
      <c r="Q3" s="1131"/>
      <c r="R3" s="1131"/>
      <c r="S3" s="1131"/>
      <c r="T3" s="1131"/>
      <c r="U3" s="1131"/>
      <c r="V3" s="1131"/>
      <c r="W3" s="1131"/>
      <c r="X3" s="1131"/>
      <c r="Y3" s="1131"/>
      <c r="Z3" s="1132"/>
      <c r="AA3" s="263"/>
    </row>
    <row r="4" spans="1:28" ht="15" customHeight="1" x14ac:dyDescent="0.35">
      <c r="A4" s="1133" t="s">
        <v>157</v>
      </c>
      <c r="B4" s="1134"/>
      <c r="C4" s="1134"/>
      <c r="D4" s="1134"/>
      <c r="E4" s="1134"/>
      <c r="F4" s="1134"/>
      <c r="G4" s="1134"/>
      <c r="H4" s="1134"/>
      <c r="I4" s="1134"/>
      <c r="J4" s="1134"/>
      <c r="K4" s="1134"/>
      <c r="L4" s="1134"/>
      <c r="M4" s="1134"/>
      <c r="N4" s="1134"/>
      <c r="O4" s="1134"/>
      <c r="P4" s="1134"/>
      <c r="Q4" s="1134"/>
      <c r="R4" s="1134"/>
      <c r="S4" s="1134"/>
      <c r="T4" s="1134"/>
      <c r="U4" s="1134"/>
      <c r="V4" s="1134"/>
      <c r="W4" s="1134"/>
      <c r="X4" s="1134"/>
      <c r="Y4" s="1134"/>
      <c r="Z4" s="1135"/>
      <c r="AA4" s="263"/>
    </row>
    <row r="5" spans="1:28" ht="22.5" customHeight="1" thickBot="1" x14ac:dyDescent="0.4">
      <c r="A5" s="1136" t="s">
        <v>158</v>
      </c>
      <c r="B5" s="1137"/>
      <c r="C5" s="1137"/>
      <c r="D5" s="1137"/>
      <c r="E5" s="1137"/>
      <c r="F5" s="1137"/>
      <c r="G5" s="1137"/>
      <c r="H5" s="1137"/>
      <c r="I5" s="1137"/>
      <c r="J5" s="1137"/>
      <c r="K5" s="1137"/>
      <c r="L5" s="1137"/>
      <c r="M5" s="1137"/>
      <c r="N5" s="1137"/>
      <c r="O5" s="1137"/>
      <c r="P5" s="1137"/>
      <c r="Q5" s="1137"/>
      <c r="R5" s="1137"/>
      <c r="S5" s="1137"/>
      <c r="T5" s="1137"/>
      <c r="U5" s="1137"/>
      <c r="V5" s="1137"/>
      <c r="W5" s="1137"/>
      <c r="X5" s="1137"/>
      <c r="Y5" s="1137"/>
      <c r="Z5" s="1138"/>
      <c r="AA5" s="263"/>
    </row>
    <row r="6" spans="1:28" ht="27.75" customHeight="1" x14ac:dyDescent="0.35">
      <c r="A6" s="1139" t="s">
        <v>159</v>
      </c>
      <c r="B6" s="1123" t="s">
        <v>160</v>
      </c>
      <c r="C6" s="1123" t="s">
        <v>161</v>
      </c>
      <c r="D6" s="1123" t="s">
        <v>162</v>
      </c>
      <c r="E6" s="1123" t="s">
        <v>163</v>
      </c>
      <c r="F6" s="1123" t="s">
        <v>164</v>
      </c>
      <c r="G6" s="1123" t="s">
        <v>165</v>
      </c>
      <c r="H6" s="1123" t="s">
        <v>166</v>
      </c>
      <c r="I6" s="1123" t="s">
        <v>167</v>
      </c>
      <c r="J6" s="1123" t="s">
        <v>168</v>
      </c>
      <c r="K6" s="1125" t="s">
        <v>169</v>
      </c>
      <c r="L6" s="1123" t="s">
        <v>170</v>
      </c>
      <c r="M6" s="1123" t="s">
        <v>171</v>
      </c>
      <c r="N6" s="1123"/>
      <c r="O6" s="1123"/>
      <c r="P6" s="1123" t="s">
        <v>172</v>
      </c>
      <c r="Q6" s="1123"/>
      <c r="R6" s="1123"/>
      <c r="S6" s="1123" t="s">
        <v>173</v>
      </c>
      <c r="T6" s="1123" t="s">
        <v>174</v>
      </c>
      <c r="U6" s="1157" t="s">
        <v>175</v>
      </c>
      <c r="V6" s="1157"/>
      <c r="W6" s="1144" t="s">
        <v>176</v>
      </c>
      <c r="X6" s="1146" t="s">
        <v>177</v>
      </c>
      <c r="Y6" s="1146"/>
      <c r="Z6" s="1146" t="s">
        <v>178</v>
      </c>
      <c r="AA6" s="1147"/>
      <c r="AB6" s="1148" t="s">
        <v>179</v>
      </c>
    </row>
    <row r="7" spans="1:28" ht="23.25" customHeight="1" thickBot="1" x14ac:dyDescent="0.4">
      <c r="A7" s="1140"/>
      <c r="B7" s="1124"/>
      <c r="C7" s="1124"/>
      <c r="D7" s="1124"/>
      <c r="E7" s="1124"/>
      <c r="F7" s="1124"/>
      <c r="G7" s="1124"/>
      <c r="H7" s="1124"/>
      <c r="I7" s="1124"/>
      <c r="J7" s="1124"/>
      <c r="K7" s="1126"/>
      <c r="L7" s="1124"/>
      <c r="M7" s="264" t="s">
        <v>180</v>
      </c>
      <c r="N7" s="264" t="s">
        <v>181</v>
      </c>
      <c r="O7" s="264" t="s">
        <v>182</v>
      </c>
      <c r="P7" s="264" t="s">
        <v>180</v>
      </c>
      <c r="Q7" s="264" t="s">
        <v>181</v>
      </c>
      <c r="R7" s="264" t="s">
        <v>182</v>
      </c>
      <c r="S7" s="1124"/>
      <c r="T7" s="1124"/>
      <c r="U7" s="265" t="s">
        <v>183</v>
      </c>
      <c r="V7" s="265" t="s">
        <v>184</v>
      </c>
      <c r="W7" s="1145"/>
      <c r="X7" s="266" t="s">
        <v>185</v>
      </c>
      <c r="Y7" s="266" t="s">
        <v>19</v>
      </c>
      <c r="Z7" s="266" t="s">
        <v>185</v>
      </c>
      <c r="AA7" s="267" t="s">
        <v>19</v>
      </c>
      <c r="AB7" s="1149"/>
    </row>
    <row r="8" spans="1:28" ht="9" customHeight="1" x14ac:dyDescent="0.35">
      <c r="A8" s="268"/>
      <c r="B8" s="269"/>
      <c r="C8" s="269"/>
      <c r="D8" s="269"/>
      <c r="E8" s="269"/>
      <c r="F8" s="269"/>
      <c r="G8" s="269"/>
      <c r="H8" s="269"/>
      <c r="I8" s="269"/>
      <c r="J8" s="269"/>
      <c r="K8" s="270"/>
      <c r="L8" s="269"/>
      <c r="M8" s="269"/>
      <c r="N8" s="269"/>
      <c r="O8" s="269"/>
      <c r="P8" s="269"/>
      <c r="Q8" s="269"/>
      <c r="R8" s="269"/>
      <c r="S8" s="269"/>
      <c r="T8" s="269"/>
      <c r="U8" s="271"/>
      <c r="V8" s="271"/>
      <c r="W8" s="272"/>
      <c r="X8" s="273"/>
      <c r="Y8" s="273"/>
      <c r="Z8" s="273"/>
      <c r="AA8" s="274"/>
      <c r="AB8" s="275"/>
    </row>
    <row r="9" spans="1:28" ht="13.5" customHeight="1" x14ac:dyDescent="0.35">
      <c r="A9" s="276"/>
      <c r="B9" s="277" t="s">
        <v>186</v>
      </c>
      <c r="C9" s="278"/>
      <c r="D9" s="278"/>
      <c r="E9" s="278"/>
      <c r="F9" s="278"/>
      <c r="G9" s="278"/>
      <c r="H9" s="277"/>
      <c r="I9" s="279"/>
      <c r="J9" s="277"/>
      <c r="K9" s="280"/>
      <c r="L9" s="281"/>
      <c r="M9" s="277"/>
      <c r="N9" s="277"/>
      <c r="O9" s="277"/>
      <c r="P9" s="277"/>
      <c r="Q9" s="277"/>
      <c r="R9" s="277"/>
      <c r="S9" s="278"/>
      <c r="T9" s="278"/>
      <c r="U9" s="282"/>
      <c r="V9" s="282"/>
      <c r="W9" s="283"/>
      <c r="X9" s="278"/>
      <c r="Y9" s="278"/>
      <c r="Z9" s="278"/>
      <c r="AA9" s="278"/>
    </row>
    <row r="10" spans="1:28" ht="31" customHeight="1" x14ac:dyDescent="0.35">
      <c r="A10" s="284">
        <v>1</v>
      </c>
      <c r="B10" s="590" t="s">
        <v>187</v>
      </c>
      <c r="C10" s="620" t="s">
        <v>188</v>
      </c>
      <c r="D10" s="620" t="s">
        <v>189</v>
      </c>
      <c r="E10" s="620" t="s">
        <v>190</v>
      </c>
      <c r="F10" s="621"/>
      <c r="G10" s="620" t="s">
        <v>186</v>
      </c>
      <c r="H10" s="590">
        <v>57.32</v>
      </c>
      <c r="I10" s="621">
        <v>0</v>
      </c>
      <c r="J10" s="590">
        <v>399.68400000000003</v>
      </c>
      <c r="K10" s="622">
        <v>337</v>
      </c>
      <c r="L10" s="589">
        <f>K10/2</f>
        <v>168.5</v>
      </c>
      <c r="M10" s="590">
        <v>0</v>
      </c>
      <c r="N10" s="590">
        <v>209</v>
      </c>
      <c r="O10" s="590">
        <v>209</v>
      </c>
      <c r="P10" s="590">
        <v>0</v>
      </c>
      <c r="Q10" s="590">
        <v>197</v>
      </c>
      <c r="R10" s="590">
        <v>197</v>
      </c>
      <c r="S10" s="620" t="s">
        <v>191</v>
      </c>
      <c r="T10" s="620" t="s">
        <v>192</v>
      </c>
      <c r="U10" s="623">
        <v>420714.94</v>
      </c>
      <c r="V10" s="623">
        <v>2499300.38</v>
      </c>
      <c r="W10" s="591" t="s">
        <v>193</v>
      </c>
      <c r="X10" s="624" t="s">
        <v>195</v>
      </c>
      <c r="Y10" s="624" t="s">
        <v>195</v>
      </c>
      <c r="Z10" s="624" t="s">
        <v>195</v>
      </c>
      <c r="AA10" s="624" t="s">
        <v>195</v>
      </c>
    </row>
    <row r="11" spans="1:28" ht="31" customHeight="1" x14ac:dyDescent="0.35">
      <c r="A11" s="276"/>
      <c r="B11" s="590" t="s">
        <v>186</v>
      </c>
      <c r="C11" s="620"/>
      <c r="D11" s="620"/>
      <c r="E11" s="620"/>
      <c r="F11" s="621">
        <v>337</v>
      </c>
      <c r="G11" s="620"/>
      <c r="H11" s="590"/>
      <c r="I11" s="625"/>
      <c r="J11" s="590"/>
      <c r="K11" s="622"/>
      <c r="L11" s="592"/>
      <c r="M11" s="590"/>
      <c r="N11" s="590"/>
      <c r="O11" s="590"/>
      <c r="P11" s="590"/>
      <c r="Q11" s="590"/>
      <c r="R11" s="590"/>
      <c r="S11" s="620"/>
      <c r="T11" s="620"/>
      <c r="U11" s="623"/>
      <c r="V11" s="623"/>
      <c r="W11" s="591" t="s">
        <v>196</v>
      </c>
      <c r="X11" s="278"/>
      <c r="Y11" s="278"/>
      <c r="Z11" s="278"/>
      <c r="AA11" s="278"/>
    </row>
    <row r="12" spans="1:28" ht="31" customHeight="1" x14ac:dyDescent="0.35">
      <c r="A12" s="284">
        <v>2</v>
      </c>
      <c r="B12" s="590" t="s">
        <v>186</v>
      </c>
      <c r="C12" s="620" t="s">
        <v>197</v>
      </c>
      <c r="D12" s="620" t="s">
        <v>120</v>
      </c>
      <c r="E12" s="620" t="s">
        <v>186</v>
      </c>
      <c r="F12" s="621"/>
      <c r="G12" s="620"/>
      <c r="H12" s="590">
        <v>62.83</v>
      </c>
      <c r="I12" s="621">
        <f>I10+F11</f>
        <v>337</v>
      </c>
      <c r="J12" s="590">
        <v>392.31099999999998</v>
      </c>
      <c r="K12" s="622">
        <f>F11+F13</f>
        <v>741</v>
      </c>
      <c r="L12" s="589">
        <f t="shared" ref="L12" si="0">K12/2</f>
        <v>370.5</v>
      </c>
      <c r="M12" s="590">
        <v>128</v>
      </c>
      <c r="N12" s="590">
        <v>229</v>
      </c>
      <c r="O12" s="590">
        <v>357</v>
      </c>
      <c r="P12" s="590">
        <v>141</v>
      </c>
      <c r="Q12" s="590">
        <v>221</v>
      </c>
      <c r="R12" s="590">
        <v>362</v>
      </c>
      <c r="S12" s="620" t="s">
        <v>198</v>
      </c>
      <c r="T12" s="620" t="s">
        <v>199</v>
      </c>
      <c r="U12" s="623">
        <v>421014.14899999998</v>
      </c>
      <c r="V12" s="623">
        <v>2499145.3220000002</v>
      </c>
      <c r="W12" s="591"/>
      <c r="X12" s="624" t="s">
        <v>195</v>
      </c>
      <c r="Y12" s="624" t="s">
        <v>195</v>
      </c>
      <c r="Z12" s="624" t="s">
        <v>195</v>
      </c>
      <c r="AA12" s="624" t="s">
        <v>195</v>
      </c>
    </row>
    <row r="13" spans="1:28" ht="31" customHeight="1" x14ac:dyDescent="0.35">
      <c r="A13" s="276"/>
      <c r="B13" s="590" t="s">
        <v>186</v>
      </c>
      <c r="C13" s="620"/>
      <c r="D13" s="620"/>
      <c r="E13" s="620"/>
      <c r="F13" s="621">
        <v>404</v>
      </c>
      <c r="G13" s="620"/>
      <c r="H13" s="590"/>
      <c r="I13" s="625"/>
      <c r="J13" s="590"/>
      <c r="K13" s="622"/>
      <c r="L13" s="592"/>
      <c r="M13" s="590"/>
      <c r="N13" s="590"/>
      <c r="O13" s="590"/>
      <c r="P13" s="590"/>
      <c r="Q13" s="590"/>
      <c r="R13" s="590"/>
      <c r="S13" s="620"/>
      <c r="T13" s="620"/>
      <c r="U13" s="623"/>
      <c r="V13" s="623"/>
      <c r="W13" s="591" t="s">
        <v>200</v>
      </c>
      <c r="X13" s="278"/>
      <c r="Y13" s="278"/>
      <c r="Z13" s="278"/>
      <c r="AA13" s="278"/>
    </row>
    <row r="14" spans="1:28" ht="31" customHeight="1" x14ac:dyDescent="0.35">
      <c r="A14" s="284">
        <v>3</v>
      </c>
      <c r="B14" s="590" t="s">
        <v>186</v>
      </c>
      <c r="C14" s="620" t="s">
        <v>201</v>
      </c>
      <c r="D14" s="620" t="s">
        <v>120</v>
      </c>
      <c r="E14" s="620" t="s">
        <v>186</v>
      </c>
      <c r="F14" s="621"/>
      <c r="G14" s="620" t="s">
        <v>186</v>
      </c>
      <c r="H14" s="590">
        <v>62.83</v>
      </c>
      <c r="I14" s="625">
        <f t="shared" ref="I14" si="1">I12+F13</f>
        <v>741</v>
      </c>
      <c r="J14" s="590">
        <v>386.60899999999998</v>
      </c>
      <c r="K14" s="626">
        <f t="shared" ref="K14" si="2">F13+F15</f>
        <v>713</v>
      </c>
      <c r="L14" s="589">
        <v>370.5</v>
      </c>
      <c r="M14" s="590">
        <v>176</v>
      </c>
      <c r="N14" s="590">
        <v>248</v>
      </c>
      <c r="O14" s="590">
        <v>424</v>
      </c>
      <c r="P14" s="590">
        <v>184</v>
      </c>
      <c r="Q14" s="590">
        <v>220</v>
      </c>
      <c r="R14" s="590">
        <v>405</v>
      </c>
      <c r="S14" s="620" t="s">
        <v>202</v>
      </c>
      <c r="T14" s="620" t="s">
        <v>203</v>
      </c>
      <c r="U14" s="623">
        <v>421372.84299999999</v>
      </c>
      <c r="V14" s="623">
        <v>2498959.4369999999</v>
      </c>
      <c r="W14" s="591"/>
      <c r="X14" s="624" t="s">
        <v>195</v>
      </c>
      <c r="Y14" s="624" t="s">
        <v>195</v>
      </c>
      <c r="Z14" s="624" t="s">
        <v>195</v>
      </c>
      <c r="AA14" s="624" t="s">
        <v>195</v>
      </c>
    </row>
    <row r="15" spans="1:28" ht="31" customHeight="1" x14ac:dyDescent="0.35">
      <c r="A15" s="276"/>
      <c r="B15" s="590" t="s">
        <v>186</v>
      </c>
      <c r="C15" s="620"/>
      <c r="D15" s="620"/>
      <c r="E15" s="620"/>
      <c r="F15" s="621">
        <v>309</v>
      </c>
      <c r="G15" s="621"/>
      <c r="H15" s="590"/>
      <c r="I15" s="625"/>
      <c r="J15" s="590"/>
      <c r="K15" s="622"/>
      <c r="L15" s="592"/>
      <c r="M15" s="590"/>
      <c r="N15" s="590"/>
      <c r="O15" s="590"/>
      <c r="P15" s="590"/>
      <c r="Q15" s="590"/>
      <c r="R15" s="590"/>
      <c r="S15" s="620"/>
      <c r="T15" s="620"/>
      <c r="U15" s="623"/>
      <c r="V15" s="623"/>
      <c r="W15" s="591" t="s">
        <v>196</v>
      </c>
      <c r="X15" s="278"/>
      <c r="Y15" s="278"/>
      <c r="Z15" s="278"/>
      <c r="AA15" s="278"/>
    </row>
    <row r="16" spans="1:28" ht="31" customHeight="1" x14ac:dyDescent="0.35">
      <c r="A16" s="284">
        <v>4</v>
      </c>
      <c r="B16" s="590" t="s">
        <v>204</v>
      </c>
      <c r="C16" s="620" t="s">
        <v>205</v>
      </c>
      <c r="D16" s="620" t="s">
        <v>206</v>
      </c>
      <c r="E16" s="620" t="s">
        <v>207</v>
      </c>
      <c r="F16" s="621"/>
      <c r="G16" s="621">
        <v>1049.9000000000001</v>
      </c>
      <c r="H16" s="590">
        <v>45.32</v>
      </c>
      <c r="I16" s="625">
        <f t="shared" ref="I16" si="3">I14+F15</f>
        <v>1050</v>
      </c>
      <c r="J16" s="590">
        <v>383.20800000000003</v>
      </c>
      <c r="K16" s="626">
        <f t="shared" ref="K16" si="4">F15+F17</f>
        <v>626</v>
      </c>
      <c r="L16" s="589">
        <v>370.5</v>
      </c>
      <c r="M16" s="590">
        <v>62</v>
      </c>
      <c r="N16" s="590">
        <v>99</v>
      </c>
      <c r="O16" s="590">
        <v>160</v>
      </c>
      <c r="P16" s="590">
        <v>90</v>
      </c>
      <c r="Q16" s="590">
        <v>120</v>
      </c>
      <c r="R16" s="590">
        <v>210</v>
      </c>
      <c r="S16" s="620" t="s">
        <v>208</v>
      </c>
      <c r="T16" s="620" t="s">
        <v>209</v>
      </c>
      <c r="U16" s="623">
        <v>421647.1</v>
      </c>
      <c r="V16" s="623">
        <v>2498817.31</v>
      </c>
      <c r="W16" s="591"/>
      <c r="X16" s="624" t="s">
        <v>195</v>
      </c>
      <c r="Y16" s="624" t="s">
        <v>195</v>
      </c>
      <c r="Z16" s="624" t="s">
        <v>195</v>
      </c>
      <c r="AA16" s="624" t="s">
        <v>195</v>
      </c>
    </row>
    <row r="17" spans="1:27" ht="31" customHeight="1" x14ac:dyDescent="0.35">
      <c r="A17" s="276"/>
      <c r="B17" s="590" t="s">
        <v>186</v>
      </c>
      <c r="C17" s="620"/>
      <c r="D17" s="620"/>
      <c r="E17" s="620"/>
      <c r="F17" s="621">
        <v>317</v>
      </c>
      <c r="G17" s="621"/>
      <c r="H17" s="590"/>
      <c r="I17" s="625"/>
      <c r="J17" s="590"/>
      <c r="K17" s="622"/>
      <c r="L17" s="592"/>
      <c r="M17" s="590"/>
      <c r="N17" s="590"/>
      <c r="O17" s="590"/>
      <c r="P17" s="590"/>
      <c r="Q17" s="590"/>
      <c r="R17" s="590"/>
      <c r="S17" s="620"/>
      <c r="T17" s="620"/>
      <c r="U17" s="623"/>
      <c r="V17" s="623"/>
      <c r="W17" s="591" t="s">
        <v>210</v>
      </c>
      <c r="X17" s="278"/>
      <c r="Y17" s="278"/>
      <c r="Z17" s="278"/>
      <c r="AA17" s="278"/>
    </row>
    <row r="18" spans="1:27" ht="31" customHeight="1" x14ac:dyDescent="0.35">
      <c r="A18" s="284">
        <v>5</v>
      </c>
      <c r="B18" s="590" t="s">
        <v>211</v>
      </c>
      <c r="C18" s="620" t="s">
        <v>212</v>
      </c>
      <c r="D18" s="620" t="s">
        <v>213</v>
      </c>
      <c r="E18" s="620" t="s">
        <v>214</v>
      </c>
      <c r="F18" s="621"/>
      <c r="G18" s="621">
        <v>316.85000000000002</v>
      </c>
      <c r="H18" s="590">
        <v>51.32</v>
      </c>
      <c r="I18" s="625">
        <f t="shared" ref="I18" si="5">I16+F17</f>
        <v>1367</v>
      </c>
      <c r="J18" s="590">
        <v>387.04899999999998</v>
      </c>
      <c r="K18" s="626">
        <f t="shared" ref="K18" si="6">F17+F19</f>
        <v>712</v>
      </c>
      <c r="L18" s="589">
        <v>370.5</v>
      </c>
      <c r="M18" s="590">
        <v>219</v>
      </c>
      <c r="N18" s="590">
        <v>192</v>
      </c>
      <c r="O18" s="590">
        <v>410</v>
      </c>
      <c r="P18" s="590">
        <v>198</v>
      </c>
      <c r="Q18" s="590">
        <v>194</v>
      </c>
      <c r="R18" s="590">
        <v>392</v>
      </c>
      <c r="S18" s="620" t="s">
        <v>215</v>
      </c>
      <c r="T18" s="620" t="s">
        <v>216</v>
      </c>
      <c r="U18" s="623">
        <v>421714.56</v>
      </c>
      <c r="V18" s="623">
        <v>2498507.73</v>
      </c>
      <c r="W18" s="591"/>
      <c r="X18" s="624" t="s">
        <v>194</v>
      </c>
      <c r="Y18" s="624" t="s">
        <v>195</v>
      </c>
      <c r="Z18" s="624" t="s">
        <v>195</v>
      </c>
      <c r="AA18" s="624" t="s">
        <v>195</v>
      </c>
    </row>
    <row r="19" spans="1:27" ht="31" customHeight="1" x14ac:dyDescent="0.35">
      <c r="A19" s="276"/>
      <c r="B19" s="590" t="s">
        <v>186</v>
      </c>
      <c r="C19" s="620"/>
      <c r="D19" s="620"/>
      <c r="E19" s="620"/>
      <c r="F19" s="621">
        <v>395</v>
      </c>
      <c r="G19" s="621"/>
      <c r="H19" s="590"/>
      <c r="I19" s="625"/>
      <c r="J19" s="590"/>
      <c r="K19" s="622"/>
      <c r="L19" s="592"/>
      <c r="M19" s="590"/>
      <c r="N19" s="590"/>
      <c r="O19" s="590"/>
      <c r="P19" s="590"/>
      <c r="Q19" s="590"/>
      <c r="R19" s="590"/>
      <c r="S19" s="620"/>
      <c r="T19" s="620"/>
      <c r="U19" s="623"/>
      <c r="V19" s="623"/>
      <c r="W19" s="591" t="s">
        <v>217</v>
      </c>
      <c r="X19" s="624"/>
      <c r="Y19" s="278"/>
      <c r="Z19" s="278"/>
      <c r="AA19" s="278"/>
    </row>
    <row r="20" spans="1:27" ht="31" customHeight="1" x14ac:dyDescent="0.35">
      <c r="A20" s="284">
        <v>6</v>
      </c>
      <c r="B20" s="590" t="s">
        <v>186</v>
      </c>
      <c r="C20" s="620" t="s">
        <v>218</v>
      </c>
      <c r="D20" s="620" t="s">
        <v>45</v>
      </c>
      <c r="E20" s="620" t="s">
        <v>186</v>
      </c>
      <c r="F20" s="621"/>
      <c r="G20" s="621" t="s">
        <v>186</v>
      </c>
      <c r="H20" s="590">
        <v>53.83</v>
      </c>
      <c r="I20" s="625">
        <f t="shared" ref="I20" si="7">I18+F19</f>
        <v>1762</v>
      </c>
      <c r="J20" s="590">
        <v>391.32100000000003</v>
      </c>
      <c r="K20" s="626">
        <f t="shared" ref="K20" si="8">F19+F21</f>
        <v>756</v>
      </c>
      <c r="L20" s="589">
        <v>370.5</v>
      </c>
      <c r="M20" s="590">
        <v>204</v>
      </c>
      <c r="N20" s="590">
        <v>211</v>
      </c>
      <c r="O20" s="590">
        <v>415</v>
      </c>
      <c r="P20" s="590">
        <v>203</v>
      </c>
      <c r="Q20" s="590">
        <v>203</v>
      </c>
      <c r="R20" s="590">
        <v>406</v>
      </c>
      <c r="S20" s="620" t="s">
        <v>219</v>
      </c>
      <c r="T20" s="620" t="s">
        <v>220</v>
      </c>
      <c r="U20" s="623">
        <v>421991.087</v>
      </c>
      <c r="V20" s="623">
        <v>2498225.67</v>
      </c>
      <c r="W20" s="591"/>
      <c r="X20" s="624" t="s">
        <v>194</v>
      </c>
      <c r="Y20" s="624" t="s">
        <v>195</v>
      </c>
      <c r="Z20" s="624" t="s">
        <v>195</v>
      </c>
      <c r="AA20" s="624" t="s">
        <v>195</v>
      </c>
    </row>
    <row r="21" spans="1:27" ht="31" customHeight="1" x14ac:dyDescent="0.35">
      <c r="A21" s="276"/>
      <c r="B21" s="590" t="s">
        <v>186</v>
      </c>
      <c r="C21" s="620"/>
      <c r="D21" s="620"/>
      <c r="E21" s="620"/>
      <c r="F21" s="621">
        <v>361</v>
      </c>
      <c r="G21" s="621"/>
      <c r="H21" s="590"/>
      <c r="I21" s="625"/>
      <c r="J21" s="590"/>
      <c r="K21" s="622"/>
      <c r="L21" s="592"/>
      <c r="M21" s="590"/>
      <c r="N21" s="590"/>
      <c r="O21" s="590"/>
      <c r="P21" s="590"/>
      <c r="Q21" s="590"/>
      <c r="R21" s="590"/>
      <c r="S21" s="620"/>
      <c r="T21" s="620"/>
      <c r="U21" s="623"/>
      <c r="V21" s="623"/>
      <c r="W21" s="591" t="s">
        <v>221</v>
      </c>
      <c r="X21" s="624"/>
      <c r="Y21" s="278"/>
      <c r="Z21" s="278"/>
      <c r="AA21" s="278"/>
    </row>
    <row r="22" spans="1:27" ht="31" customHeight="1" x14ac:dyDescent="0.35">
      <c r="A22" s="284">
        <v>7</v>
      </c>
      <c r="B22" s="590" t="s">
        <v>222</v>
      </c>
      <c r="C22" s="620" t="s">
        <v>223</v>
      </c>
      <c r="D22" s="620" t="s">
        <v>224</v>
      </c>
      <c r="E22" s="620" t="s">
        <v>225</v>
      </c>
      <c r="F22" s="621"/>
      <c r="G22" s="621">
        <v>755.96</v>
      </c>
      <c r="H22" s="590">
        <v>48.32</v>
      </c>
      <c r="I22" s="625">
        <f t="shared" ref="I22" si="9">I20+F21</f>
        <v>2123</v>
      </c>
      <c r="J22" s="590">
        <v>385.41300000000001</v>
      </c>
      <c r="K22" s="626">
        <f t="shared" ref="K22" si="10">F21+F23</f>
        <v>795</v>
      </c>
      <c r="L22" s="589">
        <v>370.5</v>
      </c>
      <c r="M22" s="590">
        <v>150</v>
      </c>
      <c r="N22" s="590">
        <v>240</v>
      </c>
      <c r="O22" s="590">
        <v>390</v>
      </c>
      <c r="P22" s="590">
        <v>159</v>
      </c>
      <c r="Q22" s="590">
        <v>234</v>
      </c>
      <c r="R22" s="590">
        <v>393</v>
      </c>
      <c r="S22" s="620" t="s">
        <v>226</v>
      </c>
      <c r="T22" s="620" t="s">
        <v>227</v>
      </c>
      <c r="U22" s="623">
        <v>422243.78</v>
      </c>
      <c r="V22" s="623">
        <v>2497967.92</v>
      </c>
      <c r="W22" s="591"/>
      <c r="X22" s="624" t="s">
        <v>194</v>
      </c>
      <c r="Y22" s="624" t="s">
        <v>195</v>
      </c>
      <c r="Z22" s="624" t="s">
        <v>195</v>
      </c>
      <c r="AA22" s="624" t="s">
        <v>195</v>
      </c>
    </row>
    <row r="23" spans="1:27" ht="31" customHeight="1" x14ac:dyDescent="0.35">
      <c r="A23" s="276"/>
      <c r="B23" s="590" t="s">
        <v>186</v>
      </c>
      <c r="C23" s="620"/>
      <c r="D23" s="620"/>
      <c r="E23" s="620"/>
      <c r="F23" s="621">
        <v>434</v>
      </c>
      <c r="G23" s="621"/>
      <c r="H23" s="590"/>
      <c r="I23" s="625"/>
      <c r="J23" s="590"/>
      <c r="K23" s="622"/>
      <c r="L23" s="592"/>
      <c r="M23" s="590"/>
      <c r="N23" s="590"/>
      <c r="O23" s="590"/>
      <c r="P23" s="590"/>
      <c r="Q23" s="590"/>
      <c r="R23" s="590"/>
      <c r="S23" s="620"/>
      <c r="T23" s="620"/>
      <c r="U23" s="623"/>
      <c r="V23" s="623"/>
      <c r="W23" s="591" t="s">
        <v>228</v>
      </c>
      <c r="X23" s="624"/>
      <c r="Y23" s="278"/>
      <c r="Z23" s="278"/>
      <c r="AA23" s="278"/>
    </row>
    <row r="24" spans="1:27" ht="31" customHeight="1" x14ac:dyDescent="0.35">
      <c r="A24" s="284">
        <v>8</v>
      </c>
      <c r="B24" s="590" t="s">
        <v>186</v>
      </c>
      <c r="C24" s="620" t="s">
        <v>229</v>
      </c>
      <c r="D24" s="620" t="s">
        <v>230</v>
      </c>
      <c r="E24" s="620" t="s">
        <v>186</v>
      </c>
      <c r="F24" s="621"/>
      <c r="G24" s="621" t="s">
        <v>186</v>
      </c>
      <c r="H24" s="590">
        <v>55.33</v>
      </c>
      <c r="I24" s="625">
        <f t="shared" ref="I24" si="11">I22+F23</f>
        <v>2557</v>
      </c>
      <c r="J24" s="590">
        <v>378.52499999999998</v>
      </c>
      <c r="K24" s="626">
        <f t="shared" ref="K24" si="12">F23+F25</f>
        <v>781</v>
      </c>
      <c r="L24" s="589">
        <v>370.5</v>
      </c>
      <c r="M24" s="590">
        <v>195</v>
      </c>
      <c r="N24" s="590">
        <v>179</v>
      </c>
      <c r="O24" s="590">
        <v>374</v>
      </c>
      <c r="P24" s="590">
        <v>201</v>
      </c>
      <c r="Q24" s="590">
        <v>178</v>
      </c>
      <c r="R24" s="590">
        <v>379</v>
      </c>
      <c r="S24" s="620" t="s">
        <v>231</v>
      </c>
      <c r="T24" s="620" t="s">
        <v>232</v>
      </c>
      <c r="U24" s="623">
        <v>422657.46600000001</v>
      </c>
      <c r="V24" s="623">
        <v>2497836.6949999998</v>
      </c>
      <c r="W24" s="591"/>
      <c r="X24" s="624" t="s">
        <v>194</v>
      </c>
      <c r="Y24" s="624" t="s">
        <v>195</v>
      </c>
      <c r="Z24" s="624" t="s">
        <v>195</v>
      </c>
      <c r="AA24" s="624" t="s">
        <v>195</v>
      </c>
    </row>
    <row r="25" spans="1:27" ht="31" customHeight="1" x14ac:dyDescent="0.35">
      <c r="A25" s="276"/>
      <c r="B25" s="590" t="s">
        <v>186</v>
      </c>
      <c r="C25" s="620"/>
      <c r="D25" s="620"/>
      <c r="E25" s="620"/>
      <c r="F25" s="621">
        <v>347</v>
      </c>
      <c r="G25" s="621"/>
      <c r="H25" s="590"/>
      <c r="I25" s="625"/>
      <c r="J25" s="590"/>
      <c r="K25" s="622"/>
      <c r="L25" s="592"/>
      <c r="M25" s="590"/>
      <c r="N25" s="590"/>
      <c r="O25" s="590"/>
      <c r="P25" s="590"/>
      <c r="Q25" s="590"/>
      <c r="R25" s="590"/>
      <c r="S25" s="620"/>
      <c r="T25" s="620"/>
      <c r="U25" s="623"/>
      <c r="V25" s="623"/>
      <c r="W25" s="591" t="s">
        <v>233</v>
      </c>
      <c r="X25" s="624"/>
      <c r="Y25" s="278"/>
      <c r="Z25" s="278"/>
      <c r="AA25" s="278"/>
    </row>
    <row r="26" spans="1:27" ht="31" customHeight="1" x14ac:dyDescent="0.35">
      <c r="A26" s="284">
        <v>9</v>
      </c>
      <c r="B26" s="590" t="s">
        <v>186</v>
      </c>
      <c r="C26" s="620" t="s">
        <v>234</v>
      </c>
      <c r="D26" s="620" t="s">
        <v>235</v>
      </c>
      <c r="E26" s="620" t="s">
        <v>186</v>
      </c>
      <c r="F26" s="621"/>
      <c r="G26" s="621" t="s">
        <v>186</v>
      </c>
      <c r="H26" s="590">
        <v>50.83</v>
      </c>
      <c r="I26" s="625">
        <f t="shared" ref="I26" si="13">I24+F25</f>
        <v>2904</v>
      </c>
      <c r="J26" s="590">
        <v>382.07100000000003</v>
      </c>
      <c r="K26" s="626">
        <f t="shared" ref="K26" si="14">F25+F27</f>
        <v>691</v>
      </c>
      <c r="L26" s="589">
        <v>370.5</v>
      </c>
      <c r="M26" s="590">
        <v>169</v>
      </c>
      <c r="N26" s="590">
        <v>157</v>
      </c>
      <c r="O26" s="590">
        <v>325</v>
      </c>
      <c r="P26" s="590">
        <v>170</v>
      </c>
      <c r="Q26" s="590">
        <v>161</v>
      </c>
      <c r="R26" s="590">
        <v>332</v>
      </c>
      <c r="S26" s="620" t="s">
        <v>236</v>
      </c>
      <c r="T26" s="620" t="s">
        <v>237</v>
      </c>
      <c r="U26" s="623">
        <v>422988.22399999999</v>
      </c>
      <c r="V26" s="623">
        <v>2497731.7760000001</v>
      </c>
      <c r="W26" s="591"/>
      <c r="X26" s="624" t="s">
        <v>194</v>
      </c>
      <c r="Y26" s="624" t="s">
        <v>195</v>
      </c>
      <c r="Z26" s="624" t="s">
        <v>195</v>
      </c>
      <c r="AA26" s="624" t="s">
        <v>195</v>
      </c>
    </row>
    <row r="27" spans="1:27" ht="31" customHeight="1" x14ac:dyDescent="0.35">
      <c r="A27" s="276"/>
      <c r="B27" s="590" t="s">
        <v>186</v>
      </c>
      <c r="C27" s="620"/>
      <c r="D27" s="620"/>
      <c r="E27" s="620"/>
      <c r="F27" s="621">
        <v>344</v>
      </c>
      <c r="G27" s="621"/>
      <c r="H27" s="590"/>
      <c r="I27" s="625"/>
      <c r="J27" s="590"/>
      <c r="K27" s="622"/>
      <c r="L27" s="592"/>
      <c r="M27" s="590"/>
      <c r="N27" s="590"/>
      <c r="O27" s="590"/>
      <c r="P27" s="590"/>
      <c r="Q27" s="590"/>
      <c r="R27" s="590"/>
      <c r="S27" s="620"/>
      <c r="T27" s="620"/>
      <c r="U27" s="623"/>
      <c r="V27" s="623"/>
      <c r="W27" s="591" t="s">
        <v>238</v>
      </c>
      <c r="X27" s="624"/>
      <c r="Y27" s="278"/>
      <c r="Z27" s="278"/>
      <c r="AA27" s="278"/>
    </row>
    <row r="28" spans="1:27" ht="31" customHeight="1" x14ac:dyDescent="0.35">
      <c r="A28" s="284">
        <v>10</v>
      </c>
      <c r="B28" s="590" t="s">
        <v>186</v>
      </c>
      <c r="C28" s="620" t="s">
        <v>239</v>
      </c>
      <c r="D28" s="620" t="s">
        <v>235</v>
      </c>
      <c r="E28" s="620" t="s">
        <v>186</v>
      </c>
      <c r="F28" s="621"/>
      <c r="G28" s="621" t="s">
        <v>186</v>
      </c>
      <c r="H28" s="590">
        <v>50.83</v>
      </c>
      <c r="I28" s="625">
        <f t="shared" ref="I28" si="15">I26+F27</f>
        <v>3248</v>
      </c>
      <c r="J28" s="590">
        <v>384.99400000000003</v>
      </c>
      <c r="K28" s="626">
        <f t="shared" ref="K28" si="16">F27+F29</f>
        <v>723</v>
      </c>
      <c r="L28" s="589">
        <v>370.5</v>
      </c>
      <c r="M28" s="590">
        <v>188</v>
      </c>
      <c r="N28" s="590">
        <v>172</v>
      </c>
      <c r="O28" s="590">
        <v>360</v>
      </c>
      <c r="P28" s="590">
        <v>184</v>
      </c>
      <c r="Q28" s="590">
        <v>177</v>
      </c>
      <c r="R28" s="590">
        <v>361</v>
      </c>
      <c r="S28" s="620" t="s">
        <v>240</v>
      </c>
      <c r="T28" s="620" t="s">
        <v>241</v>
      </c>
      <c r="U28" s="623">
        <v>423316.12300000002</v>
      </c>
      <c r="V28" s="623">
        <v>2497627.764</v>
      </c>
      <c r="W28" s="591"/>
      <c r="X28" s="624" t="s">
        <v>194</v>
      </c>
      <c r="Y28" s="624" t="s">
        <v>195</v>
      </c>
      <c r="Z28" s="624" t="s">
        <v>195</v>
      </c>
      <c r="AA28" s="624" t="s">
        <v>195</v>
      </c>
    </row>
    <row r="29" spans="1:27" ht="31" customHeight="1" x14ac:dyDescent="0.35">
      <c r="A29" s="276"/>
      <c r="B29" s="590" t="s">
        <v>186</v>
      </c>
      <c r="C29" s="620"/>
      <c r="D29" s="620"/>
      <c r="E29" s="620"/>
      <c r="F29" s="621">
        <v>379</v>
      </c>
      <c r="G29" s="621"/>
      <c r="H29" s="590"/>
      <c r="I29" s="625"/>
      <c r="J29" s="590"/>
      <c r="K29" s="622"/>
      <c r="L29" s="592"/>
      <c r="M29" s="590"/>
      <c r="N29" s="590"/>
      <c r="O29" s="590"/>
      <c r="P29" s="590"/>
      <c r="Q29" s="590"/>
      <c r="R29" s="590"/>
      <c r="S29" s="620"/>
      <c r="T29" s="620"/>
      <c r="U29" s="623"/>
      <c r="V29" s="623"/>
      <c r="W29" s="591" t="s">
        <v>242</v>
      </c>
      <c r="X29" s="624"/>
      <c r="Y29" s="278"/>
      <c r="Z29" s="278"/>
      <c r="AA29" s="278"/>
    </row>
    <row r="30" spans="1:27" ht="31" customHeight="1" x14ac:dyDescent="0.35">
      <c r="A30" s="284">
        <v>11</v>
      </c>
      <c r="B30" s="590" t="s">
        <v>243</v>
      </c>
      <c r="C30" s="620" t="s">
        <v>244</v>
      </c>
      <c r="D30" s="620" t="s">
        <v>245</v>
      </c>
      <c r="E30" s="620" t="s">
        <v>246</v>
      </c>
      <c r="F30" s="621"/>
      <c r="G30" s="621">
        <v>1503.73</v>
      </c>
      <c r="H30" s="590">
        <v>48.32</v>
      </c>
      <c r="I30" s="625">
        <f t="shared" ref="I30" si="17">I28+F29</f>
        <v>3627</v>
      </c>
      <c r="J30" s="590">
        <v>385.76900000000001</v>
      </c>
      <c r="K30" s="626">
        <f t="shared" ref="K30" si="18">F29+F31</f>
        <v>715</v>
      </c>
      <c r="L30" s="589">
        <v>370.5</v>
      </c>
      <c r="M30" s="590">
        <v>208</v>
      </c>
      <c r="N30" s="590">
        <v>102</v>
      </c>
      <c r="O30" s="590">
        <v>310</v>
      </c>
      <c r="P30" s="590">
        <v>203</v>
      </c>
      <c r="Q30" s="590">
        <v>124</v>
      </c>
      <c r="R30" s="590">
        <v>327</v>
      </c>
      <c r="S30" s="620" t="s">
        <v>247</v>
      </c>
      <c r="T30" s="620" t="s">
        <v>248</v>
      </c>
      <c r="U30" s="623">
        <v>423677.13</v>
      </c>
      <c r="V30" s="623">
        <v>2497513.25</v>
      </c>
      <c r="W30" s="591"/>
      <c r="X30" s="624" t="s">
        <v>194</v>
      </c>
      <c r="Y30" s="624" t="s">
        <v>195</v>
      </c>
      <c r="Z30" s="624" t="s">
        <v>195</v>
      </c>
      <c r="AA30" s="624" t="s">
        <v>195</v>
      </c>
    </row>
    <row r="31" spans="1:27" ht="31" customHeight="1" x14ac:dyDescent="0.35">
      <c r="A31" s="276"/>
      <c r="B31" s="590" t="s">
        <v>186</v>
      </c>
      <c r="C31" s="620"/>
      <c r="D31" s="620"/>
      <c r="E31" s="620"/>
      <c r="F31" s="621">
        <v>336</v>
      </c>
      <c r="G31" s="621"/>
      <c r="H31" s="590"/>
      <c r="I31" s="625"/>
      <c r="J31" s="590"/>
      <c r="K31" s="622"/>
      <c r="L31" s="592"/>
      <c r="M31" s="590"/>
      <c r="N31" s="590"/>
      <c r="O31" s="590"/>
      <c r="P31" s="590"/>
      <c r="Q31" s="590"/>
      <c r="R31" s="590"/>
      <c r="S31" s="620"/>
      <c r="T31" s="620"/>
      <c r="U31" s="623"/>
      <c r="V31" s="623"/>
      <c r="W31" s="591" t="s">
        <v>249</v>
      </c>
      <c r="X31" s="624"/>
      <c r="Y31" s="278"/>
      <c r="Z31" s="278"/>
      <c r="AA31" s="278"/>
    </row>
    <row r="32" spans="1:27" ht="31" customHeight="1" x14ac:dyDescent="0.35">
      <c r="A32" s="284">
        <v>12</v>
      </c>
      <c r="B32" s="590" t="s">
        <v>250</v>
      </c>
      <c r="C32" s="620" t="s">
        <v>251</v>
      </c>
      <c r="D32" s="620" t="s">
        <v>252</v>
      </c>
      <c r="E32" s="620" t="s">
        <v>253</v>
      </c>
      <c r="F32" s="621"/>
      <c r="G32" s="621">
        <v>335.89</v>
      </c>
      <c r="H32" s="590">
        <v>57.32</v>
      </c>
      <c r="I32" s="625">
        <f t="shared" ref="I32" si="19">I30+F31</f>
        <v>3963</v>
      </c>
      <c r="J32" s="590">
        <v>388.43</v>
      </c>
      <c r="K32" s="626">
        <f t="shared" ref="K32" si="20">F31+F33</f>
        <v>775.86</v>
      </c>
      <c r="L32" s="589">
        <v>370.5</v>
      </c>
      <c r="M32" s="590">
        <v>234</v>
      </c>
      <c r="N32" s="590">
        <v>196</v>
      </c>
      <c r="O32" s="590">
        <v>430</v>
      </c>
      <c r="P32" s="590">
        <v>213</v>
      </c>
      <c r="Q32" s="590">
        <v>202</v>
      </c>
      <c r="R32" s="590">
        <v>415</v>
      </c>
      <c r="S32" s="620" t="s">
        <v>254</v>
      </c>
      <c r="T32" s="620" t="s">
        <v>255</v>
      </c>
      <c r="U32" s="623">
        <v>423764.15</v>
      </c>
      <c r="V32" s="623">
        <v>2497188.83</v>
      </c>
      <c r="W32" s="591"/>
      <c r="X32" s="624" t="s">
        <v>195</v>
      </c>
      <c r="Y32" s="624" t="s">
        <v>195</v>
      </c>
      <c r="Z32" s="624" t="s">
        <v>195</v>
      </c>
      <c r="AA32" s="624" t="s">
        <v>195</v>
      </c>
    </row>
    <row r="33" spans="1:27" ht="31" customHeight="1" x14ac:dyDescent="0.35">
      <c r="A33" s="276"/>
      <c r="B33" s="590" t="s">
        <v>186</v>
      </c>
      <c r="C33" s="620"/>
      <c r="D33" s="620"/>
      <c r="E33" s="620"/>
      <c r="F33" s="621">
        <v>439.86</v>
      </c>
      <c r="G33" s="621"/>
      <c r="H33" s="590"/>
      <c r="I33" s="625"/>
      <c r="J33" s="590"/>
      <c r="K33" s="622"/>
      <c r="L33" s="592"/>
      <c r="M33" s="590"/>
      <c r="N33" s="590"/>
      <c r="O33" s="590"/>
      <c r="P33" s="590"/>
      <c r="Q33" s="590"/>
      <c r="R33" s="590"/>
      <c r="S33" s="620"/>
      <c r="T33" s="620"/>
      <c r="U33" s="623"/>
      <c r="V33" s="623"/>
      <c r="W33" s="591" t="s">
        <v>256</v>
      </c>
      <c r="X33" s="624"/>
      <c r="Y33" s="278"/>
      <c r="Z33" s="278"/>
      <c r="AA33" s="278"/>
    </row>
    <row r="34" spans="1:27" ht="31" customHeight="1" x14ac:dyDescent="0.35">
      <c r="A34" s="284">
        <v>13</v>
      </c>
      <c r="B34" s="590" t="s">
        <v>257</v>
      </c>
      <c r="C34" s="620" t="s">
        <v>258</v>
      </c>
      <c r="D34" s="620" t="s">
        <v>213</v>
      </c>
      <c r="E34" s="620" t="s">
        <v>259</v>
      </c>
      <c r="F34" s="621"/>
      <c r="G34" s="621">
        <v>439.86</v>
      </c>
      <c r="H34" s="590">
        <v>51.32</v>
      </c>
      <c r="I34" s="625">
        <f t="shared" ref="I34" si="21">I32+F33</f>
        <v>4402.8599999999997</v>
      </c>
      <c r="J34" s="590">
        <v>400.59800000000001</v>
      </c>
      <c r="K34" s="626">
        <f t="shared" ref="K34" si="22">F33+F35</f>
        <v>876.86</v>
      </c>
      <c r="L34" s="589">
        <v>370.5</v>
      </c>
      <c r="M34" s="590">
        <v>245</v>
      </c>
      <c r="N34" s="590">
        <v>221</v>
      </c>
      <c r="O34" s="590">
        <v>466</v>
      </c>
      <c r="P34" s="590">
        <v>240</v>
      </c>
      <c r="Q34" s="590">
        <v>221</v>
      </c>
      <c r="R34" s="590">
        <v>461</v>
      </c>
      <c r="S34" s="620" t="s">
        <v>260</v>
      </c>
      <c r="T34" s="620" t="s">
        <v>261</v>
      </c>
      <c r="U34" s="623">
        <v>423964.21</v>
      </c>
      <c r="V34" s="623">
        <v>2496797.1</v>
      </c>
      <c r="W34" s="591"/>
      <c r="X34" s="624" t="s">
        <v>195</v>
      </c>
      <c r="Y34" s="624" t="s">
        <v>195</v>
      </c>
      <c r="Z34" s="624" t="s">
        <v>195</v>
      </c>
      <c r="AA34" s="624" t="s">
        <v>195</v>
      </c>
    </row>
    <row r="35" spans="1:27" ht="31" customHeight="1" x14ac:dyDescent="0.35">
      <c r="A35" s="276"/>
      <c r="B35" s="590" t="s">
        <v>186</v>
      </c>
      <c r="C35" s="620"/>
      <c r="D35" s="620"/>
      <c r="E35" s="620"/>
      <c r="F35" s="621">
        <v>437</v>
      </c>
      <c r="G35" s="621"/>
      <c r="H35" s="590"/>
      <c r="I35" s="625"/>
      <c r="J35" s="590"/>
      <c r="K35" s="622"/>
      <c r="L35" s="592"/>
      <c r="M35" s="590"/>
      <c r="N35" s="590"/>
      <c r="O35" s="590"/>
      <c r="P35" s="590"/>
      <c r="Q35" s="590"/>
      <c r="R35" s="590"/>
      <c r="S35" s="620"/>
      <c r="T35" s="620"/>
      <c r="U35" s="623"/>
      <c r="V35" s="623"/>
      <c r="W35" s="591" t="s">
        <v>262</v>
      </c>
      <c r="X35" s="624"/>
      <c r="Y35" s="278"/>
      <c r="Z35" s="278"/>
      <c r="AA35" s="278"/>
    </row>
    <row r="36" spans="1:27" ht="31" customHeight="1" x14ac:dyDescent="0.35">
      <c r="A36" s="284">
        <v>14</v>
      </c>
      <c r="B36" s="590" t="s">
        <v>186</v>
      </c>
      <c r="C36" s="620" t="s">
        <v>263</v>
      </c>
      <c r="D36" s="620" t="s">
        <v>65</v>
      </c>
      <c r="E36" s="620" t="s">
        <v>186</v>
      </c>
      <c r="F36" s="621"/>
      <c r="G36" s="621" t="s">
        <v>186</v>
      </c>
      <c r="H36" s="590">
        <v>59.83</v>
      </c>
      <c r="I36" s="625">
        <f t="shared" ref="I36" si="23">I34+F35</f>
        <v>4839.8599999999997</v>
      </c>
      <c r="J36" s="590">
        <v>397.06900000000002</v>
      </c>
      <c r="K36" s="626">
        <f t="shared" ref="K36" si="24">F35+F37</f>
        <v>772.73399999999992</v>
      </c>
      <c r="L36" s="589">
        <v>370.5</v>
      </c>
      <c r="M36" s="590">
        <v>217</v>
      </c>
      <c r="N36" s="590">
        <v>196</v>
      </c>
      <c r="O36" s="590">
        <v>413</v>
      </c>
      <c r="P36" s="590">
        <v>218</v>
      </c>
      <c r="Q36" s="590">
        <v>189</v>
      </c>
      <c r="R36" s="590">
        <v>407</v>
      </c>
      <c r="S36" s="620" t="s">
        <v>264</v>
      </c>
      <c r="T36" s="620" t="s">
        <v>265</v>
      </c>
      <c r="U36" s="623">
        <v>424373.13</v>
      </c>
      <c r="V36" s="623">
        <v>2496642.9780000001</v>
      </c>
      <c r="W36" s="591"/>
      <c r="X36" s="624" t="s">
        <v>195</v>
      </c>
      <c r="Y36" s="624" t="s">
        <v>195</v>
      </c>
      <c r="Z36" s="624" t="s">
        <v>195</v>
      </c>
      <c r="AA36" s="624" t="s">
        <v>195</v>
      </c>
    </row>
    <row r="37" spans="1:27" ht="31" customHeight="1" x14ac:dyDescent="0.35">
      <c r="A37" s="276"/>
      <c r="B37" s="590" t="s">
        <v>186</v>
      </c>
      <c r="C37" s="620"/>
      <c r="D37" s="620"/>
      <c r="E37" s="620"/>
      <c r="F37" s="621">
        <v>335.73399999999998</v>
      </c>
      <c r="G37" s="621"/>
      <c r="H37" s="590"/>
      <c r="I37" s="625"/>
      <c r="J37" s="590"/>
      <c r="K37" s="622"/>
      <c r="L37" s="592"/>
      <c r="M37" s="590"/>
      <c r="N37" s="590"/>
      <c r="O37" s="590"/>
      <c r="P37" s="590"/>
      <c r="Q37" s="590"/>
      <c r="R37" s="590"/>
      <c r="S37" s="620"/>
      <c r="T37" s="620"/>
      <c r="U37" s="623"/>
      <c r="V37" s="623"/>
      <c r="W37" s="591" t="s">
        <v>266</v>
      </c>
      <c r="X37" s="624"/>
      <c r="Y37" s="278"/>
      <c r="Z37" s="278"/>
      <c r="AA37" s="278"/>
    </row>
    <row r="38" spans="1:27" ht="31" customHeight="1" x14ac:dyDescent="0.35">
      <c r="A38" s="284">
        <v>15</v>
      </c>
      <c r="B38" s="590" t="s">
        <v>267</v>
      </c>
      <c r="C38" s="620" t="s">
        <v>268</v>
      </c>
      <c r="D38" s="620" t="s">
        <v>269</v>
      </c>
      <c r="E38" s="620" t="s">
        <v>270</v>
      </c>
      <c r="F38" s="621"/>
      <c r="G38" s="621">
        <v>772.73</v>
      </c>
      <c r="H38" s="590">
        <v>45.32</v>
      </c>
      <c r="I38" s="625">
        <f t="shared" ref="I38" si="25">I36+F37</f>
        <v>5175.5940000000001</v>
      </c>
      <c r="J38" s="590">
        <v>400.91500000000002</v>
      </c>
      <c r="K38" s="626">
        <f t="shared" ref="K38" si="26">F37+F39</f>
        <v>774.447</v>
      </c>
      <c r="L38" s="589">
        <v>370.5</v>
      </c>
      <c r="M38" s="590">
        <v>140</v>
      </c>
      <c r="N38" s="590">
        <v>142</v>
      </c>
      <c r="O38" s="590">
        <v>282</v>
      </c>
      <c r="P38" s="590">
        <v>148</v>
      </c>
      <c r="Q38" s="590">
        <v>159</v>
      </c>
      <c r="R38" s="590">
        <v>307</v>
      </c>
      <c r="S38" s="620" t="s">
        <v>271</v>
      </c>
      <c r="T38" s="620" t="s">
        <v>272</v>
      </c>
      <c r="U38" s="623">
        <v>424687.29</v>
      </c>
      <c r="V38" s="623">
        <v>2496524.5699999998</v>
      </c>
      <c r="W38" s="591"/>
      <c r="X38" s="624" t="s">
        <v>195</v>
      </c>
      <c r="Y38" s="624" t="s">
        <v>195</v>
      </c>
      <c r="Z38" s="624" t="s">
        <v>195</v>
      </c>
      <c r="AA38" s="624" t="s">
        <v>195</v>
      </c>
    </row>
    <row r="39" spans="1:27" ht="31" customHeight="1" x14ac:dyDescent="0.35">
      <c r="A39" s="276"/>
      <c r="B39" s="590" t="s">
        <v>186</v>
      </c>
      <c r="C39" s="620"/>
      <c r="D39" s="620"/>
      <c r="E39" s="620"/>
      <c r="F39" s="621">
        <v>438.71300000000002</v>
      </c>
      <c r="G39" s="621"/>
      <c r="H39" s="590"/>
      <c r="I39" s="625"/>
      <c r="J39" s="590"/>
      <c r="K39" s="622"/>
      <c r="L39" s="592"/>
      <c r="M39" s="590"/>
      <c r="N39" s="590"/>
      <c r="O39" s="590"/>
      <c r="P39" s="590"/>
      <c r="Q39" s="590"/>
      <c r="R39" s="590"/>
      <c r="S39" s="620"/>
      <c r="T39" s="620"/>
      <c r="U39" s="623"/>
      <c r="V39" s="623"/>
      <c r="W39" s="591" t="s">
        <v>273</v>
      </c>
      <c r="X39" s="624"/>
      <c r="Y39" s="278"/>
      <c r="Z39" s="278"/>
      <c r="AA39" s="278"/>
    </row>
    <row r="40" spans="1:27" ht="31" customHeight="1" x14ac:dyDescent="0.35">
      <c r="A40" s="284">
        <v>16</v>
      </c>
      <c r="B40" s="590" t="s">
        <v>274</v>
      </c>
      <c r="C40" s="620" t="s">
        <v>275</v>
      </c>
      <c r="D40" s="620" t="s">
        <v>276</v>
      </c>
      <c r="E40" s="620" t="s">
        <v>277</v>
      </c>
      <c r="F40" s="621"/>
      <c r="G40" s="621">
        <v>438.71</v>
      </c>
      <c r="H40" s="590">
        <v>57.32</v>
      </c>
      <c r="I40" s="625">
        <f t="shared" ref="I40" si="27">I38+F39</f>
        <v>5614.3069999999998</v>
      </c>
      <c r="J40" s="590">
        <v>408.74900000000002</v>
      </c>
      <c r="K40" s="626">
        <f t="shared" ref="K40" si="28">F39+F41</f>
        <v>780.46600000000001</v>
      </c>
      <c r="L40" s="589">
        <v>370.5</v>
      </c>
      <c r="M40" s="590">
        <v>299</v>
      </c>
      <c r="N40" s="590">
        <v>107</v>
      </c>
      <c r="O40" s="590">
        <v>406</v>
      </c>
      <c r="P40" s="590">
        <v>283</v>
      </c>
      <c r="Q40" s="590">
        <v>127</v>
      </c>
      <c r="R40" s="590">
        <v>410</v>
      </c>
      <c r="S40" s="620" t="s">
        <v>278</v>
      </c>
      <c r="T40" s="620" t="s">
        <v>279</v>
      </c>
      <c r="U40" s="623">
        <v>425043.89</v>
      </c>
      <c r="V40" s="623">
        <v>2496269.02</v>
      </c>
      <c r="W40" s="591"/>
      <c r="X40" s="624" t="s">
        <v>195</v>
      </c>
      <c r="Y40" s="624" t="s">
        <v>195</v>
      </c>
      <c r="Z40" s="624" t="s">
        <v>195</v>
      </c>
      <c r="AA40" s="624" t="s">
        <v>195</v>
      </c>
    </row>
    <row r="41" spans="1:27" ht="31" customHeight="1" x14ac:dyDescent="0.35">
      <c r="A41" s="276"/>
      <c r="B41" s="590" t="s">
        <v>186</v>
      </c>
      <c r="C41" s="620"/>
      <c r="D41" s="620"/>
      <c r="E41" s="620"/>
      <c r="F41" s="621">
        <v>341.75299999999999</v>
      </c>
      <c r="G41" s="621"/>
      <c r="H41" s="590"/>
      <c r="I41" s="625"/>
      <c r="J41" s="590"/>
      <c r="K41" s="622"/>
      <c r="L41" s="592"/>
      <c r="M41" s="590"/>
      <c r="N41" s="590"/>
      <c r="O41" s="590"/>
      <c r="P41" s="590"/>
      <c r="Q41" s="590"/>
      <c r="R41" s="590"/>
      <c r="S41" s="620"/>
      <c r="T41" s="620"/>
      <c r="U41" s="623"/>
      <c r="V41" s="623"/>
      <c r="W41" s="591" t="s">
        <v>280</v>
      </c>
      <c r="X41" s="624"/>
      <c r="Y41" s="278"/>
      <c r="Z41" s="278"/>
      <c r="AA41" s="278"/>
    </row>
    <row r="42" spans="1:27" ht="31" customHeight="1" x14ac:dyDescent="0.35">
      <c r="A42" s="284">
        <v>17</v>
      </c>
      <c r="B42" s="590" t="s">
        <v>281</v>
      </c>
      <c r="C42" s="620" t="s">
        <v>282</v>
      </c>
      <c r="D42" s="620" t="s">
        <v>283</v>
      </c>
      <c r="E42" s="620" t="s">
        <v>284</v>
      </c>
      <c r="F42" s="621"/>
      <c r="G42" s="621">
        <v>341.75</v>
      </c>
      <c r="H42" s="590">
        <v>57.32</v>
      </c>
      <c r="I42" s="625">
        <f t="shared" ref="I42" si="29">I40+F41</f>
        <v>5956.0599999999995</v>
      </c>
      <c r="J42" s="590">
        <v>420.46899999999999</v>
      </c>
      <c r="K42" s="626">
        <f t="shared" ref="K42" si="30">F41+F43</f>
        <v>749.53899999999999</v>
      </c>
      <c r="L42" s="589">
        <v>370.5</v>
      </c>
      <c r="M42" s="590">
        <v>236</v>
      </c>
      <c r="N42" s="590">
        <v>238</v>
      </c>
      <c r="O42" s="590">
        <v>474</v>
      </c>
      <c r="P42" s="590">
        <v>216</v>
      </c>
      <c r="Q42" s="590">
        <v>230</v>
      </c>
      <c r="R42" s="590">
        <v>446</v>
      </c>
      <c r="S42" s="620" t="s">
        <v>285</v>
      </c>
      <c r="T42" s="620" t="s">
        <v>286</v>
      </c>
      <c r="U42" s="623">
        <v>425249.53</v>
      </c>
      <c r="V42" s="623">
        <v>2495996.06</v>
      </c>
      <c r="W42" s="591"/>
      <c r="X42" s="624" t="s">
        <v>195</v>
      </c>
      <c r="Y42" s="624" t="s">
        <v>195</v>
      </c>
      <c r="Z42" s="624" t="s">
        <v>195</v>
      </c>
      <c r="AA42" s="624" t="s">
        <v>195</v>
      </c>
    </row>
    <row r="43" spans="1:27" ht="31" customHeight="1" x14ac:dyDescent="0.35">
      <c r="A43" s="276"/>
      <c r="B43" s="590" t="s">
        <v>186</v>
      </c>
      <c r="C43" s="620"/>
      <c r="D43" s="620"/>
      <c r="E43" s="620"/>
      <c r="F43" s="621">
        <v>407.786</v>
      </c>
      <c r="G43" s="621"/>
      <c r="H43" s="590"/>
      <c r="I43" s="625"/>
      <c r="J43" s="590"/>
      <c r="K43" s="622"/>
      <c r="L43" s="592"/>
      <c r="M43" s="590"/>
      <c r="N43" s="590"/>
      <c r="O43" s="590"/>
      <c r="P43" s="590"/>
      <c r="Q43" s="590"/>
      <c r="R43" s="590"/>
      <c r="S43" s="620"/>
      <c r="T43" s="620"/>
      <c r="U43" s="623"/>
      <c r="V43" s="623"/>
      <c r="W43" s="591" t="s">
        <v>217</v>
      </c>
      <c r="X43" s="624"/>
      <c r="Y43" s="278"/>
      <c r="Z43" s="278"/>
      <c r="AA43" s="278"/>
    </row>
    <row r="44" spans="1:27" ht="31" customHeight="1" x14ac:dyDescent="0.35">
      <c r="A44" s="284">
        <v>18</v>
      </c>
      <c r="B44" s="590" t="s">
        <v>287</v>
      </c>
      <c r="C44" s="620" t="s">
        <v>288</v>
      </c>
      <c r="D44" s="620" t="s">
        <v>289</v>
      </c>
      <c r="E44" s="620" t="s">
        <v>290</v>
      </c>
      <c r="F44" s="621"/>
      <c r="G44" s="621">
        <v>407.79</v>
      </c>
      <c r="H44" s="590">
        <v>51.32</v>
      </c>
      <c r="I44" s="625">
        <f t="shared" ref="I44" si="31">I42+F43</f>
        <v>6363.8459999999995</v>
      </c>
      <c r="J44" s="590">
        <v>418.767</v>
      </c>
      <c r="K44" s="626">
        <f t="shared" ref="K44" si="32">F43+F45</f>
        <v>819.78600000000006</v>
      </c>
      <c r="L44" s="589">
        <v>370.5</v>
      </c>
      <c r="M44" s="590">
        <v>170</v>
      </c>
      <c r="N44" s="590">
        <v>190</v>
      </c>
      <c r="O44" s="590">
        <v>361</v>
      </c>
      <c r="P44" s="590">
        <v>179</v>
      </c>
      <c r="Q44" s="590">
        <v>194</v>
      </c>
      <c r="R44" s="590">
        <v>373</v>
      </c>
      <c r="S44" s="620" t="s">
        <v>291</v>
      </c>
      <c r="T44" s="620" t="s">
        <v>292</v>
      </c>
      <c r="U44" s="623">
        <v>425646.8</v>
      </c>
      <c r="V44" s="623">
        <v>2495904.0499999998</v>
      </c>
      <c r="W44" s="591"/>
      <c r="X44" s="624" t="s">
        <v>195</v>
      </c>
      <c r="Y44" s="624" t="s">
        <v>195</v>
      </c>
      <c r="Z44" s="624" t="s">
        <v>195</v>
      </c>
      <c r="AA44" s="624" t="s">
        <v>195</v>
      </c>
    </row>
    <row r="45" spans="1:27" ht="31" customHeight="1" x14ac:dyDescent="0.35">
      <c r="A45" s="276"/>
      <c r="B45" s="590" t="s">
        <v>186</v>
      </c>
      <c r="C45" s="620"/>
      <c r="D45" s="620"/>
      <c r="E45" s="620"/>
      <c r="F45" s="621">
        <v>412</v>
      </c>
      <c r="G45" s="621"/>
      <c r="H45" s="590"/>
      <c r="I45" s="625"/>
      <c r="J45" s="590"/>
      <c r="K45" s="622"/>
      <c r="L45" s="592"/>
      <c r="M45" s="590"/>
      <c r="N45" s="590"/>
      <c r="O45" s="590"/>
      <c r="P45" s="590"/>
      <c r="Q45" s="590"/>
      <c r="R45" s="590"/>
      <c r="S45" s="620"/>
      <c r="T45" s="620"/>
      <c r="U45" s="623"/>
      <c r="V45" s="623"/>
      <c r="W45" s="591" t="s">
        <v>249</v>
      </c>
      <c r="X45" s="624"/>
      <c r="Y45" s="278"/>
      <c r="Z45" s="278"/>
      <c r="AA45" s="278"/>
    </row>
    <row r="46" spans="1:27" ht="31" customHeight="1" x14ac:dyDescent="0.35">
      <c r="A46" s="284">
        <v>19</v>
      </c>
      <c r="B46" s="590" t="s">
        <v>186</v>
      </c>
      <c r="C46" s="620" t="s">
        <v>293</v>
      </c>
      <c r="D46" s="620" t="s">
        <v>65</v>
      </c>
      <c r="E46" s="620" t="s">
        <v>186</v>
      </c>
      <c r="F46" s="621"/>
      <c r="G46" s="621" t="s">
        <v>186</v>
      </c>
      <c r="H46" s="590">
        <v>59.83</v>
      </c>
      <c r="I46" s="625">
        <f t="shared" ref="I46" si="33">I44+F45</f>
        <v>6775.8459999999995</v>
      </c>
      <c r="J46" s="590">
        <v>419.46199999999999</v>
      </c>
      <c r="K46" s="626">
        <f t="shared" ref="K46" si="34">F45+F47</f>
        <v>838.81999999999994</v>
      </c>
      <c r="L46" s="589">
        <v>370.5</v>
      </c>
      <c r="M46" s="590">
        <v>222</v>
      </c>
      <c r="N46" s="590">
        <v>199</v>
      </c>
      <c r="O46" s="590">
        <v>422</v>
      </c>
      <c r="P46" s="590">
        <v>219</v>
      </c>
      <c r="Q46" s="590">
        <v>203</v>
      </c>
      <c r="R46" s="590">
        <v>422</v>
      </c>
      <c r="S46" s="620" t="s">
        <v>294</v>
      </c>
      <c r="T46" s="620" t="s">
        <v>295</v>
      </c>
      <c r="U46" s="623">
        <v>426056.03899999999</v>
      </c>
      <c r="V46" s="623">
        <v>2495951.6639999999</v>
      </c>
      <c r="W46" s="591"/>
      <c r="X46" s="624" t="s">
        <v>195</v>
      </c>
      <c r="Y46" s="624" t="s">
        <v>195</v>
      </c>
      <c r="Z46" s="624" t="s">
        <v>195</v>
      </c>
      <c r="AA46" s="624" t="s">
        <v>195</v>
      </c>
    </row>
    <row r="47" spans="1:27" ht="31" customHeight="1" x14ac:dyDescent="0.35">
      <c r="A47" s="276"/>
      <c r="B47" s="590" t="s">
        <v>186</v>
      </c>
      <c r="C47" s="620"/>
      <c r="D47" s="620"/>
      <c r="E47" s="620"/>
      <c r="F47" s="621">
        <v>426.82</v>
      </c>
      <c r="G47" s="621"/>
      <c r="H47" s="590"/>
      <c r="I47" s="625"/>
      <c r="J47" s="590"/>
      <c r="K47" s="622"/>
      <c r="L47" s="592"/>
      <c r="M47" s="590"/>
      <c r="N47" s="590"/>
      <c r="O47" s="590"/>
      <c r="P47" s="590"/>
      <c r="Q47" s="590"/>
      <c r="R47" s="590"/>
      <c r="S47" s="620"/>
      <c r="T47" s="620"/>
      <c r="U47" s="623"/>
      <c r="V47" s="623"/>
      <c r="W47" s="591" t="s">
        <v>296</v>
      </c>
      <c r="X47" s="624"/>
      <c r="Y47" s="278"/>
      <c r="Z47" s="278"/>
      <c r="AA47" s="278"/>
    </row>
    <row r="48" spans="1:27" ht="31" customHeight="1" x14ac:dyDescent="0.35">
      <c r="A48" s="284">
        <v>20</v>
      </c>
      <c r="B48" s="590" t="s">
        <v>297</v>
      </c>
      <c r="C48" s="620" t="s">
        <v>298</v>
      </c>
      <c r="D48" s="620" t="s">
        <v>289</v>
      </c>
      <c r="E48" s="620" t="s">
        <v>299</v>
      </c>
      <c r="F48" s="621"/>
      <c r="G48" s="621">
        <v>838.81999999999994</v>
      </c>
      <c r="H48" s="590">
        <v>51.32</v>
      </c>
      <c r="I48" s="625">
        <f t="shared" ref="I48" si="35">I46+F47</f>
        <v>7202.6659999999993</v>
      </c>
      <c r="J48" s="590">
        <v>426.13499999999999</v>
      </c>
      <c r="K48" s="626">
        <f t="shared" ref="K48" si="36">F47+F49</f>
        <v>763.81999999999994</v>
      </c>
      <c r="L48" s="589">
        <v>370.5</v>
      </c>
      <c r="M48" s="590">
        <v>229</v>
      </c>
      <c r="N48" s="590">
        <v>167</v>
      </c>
      <c r="O48" s="590">
        <v>396</v>
      </c>
      <c r="P48" s="590">
        <v>226</v>
      </c>
      <c r="Q48" s="590">
        <v>168</v>
      </c>
      <c r="R48" s="590">
        <v>394</v>
      </c>
      <c r="S48" s="620" t="s">
        <v>300</v>
      </c>
      <c r="T48" s="620" t="s">
        <v>301</v>
      </c>
      <c r="U48" s="623">
        <v>426480</v>
      </c>
      <c r="V48" s="623">
        <v>2496000.9900000002</v>
      </c>
      <c r="W48" s="591"/>
      <c r="X48" s="624" t="s">
        <v>195</v>
      </c>
      <c r="Y48" s="624" t="s">
        <v>195</v>
      </c>
      <c r="Z48" s="624" t="s">
        <v>195</v>
      </c>
      <c r="AA48" s="624" t="s">
        <v>195</v>
      </c>
    </row>
    <row r="49" spans="1:27" ht="31" customHeight="1" x14ac:dyDescent="0.35">
      <c r="A49" s="276"/>
      <c r="B49" s="590" t="s">
        <v>186</v>
      </c>
      <c r="C49" s="620"/>
      <c r="D49" s="620"/>
      <c r="E49" s="620"/>
      <c r="F49" s="621">
        <v>337</v>
      </c>
      <c r="G49" s="621"/>
      <c r="H49" s="590"/>
      <c r="I49" s="625"/>
      <c r="J49" s="590"/>
      <c r="K49" s="622"/>
      <c r="L49" s="592"/>
      <c r="M49" s="590"/>
      <c r="N49" s="590"/>
      <c r="O49" s="590"/>
      <c r="P49" s="590"/>
      <c r="Q49" s="590"/>
      <c r="R49" s="590"/>
      <c r="S49" s="620"/>
      <c r="T49" s="620"/>
      <c r="U49" s="623"/>
      <c r="V49" s="623"/>
      <c r="W49" s="591" t="s">
        <v>302</v>
      </c>
      <c r="X49" s="624"/>
      <c r="Y49" s="278"/>
      <c r="Z49" s="278"/>
      <c r="AA49" s="278"/>
    </row>
    <row r="50" spans="1:27" ht="31" customHeight="1" x14ac:dyDescent="0.35">
      <c r="A50" s="284">
        <v>21</v>
      </c>
      <c r="B50" s="590" t="s">
        <v>186</v>
      </c>
      <c r="C50" s="620" t="s">
        <v>303</v>
      </c>
      <c r="D50" s="620" t="s">
        <v>65</v>
      </c>
      <c r="E50" s="620" t="s">
        <v>186</v>
      </c>
      <c r="F50" s="621"/>
      <c r="G50" s="621" t="s">
        <v>186</v>
      </c>
      <c r="H50" s="590">
        <v>59.83</v>
      </c>
      <c r="I50" s="625">
        <f t="shared" ref="I50" si="37">I48+F49</f>
        <v>7539.6659999999993</v>
      </c>
      <c r="J50" s="590">
        <v>423.38099999999997</v>
      </c>
      <c r="K50" s="626">
        <f t="shared" ref="K50" si="38">F49+F51</f>
        <v>791</v>
      </c>
      <c r="L50" s="589">
        <v>370.5</v>
      </c>
      <c r="M50" s="590">
        <v>171</v>
      </c>
      <c r="N50" s="590">
        <v>254</v>
      </c>
      <c r="O50" s="590">
        <v>424</v>
      </c>
      <c r="P50" s="590">
        <v>170</v>
      </c>
      <c r="Q50" s="590">
        <v>247</v>
      </c>
      <c r="R50" s="590">
        <v>418</v>
      </c>
      <c r="S50" s="620" t="s">
        <v>304</v>
      </c>
      <c r="T50" s="620" t="s">
        <v>305</v>
      </c>
      <c r="U50" s="623">
        <v>426807.60499999998</v>
      </c>
      <c r="V50" s="623">
        <v>2495921.9720000001</v>
      </c>
      <c r="W50" s="591"/>
      <c r="X50" s="624" t="s">
        <v>195</v>
      </c>
      <c r="Y50" s="624" t="s">
        <v>195</v>
      </c>
      <c r="Z50" s="624" t="s">
        <v>195</v>
      </c>
      <c r="AA50" s="624" t="s">
        <v>195</v>
      </c>
    </row>
    <row r="51" spans="1:27" ht="31" customHeight="1" x14ac:dyDescent="0.35">
      <c r="A51" s="276"/>
      <c r="B51" s="590" t="s">
        <v>186</v>
      </c>
      <c r="C51" s="620"/>
      <c r="D51" s="620"/>
      <c r="E51" s="620"/>
      <c r="F51" s="621">
        <v>454</v>
      </c>
      <c r="G51" s="621"/>
      <c r="H51" s="590"/>
      <c r="I51" s="625"/>
      <c r="J51" s="590"/>
      <c r="K51" s="622"/>
      <c r="L51" s="592"/>
      <c r="M51" s="590"/>
      <c r="N51" s="590"/>
      <c r="O51" s="590"/>
      <c r="P51" s="590"/>
      <c r="Q51" s="590"/>
      <c r="R51" s="590"/>
      <c r="S51" s="620"/>
      <c r="T51" s="620"/>
      <c r="U51" s="623"/>
      <c r="V51" s="623"/>
      <c r="W51" s="591" t="s">
        <v>306</v>
      </c>
      <c r="X51" s="624"/>
      <c r="Y51" s="278"/>
      <c r="Z51" s="278"/>
      <c r="AA51" s="278"/>
    </row>
    <row r="52" spans="1:27" ht="31" customHeight="1" x14ac:dyDescent="0.35">
      <c r="A52" s="284">
        <v>22</v>
      </c>
      <c r="B52" s="590" t="s">
        <v>186</v>
      </c>
      <c r="C52" s="620" t="s">
        <v>307</v>
      </c>
      <c r="D52" s="620" t="s">
        <v>65</v>
      </c>
      <c r="E52" s="620" t="s">
        <v>186</v>
      </c>
      <c r="F52" s="621"/>
      <c r="G52" s="621" t="s">
        <v>186</v>
      </c>
      <c r="H52" s="590">
        <v>59.83</v>
      </c>
      <c r="I52" s="625">
        <f t="shared" ref="I52" si="39">I50+F51</f>
        <v>7993.6659999999993</v>
      </c>
      <c r="J52" s="590">
        <v>416.89</v>
      </c>
      <c r="K52" s="626">
        <f t="shared" ref="K52" si="40">F51+F53</f>
        <v>798.90599999999995</v>
      </c>
      <c r="L52" s="589">
        <v>370.5</v>
      </c>
      <c r="M52" s="590">
        <v>202</v>
      </c>
      <c r="N52" s="590">
        <v>242</v>
      </c>
      <c r="O52" s="590">
        <v>443</v>
      </c>
      <c r="P52" s="590">
        <v>209</v>
      </c>
      <c r="Q52" s="590">
        <v>224</v>
      </c>
      <c r="R52" s="590">
        <v>433</v>
      </c>
      <c r="S52" s="620" t="s">
        <v>308</v>
      </c>
      <c r="T52" s="620" t="s">
        <v>309</v>
      </c>
      <c r="U52" s="623">
        <v>427248.94900000002</v>
      </c>
      <c r="V52" s="623">
        <v>2495815.5210000002</v>
      </c>
      <c r="W52" s="591"/>
      <c r="X52" s="624" t="s">
        <v>195</v>
      </c>
      <c r="Y52" s="624" t="s">
        <v>195</v>
      </c>
      <c r="Z52" s="624" t="s">
        <v>195</v>
      </c>
      <c r="AA52" s="624" t="s">
        <v>195</v>
      </c>
    </row>
    <row r="53" spans="1:27" ht="31" customHeight="1" x14ac:dyDescent="0.35">
      <c r="A53" s="276"/>
      <c r="B53" s="590" t="s">
        <v>186</v>
      </c>
      <c r="C53" s="620"/>
      <c r="D53" s="620"/>
      <c r="E53" s="620"/>
      <c r="F53" s="621">
        <v>344.90600000000001</v>
      </c>
      <c r="G53" s="621"/>
      <c r="H53" s="590"/>
      <c r="I53" s="625"/>
      <c r="J53" s="590"/>
      <c r="K53" s="622"/>
      <c r="L53" s="592"/>
      <c r="M53" s="590"/>
      <c r="N53" s="590"/>
      <c r="O53" s="590"/>
      <c r="P53" s="590"/>
      <c r="Q53" s="590"/>
      <c r="R53" s="590"/>
      <c r="S53" s="620"/>
      <c r="T53" s="620"/>
      <c r="U53" s="623"/>
      <c r="V53" s="623"/>
      <c r="W53" s="591" t="s">
        <v>310</v>
      </c>
      <c r="X53" s="624"/>
      <c r="Y53" s="278"/>
      <c r="Z53" s="278"/>
      <c r="AA53" s="278"/>
    </row>
    <row r="54" spans="1:27" ht="31" customHeight="1" x14ac:dyDescent="0.35">
      <c r="A54" s="284">
        <v>23</v>
      </c>
      <c r="B54" s="590" t="s">
        <v>311</v>
      </c>
      <c r="C54" s="620" t="s">
        <v>312</v>
      </c>
      <c r="D54" s="620" t="s">
        <v>276</v>
      </c>
      <c r="E54" s="620" t="s">
        <v>313</v>
      </c>
      <c r="F54" s="621"/>
      <c r="G54" s="621">
        <v>1135.9100000000001</v>
      </c>
      <c r="H54" s="590">
        <v>57.32</v>
      </c>
      <c r="I54" s="625">
        <f t="shared" ref="I54" si="41">I52+F53</f>
        <v>8338.5720000000001</v>
      </c>
      <c r="J54" s="590">
        <v>400.86099999999999</v>
      </c>
      <c r="K54" s="626">
        <f t="shared" ref="K54" si="42">F53+F55</f>
        <v>743.90599999999995</v>
      </c>
      <c r="L54" s="589">
        <v>370.5</v>
      </c>
      <c r="M54" s="590">
        <v>104</v>
      </c>
      <c r="N54" s="590">
        <v>258</v>
      </c>
      <c r="O54" s="590">
        <v>362</v>
      </c>
      <c r="P54" s="590">
        <v>122</v>
      </c>
      <c r="Q54" s="590">
        <v>243</v>
      </c>
      <c r="R54" s="590">
        <v>365</v>
      </c>
      <c r="S54" s="620" t="s">
        <v>314</v>
      </c>
      <c r="T54" s="620" t="s">
        <v>315</v>
      </c>
      <c r="U54" s="623">
        <v>427584.24</v>
      </c>
      <c r="V54" s="623">
        <v>2495734.65</v>
      </c>
      <c r="W54" s="591"/>
      <c r="X54" s="624" t="s">
        <v>195</v>
      </c>
      <c r="Y54" s="624" t="s">
        <v>195</v>
      </c>
      <c r="Z54" s="624" t="s">
        <v>195</v>
      </c>
      <c r="AA54" s="624" t="s">
        <v>195</v>
      </c>
    </row>
    <row r="55" spans="1:27" ht="31" customHeight="1" x14ac:dyDescent="0.35">
      <c r="A55" s="276"/>
      <c r="B55" s="590" t="s">
        <v>186</v>
      </c>
      <c r="C55" s="620"/>
      <c r="D55" s="620"/>
      <c r="E55" s="620"/>
      <c r="F55" s="621">
        <v>399</v>
      </c>
      <c r="G55" s="621"/>
      <c r="H55" s="590"/>
      <c r="I55" s="625"/>
      <c r="J55" s="590"/>
      <c r="K55" s="622"/>
      <c r="L55" s="592"/>
      <c r="M55" s="590"/>
      <c r="N55" s="590"/>
      <c r="O55" s="590"/>
      <c r="P55" s="590"/>
      <c r="Q55" s="590"/>
      <c r="R55" s="590"/>
      <c r="S55" s="620"/>
      <c r="T55" s="620"/>
      <c r="U55" s="623"/>
      <c r="V55" s="623"/>
      <c r="W55" s="591" t="s">
        <v>316</v>
      </c>
      <c r="X55" s="624"/>
      <c r="Y55" s="278"/>
      <c r="Z55" s="278"/>
      <c r="AA55" s="278"/>
    </row>
    <row r="56" spans="1:27" ht="31" customHeight="1" x14ac:dyDescent="0.35">
      <c r="A56" s="284">
        <v>24</v>
      </c>
      <c r="B56" s="590" t="s">
        <v>186</v>
      </c>
      <c r="C56" s="620" t="s">
        <v>317</v>
      </c>
      <c r="D56" s="620" t="s">
        <v>65</v>
      </c>
      <c r="E56" s="620" t="s">
        <v>186</v>
      </c>
      <c r="F56" s="621"/>
      <c r="G56" s="621" t="s">
        <v>186</v>
      </c>
      <c r="H56" s="590">
        <v>59.83</v>
      </c>
      <c r="I56" s="625">
        <f t="shared" ref="I56" si="43">I54+F55</f>
        <v>8737.5720000000001</v>
      </c>
      <c r="J56" s="590">
        <v>391.017</v>
      </c>
      <c r="K56" s="626">
        <f t="shared" ref="K56" si="44">F55+F57</f>
        <v>778.98399999999992</v>
      </c>
      <c r="L56" s="589">
        <v>370.5</v>
      </c>
      <c r="M56" s="590">
        <v>142</v>
      </c>
      <c r="N56" s="590">
        <v>210</v>
      </c>
      <c r="O56" s="590">
        <v>352</v>
      </c>
      <c r="P56" s="590">
        <v>157</v>
      </c>
      <c r="Q56" s="590">
        <v>205</v>
      </c>
      <c r="R56" s="590">
        <v>362</v>
      </c>
      <c r="S56" s="620" t="s">
        <v>318</v>
      </c>
      <c r="T56" s="620" t="s">
        <v>319</v>
      </c>
      <c r="U56" s="623">
        <v>427980.56900000002</v>
      </c>
      <c r="V56" s="623">
        <v>2495780.7379999999</v>
      </c>
      <c r="W56" s="591"/>
      <c r="X56" s="624" t="s">
        <v>195</v>
      </c>
      <c r="Y56" s="624" t="s">
        <v>195</v>
      </c>
      <c r="Z56" s="624" t="s">
        <v>195</v>
      </c>
      <c r="AA56" s="624" t="s">
        <v>195</v>
      </c>
    </row>
    <row r="57" spans="1:27" ht="31" customHeight="1" x14ac:dyDescent="0.35">
      <c r="A57" s="276"/>
      <c r="B57" s="590" t="s">
        <v>186</v>
      </c>
      <c r="C57" s="620"/>
      <c r="D57" s="620"/>
      <c r="E57" s="620"/>
      <c r="F57" s="621">
        <v>379.98399999999998</v>
      </c>
      <c r="G57" s="621"/>
      <c r="H57" s="590"/>
      <c r="I57" s="625"/>
      <c r="J57" s="590"/>
      <c r="K57" s="622"/>
      <c r="L57" s="592"/>
      <c r="M57" s="590"/>
      <c r="N57" s="590"/>
      <c r="O57" s="590"/>
      <c r="P57" s="590"/>
      <c r="Q57" s="590"/>
      <c r="R57" s="590"/>
      <c r="S57" s="620"/>
      <c r="T57" s="620"/>
      <c r="U57" s="623"/>
      <c r="V57" s="623"/>
      <c r="W57" s="591" t="s">
        <v>320</v>
      </c>
      <c r="X57" s="624"/>
      <c r="Y57" s="278"/>
      <c r="Z57" s="278"/>
      <c r="AA57" s="278"/>
    </row>
    <row r="58" spans="1:27" ht="31" customHeight="1" x14ac:dyDescent="0.35">
      <c r="A58" s="284">
        <v>25</v>
      </c>
      <c r="B58" s="590" t="s">
        <v>321</v>
      </c>
      <c r="C58" s="620" t="s">
        <v>322</v>
      </c>
      <c r="D58" s="620" t="s">
        <v>323</v>
      </c>
      <c r="E58" s="620" t="s">
        <v>324</v>
      </c>
      <c r="F58" s="621"/>
      <c r="G58" s="621">
        <v>778.98</v>
      </c>
      <c r="H58" s="590">
        <v>48.32</v>
      </c>
      <c r="I58" s="625">
        <f t="shared" ref="I58" si="45">I56+F57</f>
        <v>9117.5560000000005</v>
      </c>
      <c r="J58" s="590">
        <v>392.94799999999998</v>
      </c>
      <c r="K58" s="626">
        <f t="shared" ref="K58" si="46">F57+F59</f>
        <v>843.98399999999992</v>
      </c>
      <c r="L58" s="589">
        <v>370.5</v>
      </c>
      <c r="M58" s="590">
        <v>171</v>
      </c>
      <c r="N58" s="590">
        <v>155</v>
      </c>
      <c r="O58" s="590">
        <v>326</v>
      </c>
      <c r="P58" s="590">
        <v>176</v>
      </c>
      <c r="Q58" s="590">
        <v>173</v>
      </c>
      <c r="R58" s="590">
        <v>349</v>
      </c>
      <c r="S58" s="620" t="s">
        <v>325</v>
      </c>
      <c r="T58" s="620" t="s">
        <v>326</v>
      </c>
      <c r="U58" s="623">
        <v>428358.01</v>
      </c>
      <c r="V58" s="623">
        <v>2495824.63</v>
      </c>
      <c r="W58" s="591"/>
      <c r="X58" s="624" t="s">
        <v>195</v>
      </c>
      <c r="Y58" s="624" t="s">
        <v>195</v>
      </c>
      <c r="Z58" s="624" t="s">
        <v>195</v>
      </c>
      <c r="AA58" s="624" t="s">
        <v>195</v>
      </c>
    </row>
    <row r="59" spans="1:27" ht="31" customHeight="1" x14ac:dyDescent="0.35">
      <c r="A59" s="276"/>
      <c r="B59" s="590" t="s">
        <v>186</v>
      </c>
      <c r="C59" s="620"/>
      <c r="D59" s="620"/>
      <c r="E59" s="620"/>
      <c r="F59" s="621">
        <v>464</v>
      </c>
      <c r="G59" s="621"/>
      <c r="H59" s="590"/>
      <c r="I59" s="625"/>
      <c r="J59" s="590"/>
      <c r="K59" s="622"/>
      <c r="L59" s="592"/>
      <c r="M59" s="590"/>
      <c r="N59" s="590"/>
      <c r="O59" s="590"/>
      <c r="P59" s="590"/>
      <c r="Q59" s="590"/>
      <c r="R59" s="590"/>
      <c r="S59" s="620"/>
      <c r="T59" s="620"/>
      <c r="U59" s="623"/>
      <c r="V59" s="623"/>
      <c r="W59" s="591" t="s">
        <v>327</v>
      </c>
      <c r="X59" s="624"/>
      <c r="Y59" s="278"/>
      <c r="Z59" s="278"/>
      <c r="AA59" s="278"/>
    </row>
    <row r="60" spans="1:27" ht="31" customHeight="1" x14ac:dyDescent="0.35">
      <c r="A60" s="284">
        <v>26</v>
      </c>
      <c r="B60" s="590" t="s">
        <v>186</v>
      </c>
      <c r="C60" s="620" t="s">
        <v>328</v>
      </c>
      <c r="D60" s="620" t="s">
        <v>120</v>
      </c>
      <c r="E60" s="620" t="s">
        <v>186</v>
      </c>
      <c r="F60" s="621"/>
      <c r="G60" s="621" t="s">
        <v>186</v>
      </c>
      <c r="H60" s="590">
        <v>62.83</v>
      </c>
      <c r="I60" s="625">
        <f t="shared" ref="I60" si="47">I58+F59</f>
        <v>9581.5560000000005</v>
      </c>
      <c r="J60" s="590">
        <v>404.30599999999998</v>
      </c>
      <c r="K60" s="626">
        <f t="shared" ref="K60" si="48">F59+F61</f>
        <v>828</v>
      </c>
      <c r="L60" s="589">
        <v>370.5</v>
      </c>
      <c r="M60" s="590">
        <v>311</v>
      </c>
      <c r="N60" s="590">
        <v>265</v>
      </c>
      <c r="O60" s="590">
        <v>575</v>
      </c>
      <c r="P60" s="590">
        <v>293</v>
      </c>
      <c r="Q60" s="590">
        <v>246</v>
      </c>
      <c r="R60" s="590">
        <v>539</v>
      </c>
      <c r="S60" s="620" t="s">
        <v>329</v>
      </c>
      <c r="T60" s="620" t="s">
        <v>330</v>
      </c>
      <c r="U60" s="623">
        <v>428735.663</v>
      </c>
      <c r="V60" s="623">
        <v>2495555.048</v>
      </c>
      <c r="W60" s="591"/>
      <c r="X60" s="624" t="s">
        <v>195</v>
      </c>
      <c r="Y60" s="624" t="s">
        <v>195</v>
      </c>
      <c r="Z60" s="624" t="s">
        <v>195</v>
      </c>
      <c r="AA60" s="624" t="s">
        <v>195</v>
      </c>
    </row>
    <row r="61" spans="1:27" ht="31" customHeight="1" x14ac:dyDescent="0.35">
      <c r="A61" s="276"/>
      <c r="B61" s="590" t="s">
        <v>186</v>
      </c>
      <c r="C61" s="620"/>
      <c r="D61" s="620"/>
      <c r="E61" s="620"/>
      <c r="F61" s="621">
        <v>364</v>
      </c>
      <c r="G61" s="621"/>
      <c r="H61" s="590"/>
      <c r="I61" s="625"/>
      <c r="J61" s="590"/>
      <c r="K61" s="622"/>
      <c r="L61" s="592"/>
      <c r="M61" s="590"/>
      <c r="N61" s="590"/>
      <c r="O61" s="590"/>
      <c r="P61" s="590"/>
      <c r="Q61" s="590"/>
      <c r="R61" s="590"/>
      <c r="S61" s="620"/>
      <c r="T61" s="620"/>
      <c r="U61" s="623"/>
      <c r="V61" s="623"/>
      <c r="W61" s="591" t="s">
        <v>331</v>
      </c>
      <c r="X61" s="624"/>
      <c r="Y61" s="278"/>
      <c r="Z61" s="278"/>
      <c r="AA61" s="278"/>
    </row>
    <row r="62" spans="1:27" ht="31" customHeight="1" x14ac:dyDescent="0.35">
      <c r="A62" s="284">
        <v>27</v>
      </c>
      <c r="B62" s="590" t="s">
        <v>186</v>
      </c>
      <c r="C62" s="620" t="s">
        <v>332</v>
      </c>
      <c r="D62" s="620" t="s">
        <v>65</v>
      </c>
      <c r="E62" s="620" t="s">
        <v>186</v>
      </c>
      <c r="F62" s="621"/>
      <c r="G62" s="621" t="s">
        <v>186</v>
      </c>
      <c r="H62" s="590">
        <v>59.83</v>
      </c>
      <c r="I62" s="625">
        <f t="shared" ref="I62" si="49">I60+F61</f>
        <v>9945.5560000000005</v>
      </c>
      <c r="J62" s="590">
        <v>390.36500000000001</v>
      </c>
      <c r="K62" s="626">
        <f t="shared" ref="K62" si="50">F61+F63</f>
        <v>818</v>
      </c>
      <c r="L62" s="589">
        <v>370.5</v>
      </c>
      <c r="M62" s="590">
        <v>101</v>
      </c>
      <c r="N62" s="590">
        <v>223</v>
      </c>
      <c r="O62" s="590">
        <v>323</v>
      </c>
      <c r="P62" s="590">
        <v>120</v>
      </c>
      <c r="Q62" s="590">
        <v>224</v>
      </c>
      <c r="R62" s="590">
        <v>344</v>
      </c>
      <c r="S62" s="620" t="s">
        <v>333</v>
      </c>
      <c r="T62" s="620" t="s">
        <v>334</v>
      </c>
      <c r="U62" s="623">
        <v>429031.92499999999</v>
      </c>
      <c r="V62" s="623">
        <v>2495343.5660000001</v>
      </c>
      <c r="W62" s="591"/>
      <c r="X62" s="624" t="s">
        <v>195</v>
      </c>
      <c r="Y62" s="624" t="s">
        <v>195</v>
      </c>
      <c r="Z62" s="624" t="s">
        <v>195</v>
      </c>
      <c r="AA62" s="624" t="s">
        <v>195</v>
      </c>
    </row>
    <row r="63" spans="1:27" ht="31" customHeight="1" x14ac:dyDescent="0.35">
      <c r="A63" s="276"/>
      <c r="B63" s="590" t="s">
        <v>186</v>
      </c>
      <c r="C63" s="620"/>
      <c r="D63" s="620"/>
      <c r="E63" s="620"/>
      <c r="F63" s="621">
        <v>454</v>
      </c>
      <c r="G63" s="621"/>
      <c r="H63" s="590"/>
      <c r="I63" s="625"/>
      <c r="J63" s="590"/>
      <c r="K63" s="622"/>
      <c r="L63" s="592"/>
      <c r="M63" s="590"/>
      <c r="N63" s="590"/>
      <c r="O63" s="590"/>
      <c r="P63" s="590"/>
      <c r="Q63" s="590"/>
      <c r="R63" s="590"/>
      <c r="S63" s="620"/>
      <c r="T63" s="620"/>
      <c r="U63" s="623"/>
      <c r="V63" s="623"/>
      <c r="W63" s="591" t="s">
        <v>335</v>
      </c>
      <c r="X63" s="624"/>
      <c r="Y63" s="278"/>
      <c r="Z63" s="278"/>
      <c r="AA63" s="278"/>
    </row>
    <row r="64" spans="1:27" ht="31" customHeight="1" x14ac:dyDescent="0.35">
      <c r="A64" s="284">
        <v>28</v>
      </c>
      <c r="B64" s="590" t="s">
        <v>186</v>
      </c>
      <c r="C64" s="620" t="s">
        <v>336</v>
      </c>
      <c r="D64" s="620" t="s">
        <v>65</v>
      </c>
      <c r="E64" s="620" t="s">
        <v>186</v>
      </c>
      <c r="F64" s="621"/>
      <c r="G64" s="621" t="s">
        <v>186</v>
      </c>
      <c r="H64" s="590">
        <v>59.83</v>
      </c>
      <c r="I64" s="625">
        <f t="shared" ref="I64" si="51">I62+F63</f>
        <v>10399.556</v>
      </c>
      <c r="J64" s="590">
        <v>391.61599999999999</v>
      </c>
      <c r="K64" s="626">
        <f t="shared" ref="K64" si="52">F63+F65</f>
        <v>833.923</v>
      </c>
      <c r="L64" s="589">
        <v>370.5</v>
      </c>
      <c r="M64" s="590">
        <v>233</v>
      </c>
      <c r="N64" s="590">
        <v>257</v>
      </c>
      <c r="O64" s="590">
        <v>489</v>
      </c>
      <c r="P64" s="590">
        <v>232</v>
      </c>
      <c r="Q64" s="590">
        <v>242</v>
      </c>
      <c r="R64" s="590">
        <v>474</v>
      </c>
      <c r="S64" s="620" t="s">
        <v>337</v>
      </c>
      <c r="T64" s="620" t="s">
        <v>338</v>
      </c>
      <c r="U64" s="623">
        <v>429401.43800000002</v>
      </c>
      <c r="V64" s="623">
        <v>2495079.7930000001</v>
      </c>
      <c r="W64" s="591"/>
      <c r="X64" s="624" t="s">
        <v>195</v>
      </c>
      <c r="Y64" s="624" t="s">
        <v>195</v>
      </c>
      <c r="Z64" s="624" t="s">
        <v>195</v>
      </c>
      <c r="AA64" s="624" t="s">
        <v>195</v>
      </c>
    </row>
    <row r="65" spans="1:27" ht="31" customHeight="1" x14ac:dyDescent="0.35">
      <c r="A65" s="276"/>
      <c r="B65" s="590" t="s">
        <v>186</v>
      </c>
      <c r="C65" s="620"/>
      <c r="D65" s="620"/>
      <c r="E65" s="620"/>
      <c r="F65" s="621">
        <v>379.923</v>
      </c>
      <c r="G65" s="621"/>
      <c r="H65" s="590"/>
      <c r="I65" s="625"/>
      <c r="J65" s="590"/>
      <c r="K65" s="622"/>
      <c r="L65" s="592"/>
      <c r="M65" s="590"/>
      <c r="N65" s="590"/>
      <c r="O65" s="590"/>
      <c r="P65" s="590"/>
      <c r="Q65" s="590"/>
      <c r="R65" s="590"/>
      <c r="S65" s="620"/>
      <c r="T65" s="620"/>
      <c r="U65" s="623"/>
      <c r="V65" s="623"/>
      <c r="W65" s="591" t="s">
        <v>217</v>
      </c>
      <c r="X65" s="624"/>
      <c r="Y65" s="278"/>
      <c r="Z65" s="278"/>
      <c r="AA65" s="278"/>
    </row>
    <row r="66" spans="1:27" ht="31" customHeight="1" x14ac:dyDescent="0.35">
      <c r="A66" s="284">
        <v>29</v>
      </c>
      <c r="B66" s="590" t="s">
        <v>339</v>
      </c>
      <c r="C66" s="620" t="s">
        <v>340</v>
      </c>
      <c r="D66" s="620" t="s">
        <v>213</v>
      </c>
      <c r="E66" s="620" t="s">
        <v>341</v>
      </c>
      <c r="F66" s="621"/>
      <c r="G66" s="621">
        <v>1661.92</v>
      </c>
      <c r="H66" s="590">
        <v>51.32</v>
      </c>
      <c r="I66" s="625">
        <f t="shared" ref="I66" si="53">I64+F65</f>
        <v>10779.479000000001</v>
      </c>
      <c r="J66" s="590">
        <v>380.36700000000002</v>
      </c>
      <c r="K66" s="626">
        <f t="shared" ref="K66" si="54">F65+F67</f>
        <v>802.68499999999995</v>
      </c>
      <c r="L66" s="589">
        <v>370.5</v>
      </c>
      <c r="M66" s="590">
        <v>124</v>
      </c>
      <c r="N66" s="590">
        <v>210</v>
      </c>
      <c r="O66" s="590">
        <v>334</v>
      </c>
      <c r="P66" s="590">
        <v>140</v>
      </c>
      <c r="Q66" s="590">
        <v>211</v>
      </c>
      <c r="R66" s="590">
        <v>350</v>
      </c>
      <c r="S66" s="620" t="s">
        <v>342</v>
      </c>
      <c r="T66" s="620" t="s">
        <v>343</v>
      </c>
      <c r="U66" s="623">
        <v>429710.66</v>
      </c>
      <c r="V66" s="623">
        <v>2494859.06</v>
      </c>
      <c r="W66" s="591"/>
      <c r="X66" s="624" t="s">
        <v>195</v>
      </c>
      <c r="Y66" s="624" t="s">
        <v>195</v>
      </c>
      <c r="Z66" s="624" t="s">
        <v>195</v>
      </c>
      <c r="AA66" s="624" t="s">
        <v>195</v>
      </c>
    </row>
    <row r="67" spans="1:27" ht="31" customHeight="1" x14ac:dyDescent="0.35">
      <c r="A67" s="276"/>
      <c r="B67" s="590" t="s">
        <v>186</v>
      </c>
      <c r="C67" s="620"/>
      <c r="D67" s="620"/>
      <c r="E67" s="620"/>
      <c r="F67" s="621">
        <v>422.762</v>
      </c>
      <c r="G67" s="621"/>
      <c r="H67" s="590"/>
      <c r="I67" s="625"/>
      <c r="J67" s="590"/>
      <c r="K67" s="622"/>
      <c r="L67" s="592"/>
      <c r="M67" s="590"/>
      <c r="N67" s="590"/>
      <c r="O67" s="590"/>
      <c r="P67" s="590"/>
      <c r="Q67" s="590"/>
      <c r="R67" s="590"/>
      <c r="S67" s="620"/>
      <c r="T67" s="620"/>
      <c r="U67" s="623"/>
      <c r="V67" s="623"/>
      <c r="W67" s="591"/>
      <c r="X67" s="624"/>
      <c r="Y67" s="278"/>
      <c r="Z67" s="278"/>
      <c r="AA67" s="278"/>
    </row>
    <row r="68" spans="1:27" ht="31" customHeight="1" x14ac:dyDescent="0.35">
      <c r="A68" s="284">
        <v>30</v>
      </c>
      <c r="B68" s="590" t="s">
        <v>344</v>
      </c>
      <c r="C68" s="620" t="s">
        <v>345</v>
      </c>
      <c r="D68" s="620" t="s">
        <v>346</v>
      </c>
      <c r="E68" s="620" t="s">
        <v>347</v>
      </c>
      <c r="F68" s="621"/>
      <c r="G68" s="621">
        <v>422.76</v>
      </c>
      <c r="H68" s="590">
        <v>48.32</v>
      </c>
      <c r="I68" s="625">
        <f t="shared" ref="I68" si="55">I66+F67</f>
        <v>11202.241000000002</v>
      </c>
      <c r="J68" s="590">
        <v>383.81700000000001</v>
      </c>
      <c r="K68" s="626">
        <f t="shared" ref="K68" si="56">F67+F69</f>
        <v>868.76199999999994</v>
      </c>
      <c r="L68" s="589">
        <v>370.5</v>
      </c>
      <c r="M68" s="590">
        <v>214</v>
      </c>
      <c r="N68" s="590">
        <v>259</v>
      </c>
      <c r="O68" s="590">
        <v>473</v>
      </c>
      <c r="P68" s="590">
        <v>214</v>
      </c>
      <c r="Q68" s="590">
        <v>252</v>
      </c>
      <c r="R68" s="590">
        <v>465</v>
      </c>
      <c r="S68" s="620" t="s">
        <v>348</v>
      </c>
      <c r="T68" s="620" t="s">
        <v>349</v>
      </c>
      <c r="U68" s="623">
        <v>430128.48</v>
      </c>
      <c r="V68" s="623">
        <v>2494923.5099999998</v>
      </c>
      <c r="W68" s="591"/>
      <c r="X68" s="624" t="s">
        <v>195</v>
      </c>
      <c r="Y68" s="624" t="s">
        <v>195</v>
      </c>
      <c r="Z68" s="624" t="s">
        <v>195</v>
      </c>
      <c r="AA68" s="624" t="s">
        <v>195</v>
      </c>
    </row>
    <row r="69" spans="1:27" ht="31" customHeight="1" x14ac:dyDescent="0.35">
      <c r="A69" s="276"/>
      <c r="B69" s="590" t="s">
        <v>186</v>
      </c>
      <c r="C69" s="620"/>
      <c r="D69" s="620"/>
      <c r="E69" s="620"/>
      <c r="F69" s="621">
        <v>446</v>
      </c>
      <c r="G69" s="621"/>
      <c r="H69" s="590"/>
      <c r="I69" s="625"/>
      <c r="J69" s="590"/>
      <c r="K69" s="622"/>
      <c r="L69" s="592"/>
      <c r="M69" s="590"/>
      <c r="N69" s="590"/>
      <c r="O69" s="590"/>
      <c r="P69" s="590"/>
      <c r="Q69" s="590"/>
      <c r="R69" s="590"/>
      <c r="S69" s="620"/>
      <c r="T69" s="620"/>
      <c r="U69" s="623"/>
      <c r="V69" s="623"/>
      <c r="W69" s="591" t="s">
        <v>350</v>
      </c>
      <c r="X69" s="624"/>
      <c r="Y69" s="278"/>
      <c r="Z69" s="278"/>
      <c r="AA69" s="278"/>
    </row>
    <row r="70" spans="1:27" ht="31" customHeight="1" x14ac:dyDescent="0.35">
      <c r="A70" s="284">
        <v>31</v>
      </c>
      <c r="B70" s="590" t="s">
        <v>186</v>
      </c>
      <c r="C70" s="620" t="s">
        <v>351</v>
      </c>
      <c r="D70" s="620" t="s">
        <v>49</v>
      </c>
      <c r="E70" s="620" t="s">
        <v>186</v>
      </c>
      <c r="F70" s="621"/>
      <c r="G70" s="621" t="s">
        <v>186</v>
      </c>
      <c r="H70" s="590">
        <v>56.83</v>
      </c>
      <c r="I70" s="625">
        <f t="shared" ref="I70" si="57">I68+F69</f>
        <v>11648.241000000002</v>
      </c>
      <c r="J70" s="590">
        <v>371.72800000000001</v>
      </c>
      <c r="K70" s="626">
        <f t="shared" ref="K70" si="58">F69+F71</f>
        <v>835.71</v>
      </c>
      <c r="L70" s="589">
        <v>370.5</v>
      </c>
      <c r="M70" s="590">
        <v>188</v>
      </c>
      <c r="N70" s="590">
        <v>218</v>
      </c>
      <c r="O70" s="590">
        <v>406</v>
      </c>
      <c r="P70" s="590">
        <v>196</v>
      </c>
      <c r="Q70" s="590">
        <v>213</v>
      </c>
      <c r="R70" s="590">
        <v>409</v>
      </c>
      <c r="S70" s="620" t="s">
        <v>352</v>
      </c>
      <c r="T70" s="620" t="s">
        <v>353</v>
      </c>
      <c r="U70" s="623">
        <v>430541.02399999998</v>
      </c>
      <c r="V70" s="623">
        <v>2495092.9900000002</v>
      </c>
      <c r="W70" s="591"/>
      <c r="X70" s="624" t="s">
        <v>195</v>
      </c>
      <c r="Y70" s="624" t="s">
        <v>195</v>
      </c>
      <c r="Z70" s="624" t="s">
        <v>195</v>
      </c>
      <c r="AA70" s="624" t="s">
        <v>195</v>
      </c>
    </row>
    <row r="71" spans="1:27" ht="31" customHeight="1" x14ac:dyDescent="0.35">
      <c r="A71" s="276"/>
      <c r="B71" s="590" t="s">
        <v>186</v>
      </c>
      <c r="C71" s="620"/>
      <c r="D71" s="620"/>
      <c r="E71" s="620"/>
      <c r="F71" s="621">
        <v>389.71</v>
      </c>
      <c r="G71" s="621"/>
      <c r="H71" s="590"/>
      <c r="I71" s="625"/>
      <c r="J71" s="590"/>
      <c r="K71" s="622"/>
      <c r="L71" s="592"/>
      <c r="M71" s="590"/>
      <c r="N71" s="590"/>
      <c r="O71" s="590"/>
      <c r="P71" s="590"/>
      <c r="Q71" s="590"/>
      <c r="R71" s="590"/>
      <c r="S71" s="620"/>
      <c r="T71" s="620"/>
      <c r="U71" s="623"/>
      <c r="V71" s="623"/>
      <c r="W71" s="591" t="s">
        <v>196</v>
      </c>
      <c r="X71" s="624"/>
      <c r="Y71" s="278"/>
      <c r="Z71" s="278"/>
      <c r="AA71" s="278"/>
    </row>
    <row r="72" spans="1:27" ht="31" customHeight="1" x14ac:dyDescent="0.35">
      <c r="A72" s="284">
        <v>32</v>
      </c>
      <c r="B72" s="590" t="s">
        <v>354</v>
      </c>
      <c r="C72" s="620" t="s">
        <v>355</v>
      </c>
      <c r="D72" s="620" t="s">
        <v>356</v>
      </c>
      <c r="E72" s="620" t="s">
        <v>357</v>
      </c>
      <c r="F72" s="621"/>
      <c r="G72" s="621">
        <v>835.71</v>
      </c>
      <c r="H72" s="590">
        <v>54.32</v>
      </c>
      <c r="I72" s="625">
        <f t="shared" ref="I72" si="59">I70+F71</f>
        <v>12037.951000000001</v>
      </c>
      <c r="J72" s="590">
        <v>363.834</v>
      </c>
      <c r="K72" s="626">
        <f t="shared" ref="K72" si="60">F71+F73</f>
        <v>870.45900000000006</v>
      </c>
      <c r="L72" s="589">
        <v>370.5</v>
      </c>
      <c r="M72" s="590">
        <v>173</v>
      </c>
      <c r="N72" s="590">
        <v>270</v>
      </c>
      <c r="O72" s="590">
        <v>443</v>
      </c>
      <c r="P72" s="590">
        <v>178</v>
      </c>
      <c r="Q72" s="590">
        <v>265</v>
      </c>
      <c r="R72" s="590">
        <v>444</v>
      </c>
      <c r="S72" s="620" t="s">
        <v>358</v>
      </c>
      <c r="T72" s="620" t="s">
        <v>359</v>
      </c>
      <c r="U72" s="623">
        <v>430901.5</v>
      </c>
      <c r="V72" s="623">
        <v>2495241.08</v>
      </c>
      <c r="W72" s="591"/>
      <c r="X72" s="624" t="s">
        <v>194</v>
      </c>
      <c r="Y72" s="624" t="s">
        <v>195</v>
      </c>
      <c r="Z72" s="624" t="s">
        <v>195</v>
      </c>
      <c r="AA72" s="624" t="s">
        <v>195</v>
      </c>
    </row>
    <row r="73" spans="1:27" ht="31" customHeight="1" x14ac:dyDescent="0.35">
      <c r="A73" s="276"/>
      <c r="B73" s="590" t="s">
        <v>186</v>
      </c>
      <c r="C73" s="620"/>
      <c r="D73" s="620"/>
      <c r="E73" s="620"/>
      <c r="F73" s="621">
        <v>480.74900000000002</v>
      </c>
      <c r="G73" s="621"/>
      <c r="H73" s="590"/>
      <c r="I73" s="625"/>
      <c r="J73" s="590"/>
      <c r="K73" s="622"/>
      <c r="L73" s="592"/>
      <c r="M73" s="590"/>
      <c r="N73" s="590"/>
      <c r="O73" s="590"/>
      <c r="P73" s="590"/>
      <c r="Q73" s="590"/>
      <c r="R73" s="590"/>
      <c r="S73" s="620"/>
      <c r="T73" s="620"/>
      <c r="U73" s="623"/>
      <c r="V73" s="623"/>
      <c r="W73" s="591" t="s">
        <v>360</v>
      </c>
      <c r="X73" s="624"/>
      <c r="Y73" s="278"/>
      <c r="Z73" s="278"/>
      <c r="AA73" s="278"/>
    </row>
    <row r="74" spans="1:27" ht="31" customHeight="1" x14ac:dyDescent="0.35">
      <c r="A74" s="284">
        <v>33</v>
      </c>
      <c r="B74" s="590" t="s">
        <v>361</v>
      </c>
      <c r="C74" s="620" t="s">
        <v>362</v>
      </c>
      <c r="D74" s="620" t="s">
        <v>213</v>
      </c>
      <c r="E74" s="620" t="s">
        <v>363</v>
      </c>
      <c r="F74" s="621"/>
      <c r="G74" s="621">
        <v>480.75</v>
      </c>
      <c r="H74" s="590">
        <v>51.32</v>
      </c>
      <c r="I74" s="625">
        <f t="shared" ref="I74" si="61">I72+F73</f>
        <v>12518.7</v>
      </c>
      <c r="J74" s="590">
        <v>358.60300000000001</v>
      </c>
      <c r="K74" s="626">
        <f t="shared" ref="K74" si="62">F73+F75</f>
        <v>656.74900000000002</v>
      </c>
      <c r="L74" s="589">
        <v>370.5</v>
      </c>
      <c r="M74" s="590">
        <v>213</v>
      </c>
      <c r="N74" s="590">
        <v>232</v>
      </c>
      <c r="O74" s="590">
        <v>445</v>
      </c>
      <c r="P74" s="590">
        <v>218</v>
      </c>
      <c r="Q74" s="590">
        <v>143</v>
      </c>
      <c r="R74" s="590">
        <v>362</v>
      </c>
      <c r="S74" s="620" t="s">
        <v>364</v>
      </c>
      <c r="T74" s="620" t="s">
        <v>365</v>
      </c>
      <c r="U74" s="623">
        <v>431375.98700000002</v>
      </c>
      <c r="V74" s="623">
        <v>2495318.4210000001</v>
      </c>
      <c r="W74" s="591"/>
      <c r="X74" s="624" t="s">
        <v>194</v>
      </c>
      <c r="Y74" s="624" t="s">
        <v>195</v>
      </c>
      <c r="Z74" s="624" t="s">
        <v>195</v>
      </c>
      <c r="AA74" s="624" t="s">
        <v>195</v>
      </c>
    </row>
    <row r="75" spans="1:27" ht="31" customHeight="1" x14ac:dyDescent="0.35">
      <c r="A75" s="276"/>
      <c r="B75" s="590" t="s">
        <v>186</v>
      </c>
      <c r="C75" s="620"/>
      <c r="D75" s="620"/>
      <c r="E75" s="620"/>
      <c r="F75" s="621">
        <v>176</v>
      </c>
      <c r="G75" s="621"/>
      <c r="H75" s="590"/>
      <c r="I75" s="625"/>
      <c r="J75" s="590"/>
      <c r="K75" s="622"/>
      <c r="L75" s="592"/>
      <c r="M75" s="590"/>
      <c r="N75" s="590"/>
      <c r="O75" s="590"/>
      <c r="P75" s="590"/>
      <c r="Q75" s="590"/>
      <c r="R75" s="590"/>
      <c r="S75" s="620"/>
      <c r="T75" s="620"/>
      <c r="U75" s="623"/>
      <c r="V75" s="623"/>
      <c r="W75" s="591" t="s">
        <v>366</v>
      </c>
      <c r="X75" s="624"/>
      <c r="Y75" s="278"/>
      <c r="Z75" s="278"/>
      <c r="AA75" s="278"/>
    </row>
    <row r="76" spans="1:27" ht="31" customHeight="1" x14ac:dyDescent="0.35">
      <c r="A76" s="284">
        <v>34</v>
      </c>
      <c r="B76" s="590" t="s">
        <v>367</v>
      </c>
      <c r="C76" s="620" t="s">
        <v>368</v>
      </c>
      <c r="D76" s="620" t="s">
        <v>323</v>
      </c>
      <c r="E76" s="620" t="s">
        <v>369</v>
      </c>
      <c r="F76" s="621"/>
      <c r="G76" s="621">
        <v>176.13</v>
      </c>
      <c r="H76" s="590">
        <v>48.32</v>
      </c>
      <c r="I76" s="625">
        <f t="shared" ref="I76" si="63">I74+F75</f>
        <v>12694.7</v>
      </c>
      <c r="J76" s="590">
        <v>351.49200000000002</v>
      </c>
      <c r="K76" s="626">
        <f t="shared" ref="K76" si="64">F75+F77</f>
        <v>388</v>
      </c>
      <c r="L76" s="589">
        <v>370.5</v>
      </c>
      <c r="M76" s="590">
        <v>-56</v>
      </c>
      <c r="N76" s="590">
        <v>129</v>
      </c>
      <c r="O76" s="590">
        <v>73</v>
      </c>
      <c r="P76" s="590">
        <v>33</v>
      </c>
      <c r="Q76" s="590">
        <v>117</v>
      </c>
      <c r="R76" s="590">
        <v>150</v>
      </c>
      <c r="S76" s="620" t="s">
        <v>370</v>
      </c>
      <c r="T76" s="620" t="s">
        <v>371</v>
      </c>
      <c r="U76" s="623">
        <v>431522.61</v>
      </c>
      <c r="V76" s="623">
        <v>2495220.841</v>
      </c>
      <c r="W76" s="591"/>
      <c r="X76" s="624" t="s">
        <v>194</v>
      </c>
      <c r="Y76" s="624" t="s">
        <v>195</v>
      </c>
      <c r="Z76" s="624" t="s">
        <v>195</v>
      </c>
      <c r="AA76" s="624" t="s">
        <v>195</v>
      </c>
    </row>
    <row r="77" spans="1:27" ht="31" customHeight="1" x14ac:dyDescent="0.35">
      <c r="A77" s="276"/>
      <c r="B77" s="590" t="s">
        <v>186</v>
      </c>
      <c r="C77" s="620"/>
      <c r="D77" s="620"/>
      <c r="E77" s="620"/>
      <c r="F77" s="621">
        <v>212</v>
      </c>
      <c r="G77" s="621"/>
      <c r="H77" s="590"/>
      <c r="I77" s="625"/>
      <c r="J77" s="590"/>
      <c r="K77" s="622"/>
      <c r="L77" s="592"/>
      <c r="M77" s="590"/>
      <c r="N77" s="590"/>
      <c r="O77" s="590"/>
      <c r="P77" s="590"/>
      <c r="Q77" s="590"/>
      <c r="R77" s="590"/>
      <c r="S77" s="620"/>
      <c r="T77" s="620"/>
      <c r="U77" s="623"/>
      <c r="V77" s="623"/>
      <c r="W77" s="591" t="s">
        <v>372</v>
      </c>
      <c r="X77" s="624"/>
      <c r="Y77" s="278"/>
      <c r="Z77" s="278"/>
      <c r="AA77" s="278"/>
    </row>
    <row r="78" spans="1:27" ht="31" customHeight="1" x14ac:dyDescent="0.35">
      <c r="A78" s="284">
        <v>35</v>
      </c>
      <c r="B78" s="590" t="s">
        <v>373</v>
      </c>
      <c r="C78" s="620" t="s">
        <v>374</v>
      </c>
      <c r="D78" s="620" t="s">
        <v>206</v>
      </c>
      <c r="E78" s="620" t="s">
        <v>375</v>
      </c>
      <c r="F78" s="621"/>
      <c r="G78" s="621">
        <v>211.81</v>
      </c>
      <c r="H78" s="590">
        <v>45.32</v>
      </c>
      <c r="I78" s="625">
        <f t="shared" ref="I78" si="65">I76+F77</f>
        <v>12906.7</v>
      </c>
      <c r="J78" s="590">
        <v>352.36799999999999</v>
      </c>
      <c r="K78" s="626">
        <f t="shared" ref="K78" si="66">F77+F79</f>
        <v>432</v>
      </c>
      <c r="L78" s="589">
        <v>370.5</v>
      </c>
      <c r="M78" s="590">
        <v>83</v>
      </c>
      <c r="N78" s="590">
        <v>-12</v>
      </c>
      <c r="O78" s="590">
        <v>71</v>
      </c>
      <c r="P78" s="590">
        <v>95</v>
      </c>
      <c r="Q78" s="590">
        <v>52</v>
      </c>
      <c r="R78" s="590">
        <v>147</v>
      </c>
      <c r="S78" s="620" t="s">
        <v>376</v>
      </c>
      <c r="T78" s="620" t="s">
        <v>377</v>
      </c>
      <c r="U78" s="623">
        <v>431732.71</v>
      </c>
      <c r="V78" s="623">
        <v>2495247.67</v>
      </c>
      <c r="W78" s="591"/>
      <c r="X78" s="624" t="s">
        <v>194</v>
      </c>
      <c r="Y78" s="624" t="s">
        <v>195</v>
      </c>
      <c r="Z78" s="624" t="s">
        <v>195</v>
      </c>
      <c r="AA78" s="624" t="s">
        <v>195</v>
      </c>
    </row>
    <row r="79" spans="1:27" ht="31" customHeight="1" x14ac:dyDescent="0.35">
      <c r="A79" s="276"/>
      <c r="B79" s="590" t="s">
        <v>186</v>
      </c>
      <c r="C79" s="620"/>
      <c r="D79" s="620"/>
      <c r="E79" s="620"/>
      <c r="F79" s="621">
        <v>220</v>
      </c>
      <c r="G79" s="621"/>
      <c r="H79" s="590"/>
      <c r="I79" s="625"/>
      <c r="J79" s="590"/>
      <c r="K79" s="622"/>
      <c r="L79" s="592"/>
      <c r="M79" s="590"/>
      <c r="N79" s="590"/>
      <c r="O79" s="590"/>
      <c r="P79" s="590"/>
      <c r="Q79" s="590"/>
      <c r="R79" s="590"/>
      <c r="S79" s="620"/>
      <c r="T79" s="620"/>
      <c r="U79" s="623"/>
      <c r="V79" s="623"/>
      <c r="W79" s="591" t="s">
        <v>378</v>
      </c>
      <c r="X79" s="624"/>
      <c r="Y79" s="278"/>
      <c r="Z79" s="278"/>
      <c r="AA79" s="278"/>
    </row>
    <row r="80" spans="1:27" ht="31" customHeight="1" x14ac:dyDescent="0.35">
      <c r="A80" s="284">
        <v>36</v>
      </c>
      <c r="B80" s="590" t="s">
        <v>379</v>
      </c>
      <c r="C80" s="620" t="s">
        <v>380</v>
      </c>
      <c r="D80" s="620" t="s">
        <v>381</v>
      </c>
      <c r="E80" s="620" t="s">
        <v>382</v>
      </c>
      <c r="F80" s="621"/>
      <c r="G80" s="621">
        <v>220.14</v>
      </c>
      <c r="H80" s="590">
        <v>54.32</v>
      </c>
      <c r="I80" s="625">
        <f t="shared" ref="I80" si="67">I78+F79</f>
        <v>13126.7</v>
      </c>
      <c r="J80" s="590">
        <v>355.3</v>
      </c>
      <c r="K80" s="626">
        <f t="shared" ref="K80" si="68">F79+F81</f>
        <v>654</v>
      </c>
      <c r="L80" s="589">
        <v>370.5</v>
      </c>
      <c r="M80" s="590">
        <v>233</v>
      </c>
      <c r="N80" s="590">
        <v>228</v>
      </c>
      <c r="O80" s="590">
        <v>461</v>
      </c>
      <c r="P80" s="590">
        <v>169</v>
      </c>
      <c r="Q80" s="590">
        <v>226</v>
      </c>
      <c r="R80" s="590">
        <v>395</v>
      </c>
      <c r="S80" s="620" t="s">
        <v>383</v>
      </c>
      <c r="T80" s="620" t="s">
        <v>384</v>
      </c>
      <c r="U80" s="623">
        <v>431878.13900000002</v>
      </c>
      <c r="V80" s="623">
        <v>2495082.4040000001</v>
      </c>
      <c r="W80" s="591"/>
      <c r="X80" s="624" t="s">
        <v>194</v>
      </c>
      <c r="Y80" s="624" t="s">
        <v>195</v>
      </c>
      <c r="Z80" s="624" t="s">
        <v>195</v>
      </c>
      <c r="AA80" s="624" t="s">
        <v>195</v>
      </c>
    </row>
    <row r="81" spans="1:27" ht="31" customHeight="1" x14ac:dyDescent="0.35">
      <c r="A81" s="276"/>
      <c r="B81" s="590" t="s">
        <v>186</v>
      </c>
      <c r="C81" s="620"/>
      <c r="D81" s="620"/>
      <c r="E81" s="620"/>
      <c r="F81" s="621">
        <v>434</v>
      </c>
      <c r="G81" s="621"/>
      <c r="H81" s="590"/>
      <c r="I81" s="625"/>
      <c r="J81" s="590"/>
      <c r="K81" s="622"/>
      <c r="L81" s="592"/>
      <c r="M81" s="590"/>
      <c r="N81" s="590"/>
      <c r="O81" s="590"/>
      <c r="P81" s="590"/>
      <c r="Q81" s="590"/>
      <c r="R81" s="590"/>
      <c r="S81" s="620"/>
      <c r="T81" s="620"/>
      <c r="U81" s="623"/>
      <c r="V81" s="623"/>
      <c r="W81" s="591" t="s">
        <v>385</v>
      </c>
      <c r="X81" s="624"/>
      <c r="Y81" s="278"/>
      <c r="Z81" s="278"/>
      <c r="AA81" s="278"/>
    </row>
    <row r="82" spans="1:27" ht="31" customHeight="1" x14ac:dyDescent="0.35">
      <c r="A82" s="284">
        <v>37</v>
      </c>
      <c r="B82" s="590" t="s">
        <v>386</v>
      </c>
      <c r="C82" s="620" t="s">
        <v>387</v>
      </c>
      <c r="D82" s="620" t="s">
        <v>388</v>
      </c>
      <c r="E82" s="620" t="s">
        <v>389</v>
      </c>
      <c r="F82" s="621"/>
      <c r="G82" s="621">
        <v>434.24</v>
      </c>
      <c r="H82" s="590">
        <v>57.32</v>
      </c>
      <c r="I82" s="625">
        <f t="shared" ref="I82" si="69">I80+F81</f>
        <v>13560.7</v>
      </c>
      <c r="J82" s="590">
        <v>349.76600000000002</v>
      </c>
      <c r="K82" s="626">
        <f t="shared" ref="K82" si="70">F81+F83</f>
        <v>865</v>
      </c>
      <c r="L82" s="589">
        <v>370.5</v>
      </c>
      <c r="M82" s="590">
        <v>207</v>
      </c>
      <c r="N82" s="590">
        <v>246</v>
      </c>
      <c r="O82" s="590">
        <v>454</v>
      </c>
      <c r="P82" s="590">
        <v>210</v>
      </c>
      <c r="Q82" s="590">
        <v>240</v>
      </c>
      <c r="R82" s="590">
        <v>450</v>
      </c>
      <c r="S82" s="620" t="s">
        <v>390</v>
      </c>
      <c r="T82" s="620" t="s">
        <v>391</v>
      </c>
      <c r="U82" s="623">
        <v>431944.47</v>
      </c>
      <c r="V82" s="623">
        <v>2494653.2599999998</v>
      </c>
      <c r="W82" s="591"/>
      <c r="X82" s="624" t="s">
        <v>194</v>
      </c>
      <c r="Y82" s="624" t="s">
        <v>195</v>
      </c>
      <c r="Z82" s="624" t="s">
        <v>195</v>
      </c>
      <c r="AA82" s="624" t="s">
        <v>195</v>
      </c>
    </row>
    <row r="83" spans="1:27" ht="31" customHeight="1" x14ac:dyDescent="0.35">
      <c r="A83" s="276"/>
      <c r="B83" s="590" t="s">
        <v>186</v>
      </c>
      <c r="C83" s="620"/>
      <c r="D83" s="620"/>
      <c r="E83" s="620"/>
      <c r="F83" s="621">
        <v>431</v>
      </c>
      <c r="G83" s="621"/>
      <c r="H83" s="590"/>
      <c r="I83" s="625"/>
      <c r="J83" s="590"/>
      <c r="K83" s="622"/>
      <c r="L83" s="592"/>
      <c r="M83" s="590"/>
      <c r="N83" s="590"/>
      <c r="O83" s="590"/>
      <c r="P83" s="590"/>
      <c r="Q83" s="590"/>
      <c r="R83" s="590"/>
      <c r="S83" s="620"/>
      <c r="T83" s="620"/>
      <c r="U83" s="623"/>
      <c r="V83" s="623"/>
      <c r="W83" s="591" t="s">
        <v>196</v>
      </c>
      <c r="X83" s="624"/>
      <c r="Y83" s="278"/>
      <c r="Z83" s="278"/>
      <c r="AA83" s="278"/>
    </row>
    <row r="84" spans="1:27" ht="31" customHeight="1" x14ac:dyDescent="0.35">
      <c r="A84" s="284">
        <v>38</v>
      </c>
      <c r="B84" s="590" t="s">
        <v>392</v>
      </c>
      <c r="C84" s="620" t="s">
        <v>393</v>
      </c>
      <c r="D84" s="620" t="s">
        <v>245</v>
      </c>
      <c r="E84" s="620" t="s">
        <v>394</v>
      </c>
      <c r="F84" s="621"/>
      <c r="G84" s="621">
        <v>430.8</v>
      </c>
      <c r="H84" s="590">
        <v>48.32</v>
      </c>
      <c r="I84" s="625">
        <f t="shared" ref="I84" si="71">I82+F83</f>
        <v>13991.7</v>
      </c>
      <c r="J84" s="590">
        <v>351.22699999999998</v>
      </c>
      <c r="K84" s="626">
        <f t="shared" ref="K84" si="72">F83+F85</f>
        <v>871</v>
      </c>
      <c r="L84" s="589">
        <v>370.5</v>
      </c>
      <c r="M84" s="590">
        <v>185</v>
      </c>
      <c r="N84" s="590">
        <v>220</v>
      </c>
      <c r="O84" s="590">
        <v>405</v>
      </c>
      <c r="P84" s="590">
        <v>192</v>
      </c>
      <c r="Q84" s="590">
        <v>221</v>
      </c>
      <c r="R84" s="590">
        <v>413</v>
      </c>
      <c r="S84" s="620" t="s">
        <v>395</v>
      </c>
      <c r="T84" s="620" t="s">
        <v>396</v>
      </c>
      <c r="U84" s="623">
        <v>432172.38</v>
      </c>
      <c r="V84" s="623">
        <v>2494287.6800000002</v>
      </c>
      <c r="W84" s="591"/>
      <c r="X84" s="624" t="s">
        <v>194</v>
      </c>
      <c r="Y84" s="624" t="s">
        <v>195</v>
      </c>
      <c r="Z84" s="624" t="s">
        <v>195</v>
      </c>
      <c r="AA84" s="624" t="s">
        <v>195</v>
      </c>
    </row>
    <row r="85" spans="1:27" ht="31" customHeight="1" x14ac:dyDescent="0.35">
      <c r="A85" s="276"/>
      <c r="B85" s="590" t="s">
        <v>186</v>
      </c>
      <c r="C85" s="620"/>
      <c r="D85" s="620"/>
      <c r="E85" s="620"/>
      <c r="F85" s="621">
        <v>440</v>
      </c>
      <c r="G85" s="621"/>
      <c r="H85" s="590"/>
      <c r="I85" s="625"/>
      <c r="J85" s="590"/>
      <c r="K85" s="622"/>
      <c r="L85" s="592"/>
      <c r="M85" s="590"/>
      <c r="N85" s="590"/>
      <c r="O85" s="590"/>
      <c r="P85" s="590"/>
      <c r="Q85" s="590"/>
      <c r="R85" s="590"/>
      <c r="S85" s="620"/>
      <c r="T85" s="620"/>
      <c r="U85" s="623"/>
      <c r="V85" s="623"/>
      <c r="W85" s="591" t="s">
        <v>397</v>
      </c>
      <c r="X85" s="624"/>
      <c r="Y85" s="278"/>
      <c r="Z85" s="278"/>
      <c r="AA85" s="278"/>
    </row>
    <row r="86" spans="1:27" ht="31" customHeight="1" x14ac:dyDescent="0.35">
      <c r="A86" s="284">
        <v>39</v>
      </c>
      <c r="B86" s="590" t="s">
        <v>398</v>
      </c>
      <c r="C86" s="620" t="s">
        <v>399</v>
      </c>
      <c r="D86" s="620" t="s">
        <v>400</v>
      </c>
      <c r="E86" s="620" t="s">
        <v>401</v>
      </c>
      <c r="F86" s="621"/>
      <c r="G86" s="621">
        <v>440</v>
      </c>
      <c r="H86" s="590">
        <v>51.32</v>
      </c>
      <c r="I86" s="625">
        <f t="shared" ref="I86" si="73">I84+F85</f>
        <v>14431.7</v>
      </c>
      <c r="J86" s="590">
        <v>348.28</v>
      </c>
      <c r="K86" s="626">
        <f t="shared" ref="K86" si="74">F85+F87</f>
        <v>440</v>
      </c>
      <c r="L86" s="589">
        <v>370.5</v>
      </c>
      <c r="M86" s="590">
        <v>221</v>
      </c>
      <c r="N86" s="590">
        <v>195</v>
      </c>
      <c r="O86" s="590">
        <v>416</v>
      </c>
      <c r="P86" s="590">
        <v>221</v>
      </c>
      <c r="Q86" s="590">
        <v>183</v>
      </c>
      <c r="R86" s="590">
        <v>404</v>
      </c>
      <c r="S86" s="620" t="s">
        <v>402</v>
      </c>
      <c r="T86" s="620" t="s">
        <v>403</v>
      </c>
      <c r="U86" s="623">
        <v>432612.23</v>
      </c>
      <c r="V86" s="623">
        <v>2494289.1800000002</v>
      </c>
      <c r="W86" s="591"/>
      <c r="X86" s="624" t="s">
        <v>194</v>
      </c>
      <c r="Y86" s="624" t="s">
        <v>195</v>
      </c>
      <c r="Z86" s="624" t="s">
        <v>195</v>
      </c>
      <c r="AA86" s="624" t="s">
        <v>195</v>
      </c>
    </row>
    <row r="87" spans="1:27" ht="31" customHeight="1" x14ac:dyDescent="0.35">
      <c r="A87" s="276"/>
      <c r="B87" s="590"/>
      <c r="C87" s="620"/>
      <c r="D87" s="620"/>
      <c r="E87" s="620"/>
      <c r="F87" s="627"/>
      <c r="G87" s="627"/>
      <c r="H87" s="590"/>
      <c r="I87" s="625"/>
      <c r="J87" s="589"/>
      <c r="K87" s="622"/>
      <c r="L87" s="592"/>
      <c r="M87" s="590"/>
      <c r="N87" s="590"/>
      <c r="O87" s="590"/>
      <c r="P87" s="590"/>
      <c r="Q87" s="590"/>
      <c r="R87" s="590"/>
      <c r="S87" s="620"/>
      <c r="T87" s="620"/>
      <c r="U87" s="627"/>
      <c r="V87" s="627"/>
      <c r="W87" s="591"/>
      <c r="X87" s="624"/>
      <c r="Y87" s="278"/>
      <c r="Z87" s="278"/>
      <c r="AA87" s="278"/>
    </row>
    <row r="88" spans="1:27" ht="31" customHeight="1" x14ac:dyDescent="0.35">
      <c r="A88" s="284">
        <v>40</v>
      </c>
      <c r="B88" s="593"/>
      <c r="C88" s="626" t="s">
        <v>404</v>
      </c>
      <c r="D88" s="620" t="s">
        <v>45</v>
      </c>
      <c r="E88" s="620"/>
      <c r="F88" s="620"/>
      <c r="G88" s="620"/>
      <c r="H88" s="590"/>
      <c r="I88" s="625">
        <f t="shared" ref="I88" si="75">I86+F87</f>
        <v>14431.7</v>
      </c>
      <c r="J88" s="590"/>
      <c r="K88" s="626">
        <f t="shared" ref="K88" si="76">F87+F89</f>
        <v>362</v>
      </c>
      <c r="L88" s="589">
        <v>370.5</v>
      </c>
      <c r="M88" s="590"/>
      <c r="N88" s="590"/>
      <c r="O88" s="590"/>
      <c r="P88" s="590"/>
      <c r="Q88" s="590"/>
      <c r="R88" s="590"/>
      <c r="S88" s="620"/>
      <c r="T88" s="620"/>
      <c r="U88" s="620"/>
      <c r="V88" s="620"/>
      <c r="W88" s="591"/>
      <c r="X88" s="624" t="s">
        <v>195</v>
      </c>
      <c r="Y88" s="624" t="s">
        <v>195</v>
      </c>
      <c r="Z88" s="624" t="s">
        <v>195</v>
      </c>
      <c r="AA88" s="624" t="s">
        <v>195</v>
      </c>
    </row>
    <row r="89" spans="1:27" ht="31" customHeight="1" x14ac:dyDescent="0.35">
      <c r="A89" s="276"/>
      <c r="B89" s="590"/>
      <c r="C89" s="626"/>
      <c r="D89" s="620"/>
      <c r="E89" s="620"/>
      <c r="F89" s="620">
        <v>362</v>
      </c>
      <c r="G89" s="620"/>
      <c r="H89" s="590"/>
      <c r="I89" s="625"/>
      <c r="J89" s="590"/>
      <c r="K89" s="622"/>
      <c r="L89" s="592"/>
      <c r="M89" s="590"/>
      <c r="N89" s="590"/>
      <c r="O89" s="590"/>
      <c r="P89" s="590"/>
      <c r="Q89" s="590"/>
      <c r="R89" s="590"/>
      <c r="S89" s="620"/>
      <c r="T89" s="620"/>
      <c r="U89" s="620"/>
      <c r="V89" s="620"/>
      <c r="W89" s="591"/>
      <c r="X89" s="624"/>
      <c r="Y89" s="278"/>
      <c r="Z89" s="278"/>
      <c r="AA89" s="278"/>
    </row>
    <row r="90" spans="1:27" ht="31" customHeight="1" x14ac:dyDescent="0.35">
      <c r="A90" s="284">
        <v>41</v>
      </c>
      <c r="B90" s="590"/>
      <c r="C90" s="626" t="s">
        <v>405</v>
      </c>
      <c r="D90" s="620" t="s">
        <v>45</v>
      </c>
      <c r="E90" s="620"/>
      <c r="F90" s="620"/>
      <c r="G90" s="620"/>
      <c r="H90" s="590"/>
      <c r="I90" s="625">
        <f t="shared" ref="I90" si="77">I88+F89</f>
        <v>14793.7</v>
      </c>
      <c r="J90" s="590"/>
      <c r="K90" s="626">
        <f t="shared" ref="K90" si="78">F89+F91</f>
        <v>727</v>
      </c>
      <c r="L90" s="589">
        <v>370.5</v>
      </c>
      <c r="M90" s="590"/>
      <c r="N90" s="590"/>
      <c r="O90" s="590"/>
      <c r="P90" s="590"/>
      <c r="Q90" s="590"/>
      <c r="R90" s="590"/>
      <c r="S90" s="620"/>
      <c r="T90" s="620"/>
      <c r="U90" s="620"/>
      <c r="V90" s="620"/>
      <c r="W90" s="591"/>
      <c r="X90" s="624" t="s">
        <v>195</v>
      </c>
      <c r="Y90" s="624" t="s">
        <v>195</v>
      </c>
      <c r="Z90" s="624" t="s">
        <v>195</v>
      </c>
      <c r="AA90" s="624" t="s">
        <v>195</v>
      </c>
    </row>
    <row r="91" spans="1:27" ht="31" customHeight="1" x14ac:dyDescent="0.35">
      <c r="A91" s="276"/>
      <c r="B91" s="590"/>
      <c r="C91" s="626"/>
      <c r="D91" s="620"/>
      <c r="E91" s="620"/>
      <c r="F91" s="620">
        <v>365</v>
      </c>
      <c r="G91" s="620"/>
      <c r="H91" s="590"/>
      <c r="I91" s="625"/>
      <c r="J91" s="590"/>
      <c r="K91" s="622"/>
      <c r="L91" s="592"/>
      <c r="M91" s="590"/>
      <c r="N91" s="590"/>
      <c r="O91" s="590"/>
      <c r="P91" s="590"/>
      <c r="Q91" s="590"/>
      <c r="R91" s="590"/>
      <c r="S91" s="620"/>
      <c r="T91" s="620"/>
      <c r="U91" s="620"/>
      <c r="V91" s="620"/>
      <c r="W91" s="591"/>
      <c r="X91" s="624"/>
      <c r="Y91" s="278"/>
      <c r="Z91" s="278"/>
      <c r="AA91" s="278"/>
    </row>
    <row r="92" spans="1:27" ht="31" customHeight="1" x14ac:dyDescent="0.35">
      <c r="A92" s="284">
        <v>42</v>
      </c>
      <c r="B92" s="590"/>
      <c r="C92" s="626" t="s">
        <v>406</v>
      </c>
      <c r="D92" s="620" t="s">
        <v>45</v>
      </c>
      <c r="E92" s="620"/>
      <c r="F92" s="620"/>
      <c r="G92" s="620"/>
      <c r="H92" s="590"/>
      <c r="I92" s="625">
        <f t="shared" ref="I92" si="79">I90+F91</f>
        <v>15158.7</v>
      </c>
      <c r="J92" s="590"/>
      <c r="K92" s="626">
        <f t="shared" ref="K92" si="80">F91+F93</f>
        <v>730</v>
      </c>
      <c r="L92" s="589">
        <v>370.5</v>
      </c>
      <c r="M92" s="590"/>
      <c r="N92" s="590"/>
      <c r="O92" s="590"/>
      <c r="P92" s="590"/>
      <c r="Q92" s="590"/>
      <c r="R92" s="590"/>
      <c r="S92" s="620"/>
      <c r="T92" s="620"/>
      <c r="U92" s="620"/>
      <c r="V92" s="620"/>
      <c r="W92" s="591"/>
      <c r="X92" s="624" t="s">
        <v>195</v>
      </c>
      <c r="Y92" s="624" t="s">
        <v>195</v>
      </c>
      <c r="Z92" s="624" t="s">
        <v>195</v>
      </c>
      <c r="AA92" s="624" t="s">
        <v>195</v>
      </c>
    </row>
    <row r="93" spans="1:27" ht="31" customHeight="1" x14ac:dyDescent="0.35">
      <c r="A93" s="276"/>
      <c r="B93" s="590"/>
      <c r="C93" s="626"/>
      <c r="D93" s="620"/>
      <c r="E93" s="620"/>
      <c r="F93" s="620">
        <v>365</v>
      </c>
      <c r="G93" s="620"/>
      <c r="H93" s="590"/>
      <c r="I93" s="625"/>
      <c r="J93" s="590"/>
      <c r="K93" s="622"/>
      <c r="L93" s="592"/>
      <c r="M93" s="590"/>
      <c r="N93" s="590"/>
      <c r="O93" s="590"/>
      <c r="P93" s="590"/>
      <c r="Q93" s="590"/>
      <c r="R93" s="590"/>
      <c r="S93" s="620"/>
      <c r="T93" s="620"/>
      <c r="U93" s="620"/>
      <c r="V93" s="620"/>
      <c r="W93" s="591"/>
      <c r="X93" s="624"/>
      <c r="Y93" s="278"/>
      <c r="Z93" s="278"/>
      <c r="AA93" s="278"/>
    </row>
    <row r="94" spans="1:27" ht="31" customHeight="1" x14ac:dyDescent="0.35">
      <c r="A94" s="284">
        <v>43</v>
      </c>
      <c r="B94" s="593" t="str">
        <f>C94</f>
        <v>AP24</v>
      </c>
      <c r="C94" s="626" t="s">
        <v>407</v>
      </c>
      <c r="D94" s="620" t="s">
        <v>323</v>
      </c>
      <c r="E94" s="620" t="s">
        <v>408</v>
      </c>
      <c r="F94" s="620"/>
      <c r="G94" s="620">
        <v>1454</v>
      </c>
      <c r="H94" s="590"/>
      <c r="I94" s="625">
        <f t="shared" ref="I94" si="81">I92+F93</f>
        <v>15523.7</v>
      </c>
      <c r="J94" s="590"/>
      <c r="K94" s="626">
        <f t="shared" ref="K94" si="82">F93+F95</f>
        <v>755</v>
      </c>
      <c r="L94" s="589">
        <v>370.5</v>
      </c>
      <c r="M94" s="590"/>
      <c r="N94" s="590"/>
      <c r="O94" s="590"/>
      <c r="P94" s="590"/>
      <c r="Q94" s="590"/>
      <c r="R94" s="590"/>
      <c r="S94" s="620" t="s">
        <v>409</v>
      </c>
      <c r="T94" s="620" t="s">
        <v>410</v>
      </c>
      <c r="U94" s="620">
        <v>433418.88</v>
      </c>
      <c r="V94" s="620">
        <v>2493077.9</v>
      </c>
      <c r="W94" s="591"/>
      <c r="X94" s="624" t="s">
        <v>195</v>
      </c>
      <c r="Y94" s="624" t="s">
        <v>195</v>
      </c>
      <c r="Z94" s="624" t="s">
        <v>195</v>
      </c>
      <c r="AA94" s="624" t="s">
        <v>195</v>
      </c>
    </row>
    <row r="95" spans="1:27" ht="31" customHeight="1" x14ac:dyDescent="0.35">
      <c r="A95" s="276"/>
      <c r="B95" s="590"/>
      <c r="C95" s="626"/>
      <c r="D95" s="620"/>
      <c r="E95" s="620"/>
      <c r="F95" s="620">
        <v>390</v>
      </c>
      <c r="G95" s="620"/>
      <c r="H95" s="590"/>
      <c r="I95" s="625"/>
      <c r="J95" s="590"/>
      <c r="K95" s="622"/>
      <c r="L95" s="592"/>
      <c r="M95" s="590"/>
      <c r="N95" s="590"/>
      <c r="O95" s="590"/>
      <c r="P95" s="590"/>
      <c r="Q95" s="590"/>
      <c r="R95" s="590"/>
      <c r="S95" s="620"/>
      <c r="T95" s="620"/>
      <c r="U95" s="620"/>
      <c r="V95" s="620"/>
      <c r="W95" s="591"/>
      <c r="X95" s="624"/>
      <c r="Y95" s="278"/>
      <c r="Z95" s="278"/>
      <c r="AA95" s="278"/>
    </row>
    <row r="96" spans="1:27" ht="31" customHeight="1" x14ac:dyDescent="0.35">
      <c r="A96" s="284">
        <v>44</v>
      </c>
      <c r="B96" s="590"/>
      <c r="C96" s="626" t="s">
        <v>411</v>
      </c>
      <c r="D96" s="620" t="s">
        <v>65</v>
      </c>
      <c r="E96" s="620"/>
      <c r="F96" s="620"/>
      <c r="G96" s="620"/>
      <c r="H96" s="590"/>
      <c r="I96" s="625">
        <f t="shared" ref="I96" si="83">I94+F95</f>
        <v>15913.7</v>
      </c>
      <c r="J96" s="590"/>
      <c r="K96" s="626">
        <f t="shared" ref="K96" si="84">F95+F97</f>
        <v>780</v>
      </c>
      <c r="L96" s="589">
        <v>370.5</v>
      </c>
      <c r="M96" s="590"/>
      <c r="N96" s="590"/>
      <c r="O96" s="590"/>
      <c r="P96" s="590"/>
      <c r="Q96" s="590"/>
      <c r="R96" s="590"/>
      <c r="S96" s="620"/>
      <c r="T96" s="620"/>
      <c r="U96" s="620"/>
      <c r="V96" s="620"/>
      <c r="W96" s="591"/>
      <c r="X96" s="624" t="s">
        <v>195</v>
      </c>
      <c r="Y96" s="624" t="s">
        <v>195</v>
      </c>
      <c r="Z96" s="624" t="s">
        <v>195</v>
      </c>
      <c r="AA96" s="624" t="s">
        <v>195</v>
      </c>
    </row>
    <row r="97" spans="1:27" ht="31" customHeight="1" x14ac:dyDescent="0.35">
      <c r="A97" s="276"/>
      <c r="B97" s="590"/>
      <c r="C97" s="626"/>
      <c r="D97" s="620"/>
      <c r="E97" s="620"/>
      <c r="F97" s="620">
        <v>390</v>
      </c>
      <c r="G97" s="620"/>
      <c r="H97" s="590"/>
      <c r="I97" s="625"/>
      <c r="J97" s="590"/>
      <c r="K97" s="622"/>
      <c r="L97" s="592"/>
      <c r="M97" s="590"/>
      <c r="N97" s="590"/>
      <c r="O97" s="590"/>
      <c r="P97" s="590"/>
      <c r="Q97" s="590"/>
      <c r="R97" s="590"/>
      <c r="S97" s="620"/>
      <c r="T97" s="620"/>
      <c r="U97" s="620"/>
      <c r="V97" s="620"/>
      <c r="W97" s="591"/>
      <c r="X97" s="624"/>
      <c r="Y97" s="278"/>
      <c r="Z97" s="278"/>
      <c r="AA97" s="278"/>
    </row>
    <row r="98" spans="1:27" ht="31" customHeight="1" x14ac:dyDescent="0.35">
      <c r="A98" s="284">
        <v>45</v>
      </c>
      <c r="B98" s="590"/>
      <c r="C98" s="626" t="s">
        <v>412</v>
      </c>
      <c r="D98" s="620" t="s">
        <v>49</v>
      </c>
      <c r="E98" s="620"/>
      <c r="F98" s="620"/>
      <c r="G98" s="620"/>
      <c r="H98" s="590"/>
      <c r="I98" s="625">
        <f t="shared" ref="I98" si="85">I96+F97</f>
        <v>16303.7</v>
      </c>
      <c r="J98" s="590"/>
      <c r="K98" s="626">
        <f t="shared" ref="K98" si="86">F97+F99</f>
        <v>771</v>
      </c>
      <c r="L98" s="589">
        <v>370.5</v>
      </c>
      <c r="M98" s="590"/>
      <c r="N98" s="590"/>
      <c r="O98" s="590"/>
      <c r="P98" s="590"/>
      <c r="Q98" s="590"/>
      <c r="R98" s="590"/>
      <c r="S98" s="620"/>
      <c r="T98" s="620"/>
      <c r="U98" s="620"/>
      <c r="V98" s="620"/>
      <c r="W98" s="591"/>
      <c r="X98" s="624" t="s">
        <v>195</v>
      </c>
      <c r="Y98" s="624" t="s">
        <v>195</v>
      </c>
      <c r="Z98" s="624" t="s">
        <v>195</v>
      </c>
      <c r="AA98" s="624" t="s">
        <v>195</v>
      </c>
    </row>
    <row r="99" spans="1:27" ht="31" customHeight="1" x14ac:dyDescent="0.35">
      <c r="A99" s="276"/>
      <c r="B99" s="590"/>
      <c r="C99" s="626"/>
      <c r="D99" s="620"/>
      <c r="E99" s="620"/>
      <c r="F99" s="620">
        <v>381</v>
      </c>
      <c r="G99" s="620"/>
      <c r="H99" s="590"/>
      <c r="I99" s="625"/>
      <c r="J99" s="590"/>
      <c r="K99" s="622"/>
      <c r="L99" s="592"/>
      <c r="M99" s="590"/>
      <c r="N99" s="590"/>
      <c r="O99" s="590"/>
      <c r="P99" s="590"/>
      <c r="Q99" s="590"/>
      <c r="R99" s="590"/>
      <c r="S99" s="620"/>
      <c r="T99" s="620"/>
      <c r="U99" s="620"/>
      <c r="V99" s="620"/>
      <c r="W99" s="591"/>
      <c r="X99" s="624"/>
      <c r="Y99" s="278"/>
      <c r="Z99" s="278"/>
      <c r="AA99" s="278"/>
    </row>
    <row r="100" spans="1:27" ht="31" customHeight="1" x14ac:dyDescent="0.35">
      <c r="A100" s="284">
        <v>46</v>
      </c>
      <c r="B100" s="590"/>
      <c r="C100" s="626" t="s">
        <v>413</v>
      </c>
      <c r="D100" s="620" t="s">
        <v>65</v>
      </c>
      <c r="E100" s="620"/>
      <c r="F100" s="620"/>
      <c r="G100" s="620"/>
      <c r="H100" s="590"/>
      <c r="I100" s="625">
        <f t="shared" ref="I100" si="87">I98+F99</f>
        <v>16684.7</v>
      </c>
      <c r="J100" s="590"/>
      <c r="K100" s="626">
        <f t="shared" ref="K100" si="88">F99+F101</f>
        <v>771</v>
      </c>
      <c r="L100" s="589">
        <v>370.5</v>
      </c>
      <c r="M100" s="590"/>
      <c r="N100" s="590"/>
      <c r="O100" s="590"/>
      <c r="P100" s="590"/>
      <c r="Q100" s="590"/>
      <c r="R100" s="590"/>
      <c r="S100" s="620"/>
      <c r="T100" s="620"/>
      <c r="U100" s="620"/>
      <c r="V100" s="620"/>
      <c r="W100" s="591"/>
      <c r="X100" s="624" t="s">
        <v>195</v>
      </c>
      <c r="Y100" s="624" t="s">
        <v>195</v>
      </c>
      <c r="Z100" s="624" t="s">
        <v>195</v>
      </c>
      <c r="AA100" s="624" t="s">
        <v>195</v>
      </c>
    </row>
    <row r="101" spans="1:27" ht="31" customHeight="1" x14ac:dyDescent="0.35">
      <c r="A101" s="276"/>
      <c r="B101" s="590"/>
      <c r="C101" s="626"/>
      <c r="D101" s="620"/>
      <c r="E101" s="620"/>
      <c r="F101" s="620">
        <v>390</v>
      </c>
      <c r="G101" s="620"/>
      <c r="H101" s="590"/>
      <c r="I101" s="625"/>
      <c r="J101" s="590"/>
      <c r="K101" s="622"/>
      <c r="L101" s="592"/>
      <c r="M101" s="590"/>
      <c r="N101" s="590"/>
      <c r="O101" s="590"/>
      <c r="P101" s="590"/>
      <c r="Q101" s="590"/>
      <c r="R101" s="590"/>
      <c r="S101" s="620"/>
      <c r="T101" s="620"/>
      <c r="U101" s="620"/>
      <c r="V101" s="620"/>
      <c r="W101" s="591"/>
      <c r="X101" s="624"/>
      <c r="Y101" s="278"/>
      <c r="Z101" s="278"/>
      <c r="AA101" s="278"/>
    </row>
    <row r="102" spans="1:27" ht="31" customHeight="1" x14ac:dyDescent="0.35">
      <c r="A102" s="284">
        <v>47</v>
      </c>
      <c r="B102" s="593" t="str">
        <f>C102</f>
        <v>AP25</v>
      </c>
      <c r="C102" s="626" t="s">
        <v>414</v>
      </c>
      <c r="D102" s="620" t="s">
        <v>224</v>
      </c>
      <c r="E102" s="620" t="s">
        <v>415</v>
      </c>
      <c r="F102" s="620"/>
      <c r="G102" s="620">
        <v>1551</v>
      </c>
      <c r="H102" s="590"/>
      <c r="I102" s="625">
        <f t="shared" ref="I102" si="89">I100+F101</f>
        <v>17074.7</v>
      </c>
      <c r="J102" s="590"/>
      <c r="K102" s="626">
        <f t="shared" ref="K102" si="90">F101+F103</f>
        <v>759</v>
      </c>
      <c r="L102" s="589">
        <v>370.5</v>
      </c>
      <c r="M102" s="590"/>
      <c r="N102" s="590"/>
      <c r="O102" s="590"/>
      <c r="P102" s="590"/>
      <c r="Q102" s="590"/>
      <c r="R102" s="590"/>
      <c r="S102" s="620" t="s">
        <v>416</v>
      </c>
      <c r="T102" s="620" t="s">
        <v>417</v>
      </c>
      <c r="U102" s="620">
        <v>434913.73</v>
      </c>
      <c r="V102" s="620">
        <v>2492663.83</v>
      </c>
      <c r="W102" s="591"/>
      <c r="X102" s="624" t="s">
        <v>195</v>
      </c>
      <c r="Y102" s="624" t="s">
        <v>195</v>
      </c>
      <c r="Z102" s="624" t="s">
        <v>195</v>
      </c>
      <c r="AA102" s="624" t="s">
        <v>195</v>
      </c>
    </row>
    <row r="103" spans="1:27" ht="31" customHeight="1" x14ac:dyDescent="0.35">
      <c r="A103" s="276"/>
      <c r="B103" s="590"/>
      <c r="C103" s="626"/>
      <c r="D103" s="620"/>
      <c r="E103" s="620"/>
      <c r="F103" s="620">
        <v>369</v>
      </c>
      <c r="G103" s="620"/>
      <c r="H103" s="590"/>
      <c r="I103" s="625"/>
      <c r="J103" s="590"/>
      <c r="K103" s="622"/>
      <c r="L103" s="592"/>
      <c r="M103" s="590"/>
      <c r="N103" s="590"/>
      <c r="O103" s="590"/>
      <c r="P103" s="590"/>
      <c r="Q103" s="590"/>
      <c r="R103" s="590"/>
      <c r="S103" s="620"/>
      <c r="T103" s="620"/>
      <c r="U103" s="620"/>
      <c r="V103" s="620"/>
      <c r="W103" s="591"/>
      <c r="X103" s="624"/>
      <c r="Y103" s="278"/>
      <c r="Z103" s="278"/>
      <c r="AA103" s="278"/>
    </row>
    <row r="104" spans="1:27" ht="31" customHeight="1" x14ac:dyDescent="0.35">
      <c r="A104" s="284">
        <v>48</v>
      </c>
      <c r="B104" s="593" t="str">
        <f>C104</f>
        <v>AP26</v>
      </c>
      <c r="C104" s="626" t="s">
        <v>418</v>
      </c>
      <c r="D104" s="620" t="s">
        <v>323</v>
      </c>
      <c r="E104" s="620" t="s">
        <v>419</v>
      </c>
      <c r="F104" s="620"/>
      <c r="G104" s="620">
        <v>369</v>
      </c>
      <c r="H104" s="590"/>
      <c r="I104" s="625">
        <f t="shared" ref="I104" si="91">I102+F103</f>
        <v>17443.7</v>
      </c>
      <c r="J104" s="590"/>
      <c r="K104" s="626">
        <f t="shared" ref="K104" si="92">F103+F105</f>
        <v>801</v>
      </c>
      <c r="L104" s="589">
        <v>370.5</v>
      </c>
      <c r="M104" s="590"/>
      <c r="N104" s="590"/>
      <c r="O104" s="590"/>
      <c r="P104" s="590"/>
      <c r="Q104" s="590"/>
      <c r="R104" s="590"/>
      <c r="S104" s="620" t="s">
        <v>420</v>
      </c>
      <c r="T104" s="620" t="s">
        <v>421</v>
      </c>
      <c r="U104" s="620">
        <v>435177.37</v>
      </c>
      <c r="V104" s="620">
        <v>2492405.21</v>
      </c>
      <c r="W104" s="591"/>
      <c r="X104" s="624" t="s">
        <v>195</v>
      </c>
      <c r="Y104" s="624" t="s">
        <v>195</v>
      </c>
      <c r="Z104" s="624" t="s">
        <v>195</v>
      </c>
      <c r="AA104" s="624" t="s">
        <v>195</v>
      </c>
    </row>
    <row r="105" spans="1:27" ht="31" customHeight="1" x14ac:dyDescent="0.35">
      <c r="A105" s="276"/>
      <c r="B105" s="590"/>
      <c r="C105" s="626"/>
      <c r="D105" s="620"/>
      <c r="E105" s="620"/>
      <c r="F105" s="620">
        <v>432</v>
      </c>
      <c r="G105" s="620"/>
      <c r="H105" s="590"/>
      <c r="I105" s="625"/>
      <c r="J105" s="590"/>
      <c r="K105" s="622"/>
      <c r="L105" s="592"/>
      <c r="M105" s="590"/>
      <c r="N105" s="590"/>
      <c r="O105" s="590"/>
      <c r="P105" s="590"/>
      <c r="Q105" s="590"/>
      <c r="R105" s="590"/>
      <c r="S105" s="620"/>
      <c r="T105" s="620"/>
      <c r="U105" s="620"/>
      <c r="V105" s="620"/>
      <c r="W105" s="591"/>
      <c r="X105" s="624"/>
      <c r="Y105" s="278"/>
      <c r="Z105" s="278"/>
      <c r="AA105" s="278"/>
    </row>
    <row r="106" spans="1:27" ht="31" customHeight="1" x14ac:dyDescent="0.35">
      <c r="A106" s="284">
        <v>49</v>
      </c>
      <c r="B106" s="593" t="str">
        <f>C106</f>
        <v>AP27</v>
      </c>
      <c r="C106" s="626" t="s">
        <v>422</v>
      </c>
      <c r="D106" s="620" t="s">
        <v>323</v>
      </c>
      <c r="E106" s="620" t="s">
        <v>423</v>
      </c>
      <c r="F106" s="620"/>
      <c r="G106" s="620">
        <v>432</v>
      </c>
      <c r="H106" s="590"/>
      <c r="I106" s="625">
        <f t="shared" ref="I106" si="93">I104+F105</f>
        <v>17875.7</v>
      </c>
      <c r="J106" s="590"/>
      <c r="K106" s="626">
        <f t="shared" ref="K106" si="94">F105+F107</f>
        <v>878</v>
      </c>
      <c r="L106" s="589">
        <v>370.5</v>
      </c>
      <c r="M106" s="590"/>
      <c r="N106" s="590"/>
      <c r="O106" s="590"/>
      <c r="P106" s="590"/>
      <c r="Q106" s="590"/>
      <c r="R106" s="590"/>
      <c r="S106" s="620" t="s">
        <v>424</v>
      </c>
      <c r="T106" s="620" t="s">
        <v>425</v>
      </c>
      <c r="U106" s="620">
        <v>435150.64</v>
      </c>
      <c r="V106" s="620">
        <v>2491974.92</v>
      </c>
      <c r="W106" s="591"/>
      <c r="X106" s="624" t="s">
        <v>195</v>
      </c>
      <c r="Y106" s="624" t="s">
        <v>195</v>
      </c>
      <c r="Z106" s="624" t="s">
        <v>195</v>
      </c>
      <c r="AA106" s="624" t="s">
        <v>195</v>
      </c>
    </row>
    <row r="107" spans="1:27" ht="31" customHeight="1" x14ac:dyDescent="0.35">
      <c r="A107" s="276"/>
      <c r="B107" s="590"/>
      <c r="C107" s="626"/>
      <c r="D107" s="620"/>
      <c r="E107" s="620"/>
      <c r="F107" s="620">
        <v>446</v>
      </c>
      <c r="G107" s="620"/>
      <c r="H107" s="590"/>
      <c r="I107" s="625"/>
      <c r="J107" s="590"/>
      <c r="K107" s="622"/>
      <c r="L107" s="592"/>
      <c r="M107" s="590"/>
      <c r="N107" s="590"/>
      <c r="O107" s="590"/>
      <c r="P107" s="590"/>
      <c r="Q107" s="590"/>
      <c r="R107" s="590"/>
      <c r="S107" s="620"/>
      <c r="T107" s="620"/>
      <c r="U107" s="620"/>
      <c r="V107" s="620"/>
      <c r="W107" s="591"/>
      <c r="X107" s="624"/>
      <c r="Y107" s="278"/>
      <c r="Z107" s="278"/>
      <c r="AA107" s="278"/>
    </row>
    <row r="108" spans="1:27" ht="31" customHeight="1" x14ac:dyDescent="0.35">
      <c r="A108" s="284">
        <v>50</v>
      </c>
      <c r="B108" s="593" t="str">
        <f>C108</f>
        <v>AP28</v>
      </c>
      <c r="C108" s="626" t="s">
        <v>426</v>
      </c>
      <c r="D108" s="620" t="s">
        <v>427</v>
      </c>
      <c r="E108" s="620" t="s">
        <v>428</v>
      </c>
      <c r="F108" s="620"/>
      <c r="G108" s="620">
        <v>446</v>
      </c>
      <c r="H108" s="590"/>
      <c r="I108" s="625">
        <f t="shared" ref="I108" si="95">I106+F107</f>
        <v>18321.7</v>
      </c>
      <c r="J108" s="590"/>
      <c r="K108" s="626">
        <f t="shared" ref="K108" si="96">F107+F109</f>
        <v>841</v>
      </c>
      <c r="L108" s="589">
        <v>370.5</v>
      </c>
      <c r="M108" s="590"/>
      <c r="N108" s="590"/>
      <c r="O108" s="590"/>
      <c r="P108" s="590"/>
      <c r="Q108" s="590"/>
      <c r="R108" s="590"/>
      <c r="S108" s="620" t="s">
        <v>429</v>
      </c>
      <c r="T108" s="620" t="s">
        <v>430</v>
      </c>
      <c r="U108" s="620">
        <v>435463.38</v>
      </c>
      <c r="V108" s="620">
        <v>2491658.63</v>
      </c>
      <c r="W108" s="591"/>
      <c r="X108" s="624" t="s">
        <v>195</v>
      </c>
      <c r="Y108" s="624" t="s">
        <v>195</v>
      </c>
      <c r="Z108" s="624" t="s">
        <v>195</v>
      </c>
      <c r="AA108" s="624" t="s">
        <v>195</v>
      </c>
    </row>
    <row r="109" spans="1:27" ht="31" customHeight="1" x14ac:dyDescent="0.35">
      <c r="A109" s="276"/>
      <c r="B109" s="590"/>
      <c r="C109" s="626"/>
      <c r="D109" s="620"/>
      <c r="E109" s="620"/>
      <c r="F109" s="620">
        <v>395</v>
      </c>
      <c r="G109" s="620"/>
      <c r="H109" s="590"/>
      <c r="I109" s="625"/>
      <c r="J109" s="590"/>
      <c r="K109" s="622"/>
      <c r="L109" s="592"/>
      <c r="M109" s="590"/>
      <c r="N109" s="590"/>
      <c r="O109" s="590"/>
      <c r="P109" s="590"/>
      <c r="Q109" s="590"/>
      <c r="R109" s="590"/>
      <c r="S109" s="620"/>
      <c r="T109" s="620"/>
      <c r="U109" s="620"/>
      <c r="V109" s="620"/>
      <c r="W109" s="591"/>
      <c r="X109" s="624"/>
      <c r="Y109" s="278"/>
      <c r="Z109" s="278"/>
      <c r="AA109" s="278"/>
    </row>
    <row r="110" spans="1:27" ht="31" customHeight="1" x14ac:dyDescent="0.35">
      <c r="A110" s="284">
        <v>51</v>
      </c>
      <c r="B110" s="590"/>
      <c r="C110" s="626" t="s">
        <v>431</v>
      </c>
      <c r="D110" s="620" t="s">
        <v>49</v>
      </c>
      <c r="E110" s="620"/>
      <c r="F110" s="620"/>
      <c r="G110" s="620"/>
      <c r="H110" s="590"/>
      <c r="I110" s="625">
        <f t="shared" ref="I110" si="97">I108+F109</f>
        <v>18716.7</v>
      </c>
      <c r="J110" s="590"/>
      <c r="K110" s="626">
        <f t="shared" ref="K110" si="98">F109+F111</f>
        <v>795</v>
      </c>
      <c r="L110" s="589">
        <v>370.5</v>
      </c>
      <c r="M110" s="590"/>
      <c r="N110" s="590"/>
      <c r="O110" s="590"/>
      <c r="P110" s="590"/>
      <c r="Q110" s="590"/>
      <c r="R110" s="590"/>
      <c r="S110" s="620"/>
      <c r="T110" s="620"/>
      <c r="U110" s="620"/>
      <c r="V110" s="620"/>
      <c r="W110" s="591"/>
      <c r="X110" s="624" t="s">
        <v>195</v>
      </c>
      <c r="Y110" s="624" t="s">
        <v>195</v>
      </c>
      <c r="Z110" s="624" t="s">
        <v>195</v>
      </c>
      <c r="AA110" s="624" t="s">
        <v>195</v>
      </c>
    </row>
    <row r="111" spans="1:27" ht="31" customHeight="1" x14ac:dyDescent="0.35">
      <c r="A111" s="276"/>
      <c r="B111" s="590"/>
      <c r="C111" s="626"/>
      <c r="D111" s="620"/>
      <c r="E111" s="620"/>
      <c r="F111" s="620">
        <v>400</v>
      </c>
      <c r="G111" s="620"/>
      <c r="H111" s="590"/>
      <c r="I111" s="625"/>
      <c r="J111" s="590"/>
      <c r="K111" s="622"/>
      <c r="L111" s="592"/>
      <c r="M111" s="590"/>
      <c r="N111" s="590"/>
      <c r="O111" s="590"/>
      <c r="P111" s="590"/>
      <c r="Q111" s="590"/>
      <c r="R111" s="590"/>
      <c r="S111" s="620"/>
      <c r="T111" s="620"/>
      <c r="U111" s="620"/>
      <c r="V111" s="620"/>
      <c r="W111" s="591"/>
      <c r="X111" s="624"/>
      <c r="Y111" s="278"/>
      <c r="Z111" s="278"/>
      <c r="AA111" s="278"/>
    </row>
    <row r="112" spans="1:27" ht="31" customHeight="1" x14ac:dyDescent="0.35">
      <c r="A112" s="284">
        <v>52</v>
      </c>
      <c r="B112" s="593" t="str">
        <f>C112</f>
        <v>AP29</v>
      </c>
      <c r="C112" s="626" t="s">
        <v>432</v>
      </c>
      <c r="D112" s="620" t="s">
        <v>433</v>
      </c>
      <c r="E112" s="620" t="s">
        <v>434</v>
      </c>
      <c r="F112" s="620"/>
      <c r="G112" s="620">
        <v>795</v>
      </c>
      <c r="H112" s="590"/>
      <c r="I112" s="625">
        <f t="shared" ref="I112" si="99">I110+F111</f>
        <v>19116.7</v>
      </c>
      <c r="J112" s="590"/>
      <c r="K112" s="626">
        <f t="shared" ref="K112" si="100">F111+F113</f>
        <v>840</v>
      </c>
      <c r="L112" s="589">
        <v>370.5</v>
      </c>
      <c r="M112" s="590"/>
      <c r="N112" s="590"/>
      <c r="O112" s="590"/>
      <c r="P112" s="590"/>
      <c r="Q112" s="590"/>
      <c r="R112" s="590"/>
      <c r="S112" s="620" t="s">
        <v>435</v>
      </c>
      <c r="T112" s="620" t="s">
        <v>436</v>
      </c>
      <c r="U112" s="620">
        <v>436148.93</v>
      </c>
      <c r="V112" s="620">
        <v>2491256.5699999998</v>
      </c>
      <c r="W112" s="591"/>
      <c r="X112" s="624" t="s">
        <v>195</v>
      </c>
      <c r="Y112" s="624" t="s">
        <v>195</v>
      </c>
      <c r="Z112" s="624" t="s">
        <v>195</v>
      </c>
      <c r="AA112" s="624" t="s">
        <v>195</v>
      </c>
    </row>
    <row r="113" spans="1:34" ht="31" customHeight="1" x14ac:dyDescent="0.35">
      <c r="A113" s="276"/>
      <c r="B113" s="590"/>
      <c r="C113" s="626"/>
      <c r="D113" s="620"/>
      <c r="E113" s="620"/>
      <c r="F113" s="620">
        <v>440</v>
      </c>
      <c r="G113" s="620"/>
      <c r="H113" s="590"/>
      <c r="I113" s="625"/>
      <c r="J113" s="590"/>
      <c r="K113" s="622"/>
      <c r="L113" s="592"/>
      <c r="M113" s="590"/>
      <c r="N113" s="590"/>
      <c r="O113" s="590"/>
      <c r="P113" s="590"/>
      <c r="Q113" s="590"/>
      <c r="R113" s="590"/>
      <c r="S113" s="620"/>
      <c r="T113" s="620"/>
      <c r="U113" s="620"/>
      <c r="V113" s="620"/>
      <c r="W113" s="591"/>
      <c r="X113" s="624"/>
      <c r="Y113" s="278"/>
      <c r="Z113" s="278"/>
      <c r="AA113" s="278"/>
    </row>
    <row r="114" spans="1:34" ht="31" customHeight="1" x14ac:dyDescent="0.35">
      <c r="A114" s="284">
        <v>53</v>
      </c>
      <c r="B114" s="590"/>
      <c r="C114" s="626" t="s">
        <v>437</v>
      </c>
      <c r="D114" s="620" t="s">
        <v>438</v>
      </c>
      <c r="E114" s="620"/>
      <c r="F114" s="620"/>
      <c r="G114" s="620"/>
      <c r="H114" s="590"/>
      <c r="I114" s="625">
        <f t="shared" ref="I114" si="101">I112+F113</f>
        <v>19556.7</v>
      </c>
      <c r="J114" s="590"/>
      <c r="K114" s="626">
        <f t="shared" ref="K114" si="102">F113+F115</f>
        <v>879</v>
      </c>
      <c r="L114" s="589">
        <v>370.5</v>
      </c>
      <c r="M114" s="590"/>
      <c r="N114" s="590"/>
      <c r="O114" s="590"/>
      <c r="P114" s="590"/>
      <c r="Q114" s="590"/>
      <c r="R114" s="590"/>
      <c r="S114" s="620"/>
      <c r="T114" s="620"/>
      <c r="U114" s="620"/>
      <c r="V114" s="620"/>
      <c r="W114" s="591"/>
      <c r="X114" s="624" t="s">
        <v>195</v>
      </c>
      <c r="Y114" s="624" t="s">
        <v>195</v>
      </c>
      <c r="Z114" s="624" t="s">
        <v>195</v>
      </c>
      <c r="AA114" s="624" t="s">
        <v>195</v>
      </c>
    </row>
    <row r="115" spans="1:34" ht="31" customHeight="1" x14ac:dyDescent="0.35">
      <c r="A115" s="276"/>
      <c r="B115" s="590"/>
      <c r="C115" s="626"/>
      <c r="D115" s="620"/>
      <c r="E115" s="620"/>
      <c r="F115" s="620">
        <v>439</v>
      </c>
      <c r="G115" s="620"/>
      <c r="H115" s="590"/>
      <c r="I115" s="625"/>
      <c r="J115" s="590"/>
      <c r="K115" s="622"/>
      <c r="L115" s="592"/>
      <c r="M115" s="590"/>
      <c r="N115" s="590"/>
      <c r="O115" s="590"/>
      <c r="P115" s="590"/>
      <c r="Q115" s="590"/>
      <c r="R115" s="590"/>
      <c r="S115" s="620"/>
      <c r="T115" s="620"/>
      <c r="U115" s="620"/>
      <c r="V115" s="620"/>
      <c r="W115" s="591"/>
      <c r="X115" s="624"/>
      <c r="Y115" s="278"/>
      <c r="Z115" s="278"/>
      <c r="AA115" s="278"/>
    </row>
    <row r="116" spans="1:34" ht="31" customHeight="1" x14ac:dyDescent="0.35">
      <c r="A116" s="284">
        <v>54</v>
      </c>
      <c r="B116" s="593" t="str">
        <f>C116</f>
        <v>AP30</v>
      </c>
      <c r="C116" s="626" t="s">
        <v>439</v>
      </c>
      <c r="D116" s="620" t="s">
        <v>440</v>
      </c>
      <c r="E116" s="620" t="s">
        <v>441</v>
      </c>
      <c r="F116" s="620"/>
      <c r="G116" s="620">
        <v>879</v>
      </c>
      <c r="H116" s="590"/>
      <c r="I116" s="625">
        <f t="shared" ref="I116" si="103">I114+F115</f>
        <v>19995.7</v>
      </c>
      <c r="J116" s="590"/>
      <c r="K116" s="626">
        <f t="shared" ref="K116" si="104">F115+F117</f>
        <v>811</v>
      </c>
      <c r="L116" s="589">
        <v>370.5</v>
      </c>
      <c r="M116" s="590"/>
      <c r="N116" s="590"/>
      <c r="O116" s="590"/>
      <c r="P116" s="590"/>
      <c r="Q116" s="590"/>
      <c r="R116" s="590"/>
      <c r="S116" s="620" t="s">
        <v>442</v>
      </c>
      <c r="T116" s="620" t="s">
        <v>443</v>
      </c>
      <c r="U116" s="620">
        <v>437000.16</v>
      </c>
      <c r="V116" s="620">
        <v>2491041.6</v>
      </c>
      <c r="W116" s="591"/>
      <c r="X116" s="624" t="s">
        <v>195</v>
      </c>
      <c r="Y116" s="624" t="s">
        <v>195</v>
      </c>
      <c r="Z116" s="624" t="s">
        <v>195</v>
      </c>
      <c r="AA116" s="624" t="s">
        <v>195</v>
      </c>
    </row>
    <row r="117" spans="1:34" ht="31" customHeight="1" x14ac:dyDescent="0.35">
      <c r="A117" s="276"/>
      <c r="B117" s="590"/>
      <c r="C117" s="626"/>
      <c r="D117" s="620"/>
      <c r="E117" s="620"/>
      <c r="F117" s="620">
        <v>372</v>
      </c>
      <c r="G117" s="620"/>
      <c r="H117" s="590"/>
      <c r="I117" s="625"/>
      <c r="J117" s="590"/>
      <c r="K117" s="622"/>
      <c r="L117" s="592"/>
      <c r="M117" s="590"/>
      <c r="N117" s="590"/>
      <c r="O117" s="590"/>
      <c r="P117" s="590"/>
      <c r="Q117" s="590"/>
      <c r="R117" s="590"/>
      <c r="S117" s="620"/>
      <c r="T117" s="620"/>
      <c r="U117" s="620"/>
      <c r="V117" s="620"/>
      <c r="W117" s="591"/>
      <c r="X117" s="624"/>
      <c r="Y117" s="278"/>
      <c r="Z117" s="278"/>
      <c r="AA117" s="278"/>
    </row>
    <row r="118" spans="1:34" ht="31" customHeight="1" x14ac:dyDescent="0.35">
      <c r="A118" s="284">
        <v>55</v>
      </c>
      <c r="B118" s="590"/>
      <c r="C118" s="626" t="s">
        <v>444</v>
      </c>
      <c r="D118" s="620" t="s">
        <v>45</v>
      </c>
      <c r="E118" s="620"/>
      <c r="F118" s="620"/>
      <c r="G118" s="620"/>
      <c r="H118" s="590"/>
      <c r="I118" s="625">
        <f t="shared" ref="I118" si="105">I116+F117</f>
        <v>20367.7</v>
      </c>
      <c r="J118" s="590"/>
      <c r="K118" s="626">
        <f t="shared" ref="K118" si="106">F117+F119</f>
        <v>744</v>
      </c>
      <c r="L118" s="589">
        <v>370.5</v>
      </c>
      <c r="M118" s="590"/>
      <c r="N118" s="590"/>
      <c r="O118" s="590"/>
      <c r="P118" s="590"/>
      <c r="Q118" s="590"/>
      <c r="R118" s="590"/>
      <c r="S118" s="620"/>
      <c r="T118" s="620"/>
      <c r="U118" s="620"/>
      <c r="V118" s="620"/>
      <c r="W118" s="591"/>
      <c r="X118" s="624" t="s">
        <v>195</v>
      </c>
      <c r="Y118" s="624" t="s">
        <v>195</v>
      </c>
      <c r="Z118" s="624" t="s">
        <v>195</v>
      </c>
      <c r="AA118" s="624" t="s">
        <v>195</v>
      </c>
    </row>
    <row r="119" spans="1:34" ht="31" customHeight="1" x14ac:dyDescent="0.35">
      <c r="A119" s="276"/>
      <c r="B119" s="590"/>
      <c r="C119" s="626"/>
      <c r="D119" s="620"/>
      <c r="E119" s="620"/>
      <c r="F119" s="620">
        <v>372</v>
      </c>
      <c r="G119" s="620"/>
      <c r="H119" s="590"/>
      <c r="I119" s="625"/>
      <c r="J119" s="590"/>
      <c r="K119" s="622"/>
      <c r="L119" s="592"/>
      <c r="M119" s="590"/>
      <c r="N119" s="590"/>
      <c r="O119" s="590"/>
      <c r="P119" s="590"/>
      <c r="Q119" s="590"/>
      <c r="R119" s="590"/>
      <c r="S119" s="620"/>
      <c r="T119" s="620"/>
      <c r="U119" s="620"/>
      <c r="V119" s="620"/>
      <c r="W119" s="591"/>
      <c r="X119" s="624"/>
      <c r="Y119" s="278"/>
      <c r="Z119" s="278"/>
      <c r="AA119" s="278"/>
    </row>
    <row r="120" spans="1:34" ht="31" customHeight="1" x14ac:dyDescent="0.35">
      <c r="A120" s="284">
        <v>56</v>
      </c>
      <c r="B120" s="590"/>
      <c r="C120" s="628" t="s">
        <v>445</v>
      </c>
      <c r="D120" s="629" t="s">
        <v>45</v>
      </c>
      <c r="E120" s="620"/>
      <c r="F120" s="620"/>
      <c r="G120" s="620"/>
      <c r="H120" s="590"/>
      <c r="I120" s="625">
        <f t="shared" ref="I120" si="107">I118+F119</f>
        <v>20739.7</v>
      </c>
      <c r="J120" s="590"/>
      <c r="K120" s="626">
        <f t="shared" ref="K120" si="108">F119+F121</f>
        <v>742</v>
      </c>
      <c r="L120" s="589">
        <v>370.5</v>
      </c>
      <c r="M120" s="590"/>
      <c r="N120" s="590"/>
      <c r="O120" s="590"/>
      <c r="P120" s="590"/>
      <c r="Q120" s="590"/>
      <c r="R120" s="590"/>
      <c r="S120" s="620"/>
      <c r="T120" s="620"/>
      <c r="U120" s="620"/>
      <c r="V120" s="620"/>
      <c r="W120" s="591"/>
      <c r="X120" s="624" t="s">
        <v>195</v>
      </c>
      <c r="Y120" s="624" t="s">
        <v>195</v>
      </c>
      <c r="Z120" s="624" t="s">
        <v>195</v>
      </c>
      <c r="AA120" s="624" t="s">
        <v>195</v>
      </c>
    </row>
    <row r="121" spans="1:34" ht="31" customHeight="1" x14ac:dyDescent="0.35">
      <c r="A121" s="276"/>
      <c r="B121" s="590"/>
      <c r="C121" s="626"/>
      <c r="D121" s="620"/>
      <c r="E121" s="620"/>
      <c r="F121" s="620">
        <v>370</v>
      </c>
      <c r="G121" s="620"/>
      <c r="H121" s="590"/>
      <c r="I121" s="625"/>
      <c r="J121" s="590"/>
      <c r="K121" s="622"/>
      <c r="L121" s="592"/>
      <c r="M121" s="590"/>
      <c r="N121" s="590"/>
      <c r="O121" s="590"/>
      <c r="P121" s="590"/>
      <c r="Q121" s="590"/>
      <c r="R121" s="590"/>
      <c r="S121" s="620"/>
      <c r="T121" s="620"/>
      <c r="U121" s="620"/>
      <c r="V121" s="620"/>
      <c r="W121" s="591"/>
      <c r="X121" s="624"/>
      <c r="Y121" s="278"/>
      <c r="Z121" s="278"/>
      <c r="AA121" s="278"/>
    </row>
    <row r="122" spans="1:34" ht="31" customHeight="1" x14ac:dyDescent="0.35">
      <c r="A122" s="284">
        <v>57</v>
      </c>
      <c r="B122" s="593" t="str">
        <f>C122</f>
        <v>AP31</v>
      </c>
      <c r="C122" s="626" t="s">
        <v>446</v>
      </c>
      <c r="D122" s="620" t="s">
        <v>289</v>
      </c>
      <c r="E122" s="620" t="s">
        <v>447</v>
      </c>
      <c r="F122" s="620"/>
      <c r="G122" s="620">
        <v>1114</v>
      </c>
      <c r="H122" s="590"/>
      <c r="I122" s="625">
        <f t="shared" ref="I122" si="109">I120+F121</f>
        <v>21109.7</v>
      </c>
      <c r="J122" s="590"/>
      <c r="K122" s="626">
        <f t="shared" ref="K122" si="110">F121+F123</f>
        <v>770</v>
      </c>
      <c r="L122" s="589">
        <v>370.5</v>
      </c>
      <c r="M122" s="590"/>
      <c r="N122" s="590"/>
      <c r="O122" s="590"/>
      <c r="P122" s="590"/>
      <c r="Q122" s="590"/>
      <c r="R122" s="590"/>
      <c r="S122" s="620" t="s">
        <v>448</v>
      </c>
      <c r="T122" s="620" t="s">
        <v>449</v>
      </c>
      <c r="U122" s="620">
        <v>437863.4</v>
      </c>
      <c r="V122" s="620">
        <v>2490337.19</v>
      </c>
      <c r="W122" s="591"/>
      <c r="X122" s="624" t="s">
        <v>195</v>
      </c>
      <c r="Y122" s="624" t="s">
        <v>195</v>
      </c>
      <c r="Z122" s="624" t="s">
        <v>195</v>
      </c>
      <c r="AA122" s="624" t="s">
        <v>195</v>
      </c>
    </row>
    <row r="123" spans="1:34" ht="31" customHeight="1" x14ac:dyDescent="0.35">
      <c r="A123" s="276"/>
      <c r="B123" s="590"/>
      <c r="C123" s="626"/>
      <c r="D123" s="620"/>
      <c r="E123" s="620"/>
      <c r="F123" s="620">
        <v>400</v>
      </c>
      <c r="G123" s="620"/>
      <c r="H123" s="590"/>
      <c r="I123" s="625"/>
      <c r="J123" s="590"/>
      <c r="K123" s="622"/>
      <c r="L123" s="592"/>
      <c r="M123" s="590"/>
      <c r="N123" s="590"/>
      <c r="O123" s="590"/>
      <c r="P123" s="590"/>
      <c r="Q123" s="590"/>
      <c r="R123" s="590"/>
      <c r="S123" s="620"/>
      <c r="T123" s="620"/>
      <c r="U123" s="620"/>
      <c r="V123" s="620"/>
      <c r="W123" s="591"/>
      <c r="X123" s="624"/>
      <c r="Y123" s="278"/>
      <c r="Z123" s="278"/>
      <c r="AA123" s="278"/>
    </row>
    <row r="124" spans="1:34" ht="31" customHeight="1" x14ac:dyDescent="0.35">
      <c r="A124" s="284">
        <v>58</v>
      </c>
      <c r="B124" s="593" t="str">
        <f>C124</f>
        <v>AP32</v>
      </c>
      <c r="C124" s="626" t="s">
        <v>450</v>
      </c>
      <c r="D124" s="620" t="s">
        <v>213</v>
      </c>
      <c r="E124" s="620" t="s">
        <v>451</v>
      </c>
      <c r="F124" s="620"/>
      <c r="G124" s="620">
        <v>400</v>
      </c>
      <c r="H124" s="590"/>
      <c r="I124" s="625">
        <f t="shared" ref="I124" si="111">I122+F123</f>
        <v>21509.7</v>
      </c>
      <c r="J124" s="590"/>
      <c r="K124" s="626">
        <f t="shared" ref="K124" si="112">F123+F125</f>
        <v>760</v>
      </c>
      <c r="L124" s="589">
        <v>370.5</v>
      </c>
      <c r="M124" s="590"/>
      <c r="N124" s="590"/>
      <c r="O124" s="590"/>
      <c r="P124" s="590"/>
      <c r="Q124" s="590"/>
      <c r="R124" s="590"/>
      <c r="S124" s="620" t="s">
        <v>452</v>
      </c>
      <c r="T124" s="620" t="s">
        <v>453</v>
      </c>
      <c r="U124" s="620">
        <v>438089.36</v>
      </c>
      <c r="V124" s="620">
        <v>2490007.5</v>
      </c>
      <c r="W124" s="591"/>
      <c r="X124" s="624" t="s">
        <v>195</v>
      </c>
      <c r="Y124" s="624" t="s">
        <v>195</v>
      </c>
      <c r="Z124" s="624" t="s">
        <v>195</v>
      </c>
      <c r="AA124" s="624" t="s">
        <v>195</v>
      </c>
    </row>
    <row r="125" spans="1:34" ht="31" customHeight="1" x14ac:dyDescent="0.35">
      <c r="A125" s="276"/>
      <c r="B125" s="590"/>
      <c r="C125" s="626"/>
      <c r="D125" s="620"/>
      <c r="E125" s="620"/>
      <c r="F125" s="620">
        <v>360</v>
      </c>
      <c r="G125" s="620"/>
      <c r="H125" s="590"/>
      <c r="I125" s="625"/>
      <c r="J125" s="590"/>
      <c r="K125" s="622"/>
      <c r="L125" s="592"/>
      <c r="M125" s="590"/>
      <c r="N125" s="590"/>
      <c r="O125" s="590"/>
      <c r="P125" s="590"/>
      <c r="Q125" s="590"/>
      <c r="R125" s="590"/>
      <c r="S125" s="620"/>
      <c r="T125" s="620"/>
      <c r="U125" s="620"/>
      <c r="V125" s="620"/>
      <c r="W125" s="591"/>
      <c r="X125" s="624"/>
      <c r="Y125" s="278"/>
      <c r="Z125" s="278"/>
      <c r="AA125" s="278"/>
    </row>
    <row r="126" spans="1:34" ht="31" customHeight="1" x14ac:dyDescent="0.35">
      <c r="A126" s="284">
        <v>59</v>
      </c>
      <c r="B126" s="590"/>
      <c r="C126" s="626" t="s">
        <v>454</v>
      </c>
      <c r="D126" s="620" t="s">
        <v>45</v>
      </c>
      <c r="E126" s="620"/>
      <c r="F126" s="620"/>
      <c r="G126" s="620"/>
      <c r="H126" s="590"/>
      <c r="I126" s="625">
        <f t="shared" ref="I126" si="113">I124+F125</f>
        <v>21869.7</v>
      </c>
      <c r="J126" s="590"/>
      <c r="K126" s="626">
        <f t="shared" ref="K126" si="114">F125+F127</f>
        <v>725</v>
      </c>
      <c r="L126" s="589">
        <v>370.5</v>
      </c>
      <c r="M126" s="590"/>
      <c r="N126" s="590"/>
      <c r="O126" s="590"/>
      <c r="P126" s="590"/>
      <c r="Q126" s="590"/>
      <c r="R126" s="590"/>
      <c r="S126" s="620"/>
      <c r="T126" s="620"/>
      <c r="U126" s="620"/>
      <c r="V126" s="620"/>
      <c r="W126" s="591"/>
      <c r="X126" s="624" t="s">
        <v>195</v>
      </c>
      <c r="Y126" s="624" t="s">
        <v>195</v>
      </c>
      <c r="Z126" s="624" t="s">
        <v>195</v>
      </c>
      <c r="AA126" s="624" t="s">
        <v>195</v>
      </c>
    </row>
    <row r="127" spans="1:34" ht="31" customHeight="1" x14ac:dyDescent="0.35">
      <c r="A127" s="276"/>
      <c r="B127" s="590"/>
      <c r="C127" s="626"/>
      <c r="D127" s="620"/>
      <c r="E127" s="620"/>
      <c r="F127" s="620">
        <v>365</v>
      </c>
      <c r="G127" s="620"/>
      <c r="H127" s="590"/>
      <c r="I127" s="625"/>
      <c r="J127" s="590"/>
      <c r="K127" s="622"/>
      <c r="L127" s="592"/>
      <c r="M127" s="590"/>
      <c r="N127" s="590"/>
      <c r="O127" s="590"/>
      <c r="P127" s="590"/>
      <c r="Q127" s="590"/>
      <c r="R127" s="590"/>
      <c r="S127" s="620"/>
      <c r="T127" s="620"/>
      <c r="U127" s="620"/>
      <c r="V127" s="620"/>
      <c r="W127" s="591"/>
      <c r="X127" s="624"/>
      <c r="Y127" s="278"/>
      <c r="Z127" s="278"/>
      <c r="AA127" s="278"/>
    </row>
    <row r="128" spans="1:34" ht="31" customHeight="1" x14ac:dyDescent="0.35">
      <c r="A128" s="284">
        <v>60</v>
      </c>
      <c r="B128" s="630" t="s">
        <v>455</v>
      </c>
      <c r="C128" s="630" t="s">
        <v>2733</v>
      </c>
      <c r="D128" s="630" t="s">
        <v>456</v>
      </c>
      <c r="E128" s="630" t="s">
        <v>457</v>
      </c>
      <c r="F128" s="631"/>
      <c r="G128" s="594" t="s">
        <v>186</v>
      </c>
      <c r="H128" s="630">
        <v>45.32</v>
      </c>
      <c r="I128" s="625">
        <f t="shared" ref="I128" si="115">I126+F127</f>
        <v>22234.7</v>
      </c>
      <c r="J128" s="630">
        <v>330.67599999999999</v>
      </c>
      <c r="K128" s="626">
        <f t="shared" ref="K128" si="116">F127+F129</f>
        <v>793</v>
      </c>
      <c r="L128" s="589">
        <v>370.5</v>
      </c>
      <c r="M128" s="630">
        <v>187</v>
      </c>
      <c r="N128" s="630">
        <v>199</v>
      </c>
      <c r="O128" s="630">
        <v>386</v>
      </c>
      <c r="P128" s="630">
        <v>185</v>
      </c>
      <c r="Q128" s="630">
        <v>204</v>
      </c>
      <c r="R128" s="630">
        <v>388</v>
      </c>
      <c r="S128" s="630" t="s">
        <v>458</v>
      </c>
      <c r="T128" s="630" t="s">
        <v>459</v>
      </c>
      <c r="U128" s="632">
        <v>438196.66</v>
      </c>
      <c r="V128" s="632">
        <v>2489237.19</v>
      </c>
      <c r="W128" s="633"/>
      <c r="X128" s="624" t="s">
        <v>195</v>
      </c>
      <c r="Y128" s="624" t="s">
        <v>195</v>
      </c>
      <c r="Z128" s="624" t="s">
        <v>195</v>
      </c>
      <c r="AA128" s="624" t="s">
        <v>195</v>
      </c>
      <c r="AB128" s="292"/>
      <c r="AC128" s="292"/>
      <c r="AD128" s="291"/>
      <c r="AE128" s="293"/>
      <c r="AF128" s="293"/>
      <c r="AG128" s="293"/>
      <c r="AH128" s="293"/>
    </row>
    <row r="129" spans="1:34" ht="31" customHeight="1" x14ac:dyDescent="0.35">
      <c r="A129" s="276"/>
      <c r="B129" s="630" t="s">
        <v>186</v>
      </c>
      <c r="C129" s="630"/>
      <c r="D129" s="630"/>
      <c r="E129" s="630"/>
      <c r="F129" s="631">
        <v>428</v>
      </c>
      <c r="G129" s="594"/>
      <c r="H129" s="630"/>
      <c r="I129" s="625"/>
      <c r="J129" s="630"/>
      <c r="K129" s="622"/>
      <c r="L129" s="592"/>
      <c r="M129" s="630"/>
      <c r="N129" s="630"/>
      <c r="O129" s="630"/>
      <c r="P129" s="630"/>
      <c r="Q129" s="630"/>
      <c r="R129" s="630"/>
      <c r="S129" s="630"/>
      <c r="T129" s="630"/>
      <c r="U129" s="632"/>
      <c r="V129" s="632"/>
      <c r="W129" s="630" t="s">
        <v>460</v>
      </c>
      <c r="X129" s="624"/>
      <c r="Y129" s="278"/>
      <c r="Z129" s="278"/>
      <c r="AA129" s="278"/>
      <c r="AB129" s="292"/>
      <c r="AC129" s="292"/>
      <c r="AD129" s="291"/>
      <c r="AE129" s="293"/>
      <c r="AF129" s="293"/>
      <c r="AG129" s="293"/>
      <c r="AH129" s="293"/>
    </row>
    <row r="130" spans="1:34" ht="31" customHeight="1" x14ac:dyDescent="0.35">
      <c r="A130" s="284">
        <v>61</v>
      </c>
      <c r="B130" s="630" t="s">
        <v>186</v>
      </c>
      <c r="C130" s="630" t="s">
        <v>461</v>
      </c>
      <c r="D130" s="630" t="s">
        <v>45</v>
      </c>
      <c r="E130" s="630" t="s">
        <v>186</v>
      </c>
      <c r="F130" s="631"/>
      <c r="G130" s="594"/>
      <c r="H130" s="630">
        <v>53.83</v>
      </c>
      <c r="I130" s="625">
        <f t="shared" ref="I130" si="117">I128+F129</f>
        <v>22662.7</v>
      </c>
      <c r="J130" s="630">
        <v>331.27800000000002</v>
      </c>
      <c r="K130" s="626">
        <f t="shared" ref="K130" si="118">F129+F131</f>
        <v>788.72299999999996</v>
      </c>
      <c r="L130" s="589">
        <v>370.5</v>
      </c>
      <c r="M130" s="630">
        <v>230</v>
      </c>
      <c r="N130" s="630">
        <v>194</v>
      </c>
      <c r="O130" s="630">
        <v>425</v>
      </c>
      <c r="P130" s="630">
        <v>227</v>
      </c>
      <c r="Q130" s="630">
        <v>191</v>
      </c>
      <c r="R130" s="630">
        <v>418</v>
      </c>
      <c r="S130" s="630" t="s">
        <v>462</v>
      </c>
      <c r="T130" s="630" t="s">
        <v>463</v>
      </c>
      <c r="U130" s="632">
        <v>438528.913</v>
      </c>
      <c r="V130" s="632">
        <v>2488967.39</v>
      </c>
      <c r="W130" s="630"/>
      <c r="X130" s="624" t="s">
        <v>195</v>
      </c>
      <c r="Y130" s="624" t="s">
        <v>195</v>
      </c>
      <c r="Z130" s="624" t="s">
        <v>195</v>
      </c>
      <c r="AA130" s="624" t="s">
        <v>195</v>
      </c>
      <c r="AB130" s="292"/>
      <c r="AC130" s="292"/>
      <c r="AD130" s="291"/>
      <c r="AE130" s="293"/>
      <c r="AF130" s="293"/>
      <c r="AG130" s="293"/>
      <c r="AH130" s="293"/>
    </row>
    <row r="131" spans="1:34" ht="31" customHeight="1" x14ac:dyDescent="0.35">
      <c r="A131" s="276"/>
      <c r="B131" s="630" t="s">
        <v>186</v>
      </c>
      <c r="C131" s="630"/>
      <c r="D131" s="630"/>
      <c r="E131" s="630"/>
      <c r="F131" s="631">
        <v>360.72300000000001</v>
      </c>
      <c r="G131" s="594"/>
      <c r="H131" s="630"/>
      <c r="I131" s="625"/>
      <c r="J131" s="630"/>
      <c r="K131" s="622"/>
      <c r="L131" s="592"/>
      <c r="M131" s="630"/>
      <c r="N131" s="630"/>
      <c r="O131" s="630"/>
      <c r="P131" s="630"/>
      <c r="Q131" s="630"/>
      <c r="R131" s="630"/>
      <c r="S131" s="630"/>
      <c r="T131" s="630"/>
      <c r="U131" s="632"/>
      <c r="V131" s="632"/>
      <c r="W131" s="630" t="s">
        <v>464</v>
      </c>
      <c r="X131" s="624"/>
      <c r="Y131" s="278"/>
      <c r="Z131" s="278"/>
      <c r="AA131" s="278"/>
      <c r="AB131" s="292"/>
      <c r="AC131" s="292"/>
      <c r="AD131" s="291"/>
      <c r="AE131" s="293"/>
      <c r="AF131" s="293"/>
      <c r="AG131" s="293"/>
      <c r="AH131" s="293"/>
    </row>
    <row r="132" spans="1:34" ht="31" customHeight="1" x14ac:dyDescent="0.35">
      <c r="A132" s="284">
        <v>62</v>
      </c>
      <c r="B132" s="630" t="s">
        <v>465</v>
      </c>
      <c r="C132" s="630" t="s">
        <v>2734</v>
      </c>
      <c r="D132" s="630" t="s">
        <v>224</v>
      </c>
      <c r="E132" s="630" t="s">
        <v>466</v>
      </c>
      <c r="F132" s="631"/>
      <c r="G132" s="594"/>
      <c r="H132" s="630">
        <v>48.32</v>
      </c>
      <c r="I132" s="625">
        <f t="shared" ref="I132" si="119">I130+F131</f>
        <v>23023.423000000003</v>
      </c>
      <c r="J132" s="630">
        <v>328.637</v>
      </c>
      <c r="K132" s="626">
        <f t="shared" ref="K132" si="120">F131+F133</f>
        <v>620.72500000000002</v>
      </c>
      <c r="L132" s="589">
        <v>370.5</v>
      </c>
      <c r="M132" s="630">
        <v>167</v>
      </c>
      <c r="N132" s="630">
        <v>135</v>
      </c>
      <c r="O132" s="630">
        <v>303</v>
      </c>
      <c r="P132" s="630">
        <v>171</v>
      </c>
      <c r="Q132" s="630">
        <v>134</v>
      </c>
      <c r="R132" s="630">
        <v>305</v>
      </c>
      <c r="S132" s="630" t="s">
        <v>467</v>
      </c>
      <c r="T132" s="630" t="s">
        <v>468</v>
      </c>
      <c r="U132" s="632">
        <v>438808.94</v>
      </c>
      <c r="V132" s="632">
        <v>2488740</v>
      </c>
      <c r="W132" s="630"/>
      <c r="X132" s="624" t="s">
        <v>195</v>
      </c>
      <c r="Y132" s="624" t="s">
        <v>195</v>
      </c>
      <c r="Z132" s="624" t="s">
        <v>195</v>
      </c>
      <c r="AA132" s="624" t="s">
        <v>195</v>
      </c>
      <c r="AB132" s="292"/>
      <c r="AC132" s="292"/>
      <c r="AD132" s="291"/>
      <c r="AE132" s="293"/>
      <c r="AF132" s="293"/>
      <c r="AG132" s="293"/>
      <c r="AH132" s="293"/>
    </row>
    <row r="133" spans="1:34" ht="31" customHeight="1" x14ac:dyDescent="0.35">
      <c r="A133" s="276"/>
      <c r="B133" s="630" t="s">
        <v>186</v>
      </c>
      <c r="C133" s="630"/>
      <c r="D133" s="630"/>
      <c r="E133" s="630"/>
      <c r="F133" s="631">
        <v>260.00200000000001</v>
      </c>
      <c r="G133" s="594"/>
      <c r="H133" s="630"/>
      <c r="I133" s="625"/>
      <c r="J133" s="630"/>
      <c r="K133" s="622"/>
      <c r="L133" s="592"/>
      <c r="M133" s="630"/>
      <c r="N133" s="630"/>
      <c r="O133" s="630"/>
      <c r="P133" s="630"/>
      <c r="Q133" s="630"/>
      <c r="R133" s="630"/>
      <c r="S133" s="630"/>
      <c r="T133" s="630"/>
      <c r="U133" s="632"/>
      <c r="V133" s="632"/>
      <c r="W133" s="630" t="s">
        <v>196</v>
      </c>
      <c r="X133" s="624"/>
      <c r="Y133" s="278"/>
      <c r="Z133" s="278"/>
      <c r="AA133" s="278"/>
      <c r="AB133" s="292"/>
      <c r="AC133" s="292"/>
      <c r="AD133" s="291"/>
      <c r="AE133" s="293"/>
      <c r="AF133" s="293"/>
      <c r="AG133" s="293"/>
      <c r="AH133" s="293"/>
    </row>
    <row r="134" spans="1:34" ht="31" customHeight="1" x14ac:dyDescent="0.35">
      <c r="A134" s="284">
        <v>63</v>
      </c>
      <c r="B134" s="630" t="s">
        <v>186</v>
      </c>
      <c r="C134" s="630" t="s">
        <v>469</v>
      </c>
      <c r="D134" s="630" t="s">
        <v>65</v>
      </c>
      <c r="E134" s="630" t="s">
        <v>186</v>
      </c>
      <c r="F134" s="631"/>
      <c r="G134" s="594"/>
      <c r="H134" s="630">
        <v>59.83</v>
      </c>
      <c r="I134" s="625">
        <f t="shared" ref="I134" si="121">I132+F133</f>
        <v>23283.425000000003</v>
      </c>
      <c r="J134" s="630">
        <v>321.80900000000003</v>
      </c>
      <c r="K134" s="626">
        <f t="shared" ref="K134" si="122">F133+F135</f>
        <v>716.80799999999999</v>
      </c>
      <c r="L134" s="589">
        <v>370.5</v>
      </c>
      <c r="M134" s="630">
        <v>125</v>
      </c>
      <c r="N134" s="630">
        <v>105</v>
      </c>
      <c r="O134" s="630">
        <v>231</v>
      </c>
      <c r="P134" s="630">
        <v>127</v>
      </c>
      <c r="Q134" s="630">
        <v>136</v>
      </c>
      <c r="R134" s="630">
        <v>263</v>
      </c>
      <c r="S134" s="630" t="s">
        <v>470</v>
      </c>
      <c r="T134" s="630" t="s">
        <v>471</v>
      </c>
      <c r="U134" s="632">
        <v>438931.7</v>
      </c>
      <c r="V134" s="632">
        <v>2488510.8029999998</v>
      </c>
      <c r="W134" s="630"/>
      <c r="X134" s="624" t="s">
        <v>195</v>
      </c>
      <c r="Y134" s="624" t="s">
        <v>195</v>
      </c>
      <c r="Z134" s="624" t="s">
        <v>195</v>
      </c>
      <c r="AA134" s="624" t="s">
        <v>195</v>
      </c>
      <c r="AB134" s="292"/>
      <c r="AC134" s="292"/>
      <c r="AD134" s="294"/>
      <c r="AE134" s="293"/>
      <c r="AF134" s="293"/>
      <c r="AG134" s="293"/>
      <c r="AH134" s="293"/>
    </row>
    <row r="135" spans="1:34" ht="31" customHeight="1" x14ac:dyDescent="0.35">
      <c r="A135" s="276"/>
      <c r="B135" s="630" t="s">
        <v>186</v>
      </c>
      <c r="C135" s="630"/>
      <c r="D135" s="630"/>
      <c r="E135" s="630"/>
      <c r="F135" s="631">
        <v>456.80599999999998</v>
      </c>
      <c r="G135" s="594"/>
      <c r="H135" s="630"/>
      <c r="I135" s="625"/>
      <c r="J135" s="630"/>
      <c r="K135" s="622"/>
      <c r="L135" s="592"/>
      <c r="M135" s="630"/>
      <c r="N135" s="630"/>
      <c r="O135" s="630"/>
      <c r="P135" s="630"/>
      <c r="Q135" s="630"/>
      <c r="R135" s="630"/>
      <c r="S135" s="630"/>
      <c r="T135" s="630"/>
      <c r="U135" s="632"/>
      <c r="V135" s="632"/>
      <c r="W135" s="634" t="s">
        <v>196</v>
      </c>
      <c r="X135" s="624"/>
      <c r="Y135" s="278"/>
      <c r="Z135" s="278"/>
      <c r="AA135" s="278"/>
      <c r="AB135" s="292"/>
      <c r="AC135" s="292"/>
      <c r="AD135" s="294"/>
      <c r="AE135" s="293"/>
      <c r="AF135" s="293"/>
      <c r="AG135" s="293"/>
      <c r="AH135" s="293"/>
    </row>
    <row r="136" spans="1:34" ht="31" customHeight="1" x14ac:dyDescent="0.35">
      <c r="A136" s="284">
        <v>64</v>
      </c>
      <c r="B136" s="630" t="s">
        <v>472</v>
      </c>
      <c r="C136" s="630" t="s">
        <v>2735</v>
      </c>
      <c r="D136" s="630" t="s">
        <v>473</v>
      </c>
      <c r="E136" s="630" t="s">
        <v>474</v>
      </c>
      <c r="F136" s="631"/>
      <c r="G136" s="591" t="s">
        <v>186</v>
      </c>
      <c r="H136" s="630">
        <v>51.32</v>
      </c>
      <c r="I136" s="625">
        <v>0</v>
      </c>
      <c r="J136" s="630">
        <v>357.53</v>
      </c>
      <c r="K136" s="631">
        <v>902</v>
      </c>
      <c r="L136" s="595">
        <f>K136/2</f>
        <v>451</v>
      </c>
      <c r="M136" s="630">
        <v>359</v>
      </c>
      <c r="N136" s="630">
        <v>330</v>
      </c>
      <c r="O136" s="630">
        <v>689</v>
      </c>
      <c r="P136" s="630">
        <v>327</v>
      </c>
      <c r="Q136" s="630">
        <v>308</v>
      </c>
      <c r="R136" s="630">
        <v>635</v>
      </c>
      <c r="S136" s="630" t="s">
        <v>475</v>
      </c>
      <c r="T136" s="630" t="s">
        <v>476</v>
      </c>
      <c r="U136" s="632">
        <v>439147.38</v>
      </c>
      <c r="V136" s="632">
        <v>2488108.12</v>
      </c>
      <c r="W136" s="606" t="s">
        <v>2625</v>
      </c>
      <c r="X136" s="624" t="s">
        <v>194</v>
      </c>
      <c r="Y136" s="624" t="s">
        <v>195</v>
      </c>
      <c r="Z136" s="624" t="s">
        <v>195</v>
      </c>
      <c r="AA136" s="624" t="s">
        <v>195</v>
      </c>
      <c r="AB136" s="292"/>
      <c r="AC136" s="292"/>
      <c r="AD136" s="291"/>
      <c r="AE136" s="293"/>
      <c r="AF136" s="293"/>
      <c r="AG136" s="293"/>
      <c r="AH136" s="293"/>
    </row>
    <row r="137" spans="1:34" ht="31" customHeight="1" x14ac:dyDescent="0.35">
      <c r="A137" s="276"/>
      <c r="B137" s="630" t="s">
        <v>186</v>
      </c>
      <c r="C137" s="630"/>
      <c r="D137" s="630"/>
      <c r="E137" s="630"/>
      <c r="F137" s="631">
        <v>445</v>
      </c>
      <c r="G137" s="591"/>
      <c r="H137" s="630"/>
      <c r="I137" s="625"/>
      <c r="J137" s="630"/>
      <c r="K137" s="631"/>
      <c r="L137" s="595"/>
      <c r="M137" s="630"/>
      <c r="N137" s="630"/>
      <c r="O137" s="630"/>
      <c r="P137" s="630"/>
      <c r="Q137" s="630"/>
      <c r="R137" s="630"/>
      <c r="S137" s="630"/>
      <c r="T137" s="630"/>
      <c r="U137" s="632"/>
      <c r="V137" s="632"/>
      <c r="W137" s="630" t="s">
        <v>464</v>
      </c>
      <c r="X137" s="624"/>
      <c r="Y137" s="278"/>
      <c r="Z137" s="278"/>
      <c r="AA137" s="278"/>
      <c r="AB137" s="292"/>
      <c r="AC137" s="292"/>
      <c r="AD137" s="291"/>
      <c r="AE137" s="293"/>
      <c r="AF137" s="293"/>
      <c r="AG137" s="293"/>
      <c r="AH137" s="293"/>
    </row>
    <row r="138" spans="1:34" ht="31" customHeight="1" x14ac:dyDescent="0.35">
      <c r="A138" s="284">
        <v>65</v>
      </c>
      <c r="B138" s="630" t="s">
        <v>477</v>
      </c>
      <c r="C138" s="630" t="s">
        <v>2736</v>
      </c>
      <c r="D138" s="630" t="s">
        <v>289</v>
      </c>
      <c r="E138" s="630" t="s">
        <v>478</v>
      </c>
      <c r="F138" s="631"/>
      <c r="G138" s="591"/>
      <c r="H138" s="630">
        <v>51.32</v>
      </c>
      <c r="I138" s="625">
        <f>I136+F137</f>
        <v>445</v>
      </c>
      <c r="J138" s="630">
        <v>330.14400000000001</v>
      </c>
      <c r="K138" s="631">
        <f>F137+F139</f>
        <v>852</v>
      </c>
      <c r="L138" s="595">
        <f>K138/2</f>
        <v>426</v>
      </c>
      <c r="M138" s="630">
        <v>117</v>
      </c>
      <c r="N138" s="630">
        <v>222</v>
      </c>
      <c r="O138" s="630">
        <v>339</v>
      </c>
      <c r="P138" s="630">
        <v>139</v>
      </c>
      <c r="Q138" s="630">
        <v>218</v>
      </c>
      <c r="R138" s="630">
        <v>357</v>
      </c>
      <c r="S138" s="630" t="s">
        <v>479</v>
      </c>
      <c r="T138" s="630" t="s">
        <v>480</v>
      </c>
      <c r="U138" s="632">
        <v>439291.33</v>
      </c>
      <c r="V138" s="632">
        <v>2487687.2799999998</v>
      </c>
      <c r="W138" s="630"/>
      <c r="X138" s="624" t="s">
        <v>194</v>
      </c>
      <c r="Y138" s="624" t="s">
        <v>195</v>
      </c>
      <c r="Z138" s="624" t="s">
        <v>195</v>
      </c>
      <c r="AA138" s="624" t="s">
        <v>195</v>
      </c>
      <c r="AB138" s="292"/>
      <c r="AC138" s="292"/>
      <c r="AD138" s="291"/>
      <c r="AE138" s="293"/>
      <c r="AF138" s="293"/>
      <c r="AG138" s="293"/>
      <c r="AH138" s="293"/>
    </row>
    <row r="139" spans="1:34" ht="31" customHeight="1" x14ac:dyDescent="0.35">
      <c r="A139" s="276"/>
      <c r="B139" s="630" t="s">
        <v>186</v>
      </c>
      <c r="C139" s="630"/>
      <c r="D139" s="630"/>
      <c r="E139" s="630"/>
      <c r="F139" s="631">
        <v>407</v>
      </c>
      <c r="G139" s="591"/>
      <c r="H139" s="630"/>
      <c r="I139" s="625"/>
      <c r="J139" s="630"/>
      <c r="K139" s="631"/>
      <c r="L139" s="595"/>
      <c r="M139" s="630"/>
      <c r="N139" s="630"/>
      <c r="O139" s="630"/>
      <c r="P139" s="630"/>
      <c r="Q139" s="630"/>
      <c r="R139" s="630"/>
      <c r="S139" s="630"/>
      <c r="T139" s="630"/>
      <c r="U139" s="632"/>
      <c r="V139" s="632"/>
      <c r="W139" s="630" t="s">
        <v>481</v>
      </c>
      <c r="X139" s="624"/>
      <c r="Y139" s="278"/>
      <c r="Z139" s="278"/>
      <c r="AA139" s="278"/>
      <c r="AB139" s="292"/>
      <c r="AC139" s="292"/>
      <c r="AD139" s="291"/>
      <c r="AE139" s="293"/>
      <c r="AF139" s="293"/>
      <c r="AG139" s="293"/>
      <c r="AH139" s="293"/>
    </row>
    <row r="140" spans="1:34" ht="31" customHeight="1" x14ac:dyDescent="0.35">
      <c r="A140" s="284">
        <v>66</v>
      </c>
      <c r="B140" s="630" t="s">
        <v>186</v>
      </c>
      <c r="C140" s="630" t="s">
        <v>482</v>
      </c>
      <c r="D140" s="630" t="s">
        <v>45</v>
      </c>
      <c r="E140" s="630" t="s">
        <v>186</v>
      </c>
      <c r="F140" s="631"/>
      <c r="G140" s="591"/>
      <c r="H140" s="630">
        <v>53.83</v>
      </c>
      <c r="I140" s="625">
        <f>I138+F139</f>
        <v>852</v>
      </c>
      <c r="J140" s="630">
        <v>328.92899999999997</v>
      </c>
      <c r="K140" s="631">
        <f>F139+F141</f>
        <v>808</v>
      </c>
      <c r="L140" s="595">
        <f>K140/2</f>
        <v>404</v>
      </c>
      <c r="M140" s="630">
        <v>185</v>
      </c>
      <c r="N140" s="630">
        <v>175</v>
      </c>
      <c r="O140" s="630">
        <v>360</v>
      </c>
      <c r="P140" s="630">
        <v>190</v>
      </c>
      <c r="Q140" s="630">
        <v>182</v>
      </c>
      <c r="R140" s="630">
        <v>372</v>
      </c>
      <c r="S140" s="630" t="s">
        <v>483</v>
      </c>
      <c r="T140" s="630" t="s">
        <v>484</v>
      </c>
      <c r="U140" s="632">
        <v>439551.50099999999</v>
      </c>
      <c r="V140" s="632">
        <v>2487374.2940000002</v>
      </c>
      <c r="W140" s="630"/>
      <c r="X140" s="624" t="s">
        <v>194</v>
      </c>
      <c r="Y140" s="624" t="s">
        <v>195</v>
      </c>
      <c r="Z140" s="624" t="s">
        <v>195</v>
      </c>
      <c r="AA140" s="624" t="s">
        <v>195</v>
      </c>
      <c r="AB140" s="292"/>
      <c r="AC140" s="292"/>
      <c r="AD140" s="291"/>
      <c r="AE140" s="293"/>
      <c r="AF140" s="293"/>
      <c r="AG140" s="293"/>
      <c r="AH140" s="293"/>
    </row>
    <row r="141" spans="1:34" ht="31" customHeight="1" x14ac:dyDescent="0.35">
      <c r="A141" s="276"/>
      <c r="B141" s="630" t="s">
        <v>186</v>
      </c>
      <c r="C141" s="630"/>
      <c r="D141" s="630"/>
      <c r="E141" s="630"/>
      <c r="F141" s="631">
        <v>401</v>
      </c>
      <c r="G141" s="591"/>
      <c r="H141" s="630"/>
      <c r="I141" s="625"/>
      <c r="J141" s="630"/>
      <c r="K141" s="631"/>
      <c r="L141" s="595"/>
      <c r="M141" s="630"/>
      <c r="N141" s="630"/>
      <c r="O141" s="630"/>
      <c r="P141" s="630"/>
      <c r="Q141" s="630"/>
      <c r="R141" s="630"/>
      <c r="S141" s="630"/>
      <c r="T141" s="630"/>
      <c r="U141" s="632"/>
      <c r="V141" s="632"/>
      <c r="W141" s="630" t="s">
        <v>485</v>
      </c>
      <c r="X141" s="624"/>
      <c r="Y141" s="278"/>
      <c r="Z141" s="278"/>
      <c r="AA141" s="278"/>
      <c r="AB141" s="292"/>
      <c r="AC141" s="292"/>
      <c r="AD141" s="291"/>
      <c r="AE141" s="293"/>
      <c r="AF141" s="293"/>
      <c r="AG141" s="293"/>
      <c r="AH141" s="293"/>
    </row>
    <row r="142" spans="1:34" ht="31" customHeight="1" x14ac:dyDescent="0.35">
      <c r="A142" s="284">
        <v>67</v>
      </c>
      <c r="B142" s="630" t="s">
        <v>486</v>
      </c>
      <c r="C142" s="630" t="s">
        <v>2737</v>
      </c>
      <c r="D142" s="630" t="s">
        <v>289</v>
      </c>
      <c r="E142" s="630" t="s">
        <v>487</v>
      </c>
      <c r="F142" s="631"/>
      <c r="G142" s="595">
        <f>F137+F139+F141</f>
        <v>1253</v>
      </c>
      <c r="H142" s="630">
        <v>51.32</v>
      </c>
      <c r="I142" s="625">
        <f>I140+F141</f>
        <v>1253</v>
      </c>
      <c r="J142" s="630">
        <v>331.74900000000002</v>
      </c>
      <c r="K142" s="631">
        <f>F141+F143</f>
        <v>808</v>
      </c>
      <c r="L142" s="595">
        <f>K142/2</f>
        <v>404</v>
      </c>
      <c r="M142" s="630">
        <v>227</v>
      </c>
      <c r="N142" s="630">
        <v>173</v>
      </c>
      <c r="O142" s="630">
        <v>400</v>
      </c>
      <c r="P142" s="630">
        <v>220</v>
      </c>
      <c r="Q142" s="630">
        <v>181</v>
      </c>
      <c r="R142" s="630">
        <v>402</v>
      </c>
      <c r="S142" s="630" t="s">
        <v>488</v>
      </c>
      <c r="T142" s="630" t="s">
        <v>489</v>
      </c>
      <c r="U142" s="632">
        <v>439807.78</v>
      </c>
      <c r="V142" s="632">
        <v>2487065.9900000002</v>
      </c>
      <c r="W142" s="630"/>
      <c r="X142" s="624" t="s">
        <v>194</v>
      </c>
      <c r="Y142" s="624" t="s">
        <v>195</v>
      </c>
      <c r="Z142" s="624" t="s">
        <v>195</v>
      </c>
      <c r="AA142" s="624" t="s">
        <v>195</v>
      </c>
      <c r="AB142" s="292"/>
      <c r="AC142" s="292"/>
      <c r="AD142" s="291"/>
      <c r="AE142" s="293"/>
      <c r="AF142" s="293"/>
      <c r="AG142" s="293"/>
      <c r="AH142" s="293"/>
    </row>
    <row r="143" spans="1:34" ht="31" customHeight="1" x14ac:dyDescent="0.35">
      <c r="A143" s="276"/>
      <c r="B143" s="630" t="s">
        <v>186</v>
      </c>
      <c r="C143" s="630"/>
      <c r="D143" s="630"/>
      <c r="E143" s="630"/>
      <c r="F143" s="631">
        <v>407</v>
      </c>
      <c r="G143" s="591"/>
      <c r="H143" s="630"/>
      <c r="I143" s="625"/>
      <c r="J143" s="630"/>
      <c r="K143" s="631"/>
      <c r="L143" s="595"/>
      <c r="M143" s="630"/>
      <c r="N143" s="630"/>
      <c r="O143" s="630"/>
      <c r="P143" s="630"/>
      <c r="Q143" s="630"/>
      <c r="R143" s="630"/>
      <c r="S143" s="630"/>
      <c r="T143" s="630"/>
      <c r="U143" s="632"/>
      <c r="V143" s="632"/>
      <c r="W143" s="630"/>
      <c r="X143" s="624"/>
      <c r="Y143" s="278"/>
      <c r="Z143" s="278"/>
      <c r="AA143" s="278"/>
      <c r="AB143" s="292"/>
      <c r="AC143" s="292"/>
      <c r="AD143" s="291"/>
      <c r="AE143" s="293"/>
      <c r="AF143" s="293"/>
      <c r="AG143" s="293"/>
      <c r="AH143" s="293"/>
    </row>
    <row r="144" spans="1:34" ht="31" customHeight="1" x14ac:dyDescent="0.35">
      <c r="A144" s="284">
        <v>68</v>
      </c>
      <c r="B144" s="630" t="s">
        <v>186</v>
      </c>
      <c r="C144" s="630" t="s">
        <v>490</v>
      </c>
      <c r="D144" s="630" t="s">
        <v>65</v>
      </c>
      <c r="E144" s="630" t="s">
        <v>186</v>
      </c>
      <c r="F144" s="631"/>
      <c r="G144" s="591"/>
      <c r="H144" s="630">
        <v>59.83</v>
      </c>
      <c r="I144" s="625">
        <f>I142+F143</f>
        <v>1660</v>
      </c>
      <c r="J144" s="630">
        <v>335.57799999999997</v>
      </c>
      <c r="K144" s="631">
        <f>F143+F145</f>
        <v>783</v>
      </c>
      <c r="L144" s="595">
        <f>K144/2</f>
        <v>391.5</v>
      </c>
      <c r="M144" s="630">
        <v>234</v>
      </c>
      <c r="N144" s="630">
        <v>276</v>
      </c>
      <c r="O144" s="630">
        <v>510</v>
      </c>
      <c r="P144" s="630">
        <v>227</v>
      </c>
      <c r="Q144" s="630">
        <v>255</v>
      </c>
      <c r="R144" s="630">
        <v>482</v>
      </c>
      <c r="S144" s="630" t="s">
        <v>491</v>
      </c>
      <c r="T144" s="630" t="s">
        <v>492</v>
      </c>
      <c r="U144" s="632">
        <v>440146.81199999998</v>
      </c>
      <c r="V144" s="632">
        <v>2486840.8080000002</v>
      </c>
      <c r="W144" s="630"/>
      <c r="X144" s="624" t="s">
        <v>194</v>
      </c>
      <c r="Y144" s="624" t="s">
        <v>195</v>
      </c>
      <c r="Z144" s="624" t="s">
        <v>195</v>
      </c>
      <c r="AA144" s="624" t="s">
        <v>195</v>
      </c>
      <c r="AB144" s="292"/>
      <c r="AC144" s="292"/>
      <c r="AD144" s="291"/>
      <c r="AE144" s="293"/>
      <c r="AF144" s="293"/>
      <c r="AG144" s="293"/>
      <c r="AH144" s="293"/>
    </row>
    <row r="145" spans="1:34" ht="31" customHeight="1" x14ac:dyDescent="0.35">
      <c r="A145" s="276"/>
      <c r="B145" s="630" t="s">
        <v>186</v>
      </c>
      <c r="C145" s="630"/>
      <c r="D145" s="630"/>
      <c r="E145" s="630"/>
      <c r="F145" s="631">
        <v>376</v>
      </c>
      <c r="G145" s="591"/>
      <c r="H145" s="630"/>
      <c r="I145" s="625"/>
      <c r="J145" s="630"/>
      <c r="K145" s="631"/>
      <c r="L145" s="595"/>
      <c r="M145" s="630"/>
      <c r="N145" s="630"/>
      <c r="O145" s="630"/>
      <c r="P145" s="630"/>
      <c r="Q145" s="630"/>
      <c r="R145" s="630"/>
      <c r="S145" s="630"/>
      <c r="T145" s="630"/>
      <c r="U145" s="632"/>
      <c r="V145" s="632"/>
      <c r="W145" s="630" t="s">
        <v>493</v>
      </c>
      <c r="X145" s="624"/>
      <c r="Y145" s="278"/>
      <c r="Z145" s="278"/>
      <c r="AA145" s="278"/>
      <c r="AB145" s="292"/>
      <c r="AC145" s="292"/>
      <c r="AD145" s="291"/>
      <c r="AE145" s="293"/>
      <c r="AF145" s="293"/>
      <c r="AG145" s="293"/>
      <c r="AH145" s="293"/>
    </row>
    <row r="146" spans="1:34" ht="31" customHeight="1" x14ac:dyDescent="0.35">
      <c r="A146" s="284">
        <v>69</v>
      </c>
      <c r="B146" s="630" t="s">
        <v>186</v>
      </c>
      <c r="C146" s="630" t="s">
        <v>494</v>
      </c>
      <c r="D146" s="630" t="s">
        <v>495</v>
      </c>
      <c r="E146" s="630" t="s">
        <v>186</v>
      </c>
      <c r="F146" s="631"/>
      <c r="G146" s="595">
        <f>F143+F145</f>
        <v>783</v>
      </c>
      <c r="H146" s="630">
        <v>58.33</v>
      </c>
      <c r="I146" s="625">
        <f>I144+F145</f>
        <v>2036</v>
      </c>
      <c r="J146" s="630">
        <v>318.67399999999998</v>
      </c>
      <c r="K146" s="631">
        <f>F145+F147</f>
        <v>846</v>
      </c>
      <c r="L146" s="595">
        <f>K146/2</f>
        <v>423</v>
      </c>
      <c r="M146" s="630">
        <v>101</v>
      </c>
      <c r="N146" s="630">
        <v>231</v>
      </c>
      <c r="O146" s="630">
        <v>332</v>
      </c>
      <c r="P146" s="630">
        <v>123</v>
      </c>
      <c r="Q146" s="630">
        <v>233</v>
      </c>
      <c r="R146" s="630">
        <v>355</v>
      </c>
      <c r="S146" s="630" t="s">
        <v>2626</v>
      </c>
      <c r="T146" s="630" t="s">
        <v>2627</v>
      </c>
      <c r="U146" s="632">
        <v>440460.02</v>
      </c>
      <c r="V146" s="632">
        <v>2486632.7779999999</v>
      </c>
      <c r="W146" s="596" t="s">
        <v>2628</v>
      </c>
      <c r="X146" s="624" t="s">
        <v>194</v>
      </c>
      <c r="Y146" s="624" t="s">
        <v>195</v>
      </c>
      <c r="Z146" s="624" t="s">
        <v>195</v>
      </c>
      <c r="AA146" s="624" t="s">
        <v>195</v>
      </c>
      <c r="AB146" s="292"/>
      <c r="AC146" s="292"/>
      <c r="AD146" s="291"/>
      <c r="AE146" s="293"/>
      <c r="AF146" s="293"/>
      <c r="AG146" s="293"/>
      <c r="AH146" s="293"/>
    </row>
    <row r="147" spans="1:34" ht="31" customHeight="1" x14ac:dyDescent="0.35">
      <c r="A147" s="276"/>
      <c r="B147" s="630" t="s">
        <v>186</v>
      </c>
      <c r="C147" s="630"/>
      <c r="D147" s="630"/>
      <c r="E147" s="630"/>
      <c r="F147" s="631">
        <v>470</v>
      </c>
      <c r="G147" s="591"/>
      <c r="H147" s="630"/>
      <c r="I147" s="625"/>
      <c r="J147" s="630"/>
      <c r="K147" s="631"/>
      <c r="L147" s="595"/>
      <c r="M147" s="630"/>
      <c r="N147" s="630"/>
      <c r="O147" s="630"/>
      <c r="P147" s="630"/>
      <c r="Q147" s="630"/>
      <c r="R147" s="630"/>
      <c r="S147" s="630"/>
      <c r="T147" s="630"/>
      <c r="U147" s="632"/>
      <c r="V147" s="632"/>
      <c r="W147" s="630" t="s">
        <v>196</v>
      </c>
      <c r="X147" s="624"/>
      <c r="Y147" s="278"/>
      <c r="Z147" s="278"/>
      <c r="AA147" s="278"/>
      <c r="AB147" s="292"/>
      <c r="AC147" s="292"/>
      <c r="AD147" s="291"/>
      <c r="AE147" s="293"/>
      <c r="AF147" s="293"/>
      <c r="AG147" s="293"/>
      <c r="AH147" s="293"/>
    </row>
    <row r="148" spans="1:34" ht="31" customHeight="1" x14ac:dyDescent="0.35">
      <c r="A148" s="284">
        <v>70</v>
      </c>
      <c r="B148" s="630" t="s">
        <v>186</v>
      </c>
      <c r="C148" s="630" t="s">
        <v>496</v>
      </c>
      <c r="D148" s="630" t="s">
        <v>495</v>
      </c>
      <c r="E148" s="630" t="s">
        <v>186</v>
      </c>
      <c r="F148" s="631"/>
      <c r="G148" s="595">
        <f>F147</f>
        <v>470</v>
      </c>
      <c r="H148" s="630">
        <v>58.33</v>
      </c>
      <c r="I148" s="625">
        <f>I146+F147</f>
        <v>2506</v>
      </c>
      <c r="J148" s="630">
        <v>319.92700000000002</v>
      </c>
      <c r="K148" s="631">
        <f>F147+F149</f>
        <v>849</v>
      </c>
      <c r="L148" s="595">
        <f>K148/2</f>
        <v>424.5</v>
      </c>
      <c r="M148" s="630">
        <v>240</v>
      </c>
      <c r="N148" s="630">
        <v>208</v>
      </c>
      <c r="O148" s="630">
        <v>449</v>
      </c>
      <c r="P148" s="630">
        <v>240</v>
      </c>
      <c r="Q148" s="630">
        <v>204</v>
      </c>
      <c r="R148" s="630">
        <v>444</v>
      </c>
      <c r="S148" s="630" t="s">
        <v>497</v>
      </c>
      <c r="T148" s="630" t="s">
        <v>498</v>
      </c>
      <c r="U148" s="632">
        <v>440851.53</v>
      </c>
      <c r="V148" s="632">
        <v>2486372.7409999999</v>
      </c>
      <c r="W148" s="630"/>
      <c r="X148" s="624" t="s">
        <v>194</v>
      </c>
      <c r="Y148" s="624" t="s">
        <v>195</v>
      </c>
      <c r="Z148" s="624" t="s">
        <v>195</v>
      </c>
      <c r="AA148" s="624" t="s">
        <v>195</v>
      </c>
      <c r="AB148" s="292"/>
      <c r="AC148" s="292"/>
      <c r="AD148" s="291"/>
      <c r="AE148" s="293"/>
      <c r="AF148" s="293"/>
      <c r="AG148" s="293"/>
      <c r="AH148" s="293"/>
    </row>
    <row r="149" spans="1:34" ht="31" customHeight="1" x14ac:dyDescent="0.35">
      <c r="A149" s="276"/>
      <c r="B149" s="630" t="s">
        <v>186</v>
      </c>
      <c r="C149" s="630"/>
      <c r="D149" s="630"/>
      <c r="E149" s="630"/>
      <c r="F149" s="631">
        <v>379</v>
      </c>
      <c r="G149" s="591"/>
      <c r="H149" s="630"/>
      <c r="I149" s="625"/>
      <c r="J149" s="630"/>
      <c r="K149" s="631"/>
      <c r="L149" s="595"/>
      <c r="M149" s="630"/>
      <c r="N149" s="630"/>
      <c r="O149" s="630"/>
      <c r="P149" s="630"/>
      <c r="Q149" s="630"/>
      <c r="R149" s="630"/>
      <c r="S149" s="630"/>
      <c r="T149" s="630"/>
      <c r="U149" s="632"/>
      <c r="V149" s="632"/>
      <c r="W149" s="630" t="s">
        <v>499</v>
      </c>
      <c r="X149" s="624"/>
      <c r="Y149" s="278"/>
      <c r="Z149" s="278"/>
      <c r="AA149" s="278"/>
      <c r="AB149" s="292"/>
      <c r="AC149" s="292"/>
      <c r="AD149" s="291"/>
      <c r="AE149" s="293"/>
      <c r="AF149" s="293"/>
      <c r="AG149" s="293"/>
      <c r="AH149" s="293"/>
    </row>
    <row r="150" spans="1:34" ht="31" customHeight="1" x14ac:dyDescent="0.35">
      <c r="A150" s="284">
        <v>71</v>
      </c>
      <c r="B150" s="630" t="s">
        <v>186</v>
      </c>
      <c r="C150" s="630" t="s">
        <v>500</v>
      </c>
      <c r="D150" s="630" t="s">
        <v>501</v>
      </c>
      <c r="E150" s="630" t="s">
        <v>186</v>
      </c>
      <c r="F150" s="631"/>
      <c r="G150" s="595">
        <f>F149</f>
        <v>379</v>
      </c>
      <c r="H150" s="630">
        <v>61.33</v>
      </c>
      <c r="I150" s="625">
        <f>I148+F149</f>
        <v>2885</v>
      </c>
      <c r="J150" s="630">
        <v>313.07100000000003</v>
      </c>
      <c r="K150" s="631">
        <f>F149+F151</f>
        <v>733</v>
      </c>
      <c r="L150" s="595">
        <f>K150/2</f>
        <v>366.5</v>
      </c>
      <c r="M150" s="630">
        <v>172</v>
      </c>
      <c r="N150" s="630">
        <v>161</v>
      </c>
      <c r="O150" s="630">
        <v>333</v>
      </c>
      <c r="P150" s="630">
        <v>176</v>
      </c>
      <c r="Q150" s="630">
        <v>165</v>
      </c>
      <c r="R150" s="630">
        <v>342</v>
      </c>
      <c r="S150" s="630" t="s">
        <v>502</v>
      </c>
      <c r="T150" s="630" t="s">
        <v>503</v>
      </c>
      <c r="U150" s="632">
        <v>441167.23800000001</v>
      </c>
      <c r="V150" s="632">
        <v>2486163.051</v>
      </c>
      <c r="W150" s="630"/>
      <c r="X150" s="624" t="s">
        <v>194</v>
      </c>
      <c r="Y150" s="624" t="s">
        <v>195</v>
      </c>
      <c r="Z150" s="624" t="s">
        <v>195</v>
      </c>
      <c r="AA150" s="624" t="s">
        <v>195</v>
      </c>
      <c r="AB150" s="292"/>
      <c r="AC150" s="292"/>
      <c r="AD150" s="294"/>
      <c r="AE150" s="293"/>
      <c r="AF150" s="293"/>
      <c r="AG150" s="293"/>
      <c r="AH150" s="293"/>
    </row>
    <row r="151" spans="1:34" ht="31" customHeight="1" x14ac:dyDescent="0.35">
      <c r="A151" s="276"/>
      <c r="B151" s="630" t="s">
        <v>186</v>
      </c>
      <c r="C151" s="630"/>
      <c r="D151" s="630"/>
      <c r="E151" s="630"/>
      <c r="F151" s="631">
        <v>354</v>
      </c>
      <c r="G151" s="591"/>
      <c r="H151" s="630"/>
      <c r="I151" s="625"/>
      <c r="J151" s="630"/>
      <c r="K151" s="631"/>
      <c r="L151" s="595"/>
      <c r="M151" s="630"/>
      <c r="N151" s="630"/>
      <c r="O151" s="630"/>
      <c r="P151" s="630"/>
      <c r="Q151" s="630"/>
      <c r="R151" s="630"/>
      <c r="S151" s="630"/>
      <c r="T151" s="630"/>
      <c r="U151" s="632"/>
      <c r="V151" s="632"/>
      <c r="W151" s="634" t="s">
        <v>196</v>
      </c>
      <c r="X151" s="624"/>
      <c r="Y151" s="278"/>
      <c r="Z151" s="278"/>
      <c r="AA151" s="278"/>
      <c r="AB151" s="292"/>
      <c r="AC151" s="292"/>
      <c r="AD151" s="291"/>
      <c r="AE151" s="293"/>
      <c r="AF151" s="293"/>
      <c r="AG151" s="293"/>
      <c r="AH151" s="293"/>
    </row>
    <row r="152" spans="1:34" ht="31" customHeight="1" x14ac:dyDescent="0.35">
      <c r="A152" s="284">
        <v>72</v>
      </c>
      <c r="B152" s="630" t="s">
        <v>186</v>
      </c>
      <c r="C152" s="630" t="s">
        <v>504</v>
      </c>
      <c r="D152" s="630" t="s">
        <v>495</v>
      </c>
      <c r="E152" s="630" t="s">
        <v>186</v>
      </c>
      <c r="F152" s="631"/>
      <c r="G152" s="591"/>
      <c r="H152" s="630">
        <v>58.33</v>
      </c>
      <c r="I152" s="625">
        <f>I150+F151</f>
        <v>3239</v>
      </c>
      <c r="J152" s="630">
        <v>319.274</v>
      </c>
      <c r="K152" s="631">
        <f>F151+F153</f>
        <v>742</v>
      </c>
      <c r="L152" s="595">
        <f>K152/2</f>
        <v>371</v>
      </c>
      <c r="M152" s="630">
        <v>193</v>
      </c>
      <c r="N152" s="630">
        <v>151</v>
      </c>
      <c r="O152" s="630">
        <v>345</v>
      </c>
      <c r="P152" s="630">
        <v>190</v>
      </c>
      <c r="Q152" s="630">
        <v>162</v>
      </c>
      <c r="R152" s="630">
        <v>352</v>
      </c>
      <c r="S152" s="630" t="s">
        <v>505</v>
      </c>
      <c r="T152" s="630" t="s">
        <v>506</v>
      </c>
      <c r="U152" s="632">
        <v>441462.12</v>
      </c>
      <c r="V152" s="632">
        <v>2485967.193</v>
      </c>
      <c r="W152" s="630"/>
      <c r="X152" s="624" t="s">
        <v>194</v>
      </c>
      <c r="Y152" s="624" t="s">
        <v>195</v>
      </c>
      <c r="Z152" s="624" t="s">
        <v>195</v>
      </c>
      <c r="AA152" s="624" t="s">
        <v>195</v>
      </c>
      <c r="AB152" s="292"/>
      <c r="AC152" s="292"/>
      <c r="AD152" s="291"/>
      <c r="AE152" s="293"/>
      <c r="AF152" s="293"/>
      <c r="AG152" s="293"/>
      <c r="AH152" s="69"/>
    </row>
    <row r="153" spans="1:34" ht="31" customHeight="1" x14ac:dyDescent="0.35">
      <c r="A153" s="276"/>
      <c r="B153" s="630" t="s">
        <v>186</v>
      </c>
      <c r="C153" s="630"/>
      <c r="D153" s="630"/>
      <c r="E153" s="630"/>
      <c r="F153" s="631">
        <v>388</v>
      </c>
      <c r="G153" s="591"/>
      <c r="H153" s="630"/>
      <c r="I153" s="625"/>
      <c r="J153" s="630"/>
      <c r="K153" s="631"/>
      <c r="L153" s="595"/>
      <c r="M153" s="630"/>
      <c r="N153" s="630"/>
      <c r="O153" s="630"/>
      <c r="P153" s="630"/>
      <c r="Q153" s="630"/>
      <c r="R153" s="630"/>
      <c r="S153" s="630"/>
      <c r="T153" s="630"/>
      <c r="U153" s="632"/>
      <c r="V153" s="632"/>
      <c r="W153" s="630" t="s">
        <v>507</v>
      </c>
      <c r="X153" s="624"/>
      <c r="Y153" s="278"/>
      <c r="Z153" s="278"/>
      <c r="AA153" s="278"/>
      <c r="AB153" s="292"/>
      <c r="AC153" s="292"/>
      <c r="AD153" s="291"/>
      <c r="AE153" s="293"/>
      <c r="AF153" s="293"/>
      <c r="AG153" s="293"/>
      <c r="AH153" s="293"/>
    </row>
    <row r="154" spans="1:34" ht="31" customHeight="1" x14ac:dyDescent="0.35">
      <c r="A154" s="284">
        <v>73</v>
      </c>
      <c r="B154" s="630" t="s">
        <v>186</v>
      </c>
      <c r="C154" s="630" t="s">
        <v>508</v>
      </c>
      <c r="D154" s="630" t="s">
        <v>501</v>
      </c>
      <c r="E154" s="630" t="s">
        <v>186</v>
      </c>
      <c r="F154" s="631"/>
      <c r="G154" s="591"/>
      <c r="H154" s="630">
        <v>61.33</v>
      </c>
      <c r="I154" s="625">
        <f>I152+F153</f>
        <v>3627</v>
      </c>
      <c r="J154" s="630">
        <v>325.625</v>
      </c>
      <c r="K154" s="631">
        <f>F153+F155</f>
        <v>831</v>
      </c>
      <c r="L154" s="595">
        <f>K154/2</f>
        <v>415.5</v>
      </c>
      <c r="M154" s="630">
        <v>238</v>
      </c>
      <c r="N154" s="630">
        <v>202</v>
      </c>
      <c r="O154" s="630">
        <v>440</v>
      </c>
      <c r="P154" s="630">
        <v>227</v>
      </c>
      <c r="Q154" s="630">
        <v>207</v>
      </c>
      <c r="R154" s="630">
        <v>435</v>
      </c>
      <c r="S154" s="630" t="s">
        <v>509</v>
      </c>
      <c r="T154" s="630" t="s">
        <v>510</v>
      </c>
      <c r="U154" s="632">
        <v>441785.32400000002</v>
      </c>
      <c r="V154" s="632">
        <v>2485752.523</v>
      </c>
      <c r="W154" s="630"/>
      <c r="X154" s="624" t="s">
        <v>194</v>
      </c>
      <c r="Y154" s="624" t="s">
        <v>195</v>
      </c>
      <c r="Z154" s="624" t="s">
        <v>195</v>
      </c>
      <c r="AA154" s="624" t="s">
        <v>195</v>
      </c>
      <c r="AB154" s="292"/>
      <c r="AC154" s="292"/>
      <c r="AD154" s="291"/>
      <c r="AE154" s="293"/>
      <c r="AF154" s="293"/>
      <c r="AG154" s="293"/>
      <c r="AH154" s="69"/>
    </row>
    <row r="155" spans="1:34" ht="31" customHeight="1" x14ac:dyDescent="0.35">
      <c r="A155" s="276"/>
      <c r="B155" s="630" t="s">
        <v>186</v>
      </c>
      <c r="C155" s="630"/>
      <c r="D155" s="630"/>
      <c r="E155" s="630"/>
      <c r="F155" s="631">
        <v>443</v>
      </c>
      <c r="G155" s="591"/>
      <c r="H155" s="630"/>
      <c r="I155" s="625"/>
      <c r="J155" s="630"/>
      <c r="K155" s="631"/>
      <c r="L155" s="595"/>
      <c r="M155" s="630"/>
      <c r="N155" s="630"/>
      <c r="O155" s="630"/>
      <c r="P155" s="630"/>
      <c r="Q155" s="630"/>
      <c r="R155" s="630"/>
      <c r="S155" s="630"/>
      <c r="T155" s="630"/>
      <c r="U155" s="632"/>
      <c r="V155" s="632"/>
      <c r="W155" s="630" t="s">
        <v>511</v>
      </c>
      <c r="X155" s="624"/>
      <c r="Y155" s="278"/>
      <c r="Z155" s="278"/>
      <c r="AA155" s="278"/>
      <c r="AB155" s="292"/>
      <c r="AC155" s="292"/>
      <c r="AD155" s="291"/>
      <c r="AE155" s="293"/>
      <c r="AF155" s="293"/>
      <c r="AG155" s="293"/>
      <c r="AH155" s="293"/>
    </row>
    <row r="156" spans="1:34" ht="31" customHeight="1" x14ac:dyDescent="0.35">
      <c r="A156" s="284">
        <v>74</v>
      </c>
      <c r="B156" s="630" t="s">
        <v>512</v>
      </c>
      <c r="C156" s="630" t="s">
        <v>513</v>
      </c>
      <c r="D156" s="630" t="s">
        <v>473</v>
      </c>
      <c r="E156" s="630" t="s">
        <v>514</v>
      </c>
      <c r="F156" s="631"/>
      <c r="G156" s="595">
        <f>F151+F153+F155</f>
        <v>1185</v>
      </c>
      <c r="H156" s="630">
        <v>51.32</v>
      </c>
      <c r="I156" s="625">
        <f>I154+F155</f>
        <v>4070</v>
      </c>
      <c r="J156" s="630">
        <v>335.11399999999998</v>
      </c>
      <c r="K156" s="631">
        <f>F155+F157</f>
        <v>951</v>
      </c>
      <c r="L156" s="595">
        <f>K156/2</f>
        <v>475.5</v>
      </c>
      <c r="M156" s="630">
        <v>242</v>
      </c>
      <c r="N156" s="630">
        <v>245</v>
      </c>
      <c r="O156" s="630">
        <v>487</v>
      </c>
      <c r="P156" s="630">
        <v>238</v>
      </c>
      <c r="Q156" s="630">
        <v>248</v>
      </c>
      <c r="R156" s="630">
        <v>485</v>
      </c>
      <c r="S156" s="630" t="s">
        <v>515</v>
      </c>
      <c r="T156" s="630" t="s">
        <v>516</v>
      </c>
      <c r="U156" s="632">
        <v>442154.32</v>
      </c>
      <c r="V156" s="632">
        <v>2485507.44</v>
      </c>
      <c r="W156" s="630"/>
      <c r="X156" s="624" t="s">
        <v>194</v>
      </c>
      <c r="Y156" s="624" t="s">
        <v>195</v>
      </c>
      <c r="Z156" s="624" t="s">
        <v>195</v>
      </c>
      <c r="AA156" s="624" t="s">
        <v>195</v>
      </c>
      <c r="AB156" s="292"/>
      <c r="AC156" s="292"/>
      <c r="AD156" s="294"/>
      <c r="AE156" s="293"/>
      <c r="AF156" s="293"/>
      <c r="AG156" s="293"/>
      <c r="AH156" s="293"/>
    </row>
    <row r="157" spans="1:34" ht="31" customHeight="1" x14ac:dyDescent="0.35">
      <c r="A157" s="276"/>
      <c r="B157" s="630" t="s">
        <v>186</v>
      </c>
      <c r="C157" s="630"/>
      <c r="D157" s="630"/>
      <c r="E157" s="630"/>
      <c r="F157" s="631">
        <v>508</v>
      </c>
      <c r="G157" s="591"/>
      <c r="H157" s="630"/>
      <c r="I157" s="625"/>
      <c r="J157" s="630"/>
      <c r="K157" s="631"/>
      <c r="L157" s="595"/>
      <c r="M157" s="630"/>
      <c r="N157" s="630"/>
      <c r="O157" s="630"/>
      <c r="P157" s="630"/>
      <c r="Q157" s="630"/>
      <c r="R157" s="630"/>
      <c r="S157" s="630"/>
      <c r="T157" s="630"/>
      <c r="U157" s="632"/>
      <c r="V157" s="632"/>
      <c r="W157" s="630" t="s">
        <v>196</v>
      </c>
      <c r="X157" s="624"/>
      <c r="Y157" s="278"/>
      <c r="Z157" s="278"/>
      <c r="AA157" s="278"/>
    </row>
    <row r="158" spans="1:34" ht="31" customHeight="1" x14ac:dyDescent="0.35">
      <c r="A158" s="284">
        <v>75</v>
      </c>
      <c r="B158" s="630" t="s">
        <v>186</v>
      </c>
      <c r="C158" s="630" t="s">
        <v>517</v>
      </c>
      <c r="D158" s="630" t="s">
        <v>120</v>
      </c>
      <c r="E158" s="630" t="s">
        <v>186</v>
      </c>
      <c r="F158" s="631"/>
      <c r="G158" s="591"/>
      <c r="H158" s="630">
        <v>62.83</v>
      </c>
      <c r="I158" s="625">
        <f>I156+F157</f>
        <v>4578</v>
      </c>
      <c r="J158" s="630">
        <v>331.87599999999998</v>
      </c>
      <c r="K158" s="631">
        <f>F157+F159</f>
        <v>822</v>
      </c>
      <c r="L158" s="595">
        <f>K158/2</f>
        <v>411</v>
      </c>
      <c r="M158" s="630">
        <v>265</v>
      </c>
      <c r="N158" s="630">
        <v>238</v>
      </c>
      <c r="O158" s="630">
        <v>502</v>
      </c>
      <c r="P158" s="630">
        <v>263</v>
      </c>
      <c r="Q158" s="630">
        <v>221</v>
      </c>
      <c r="R158" s="630">
        <v>484</v>
      </c>
      <c r="S158" s="630" t="s">
        <v>518</v>
      </c>
      <c r="T158" s="630" t="s">
        <v>519</v>
      </c>
      <c r="U158" s="632">
        <v>442547.46399999998</v>
      </c>
      <c r="V158" s="632">
        <v>2485185.7230000002</v>
      </c>
      <c r="W158" s="630"/>
      <c r="X158" s="624" t="s">
        <v>194</v>
      </c>
      <c r="Y158" s="624" t="s">
        <v>195</v>
      </c>
      <c r="Z158" s="624" t="s">
        <v>195</v>
      </c>
      <c r="AA158" s="624" t="s">
        <v>195</v>
      </c>
    </row>
    <row r="159" spans="1:34" ht="31" customHeight="1" x14ac:dyDescent="0.35">
      <c r="A159" s="276"/>
      <c r="B159" s="630" t="s">
        <v>186</v>
      </c>
      <c r="C159" s="630"/>
      <c r="D159" s="630"/>
      <c r="E159" s="630"/>
      <c r="F159" s="631">
        <v>314</v>
      </c>
      <c r="G159" s="591"/>
      <c r="H159" s="630"/>
      <c r="I159" s="625"/>
      <c r="J159" s="630"/>
      <c r="K159" s="631"/>
      <c r="L159" s="595"/>
      <c r="M159" s="630"/>
      <c r="N159" s="630"/>
      <c r="O159" s="630"/>
      <c r="P159" s="630"/>
      <c r="Q159" s="630"/>
      <c r="R159" s="630"/>
      <c r="S159" s="630"/>
      <c r="T159" s="630"/>
      <c r="U159" s="632"/>
      <c r="V159" s="632"/>
      <c r="W159" s="634" t="s">
        <v>520</v>
      </c>
      <c r="X159" s="624"/>
      <c r="Y159" s="278"/>
      <c r="Z159" s="278"/>
      <c r="AA159" s="278"/>
    </row>
    <row r="160" spans="1:34" ht="31" customHeight="1" x14ac:dyDescent="0.35">
      <c r="A160" s="284">
        <v>76</v>
      </c>
      <c r="B160" s="630" t="s">
        <v>521</v>
      </c>
      <c r="C160" s="630" t="s">
        <v>522</v>
      </c>
      <c r="D160" s="630" t="s">
        <v>2629</v>
      </c>
      <c r="E160" s="630" t="s">
        <v>524</v>
      </c>
      <c r="F160" s="631"/>
      <c r="G160" s="595">
        <f>F157+F159</f>
        <v>822</v>
      </c>
      <c r="H160" s="630">
        <v>49.82</v>
      </c>
      <c r="I160" s="625">
        <f>I158+F159</f>
        <v>4892</v>
      </c>
      <c r="J160" s="630">
        <v>324.77</v>
      </c>
      <c r="K160" s="631">
        <f>F159+F161</f>
        <v>700</v>
      </c>
      <c r="L160" s="595">
        <f>K160/2</f>
        <v>350</v>
      </c>
      <c r="M160" s="630">
        <v>76</v>
      </c>
      <c r="N160" s="630">
        <v>124</v>
      </c>
      <c r="O160" s="630">
        <v>200</v>
      </c>
      <c r="P160" s="630">
        <v>93</v>
      </c>
      <c r="Q160" s="630">
        <v>140</v>
      </c>
      <c r="R160" s="630">
        <v>233</v>
      </c>
      <c r="S160" s="630" t="s">
        <v>525</v>
      </c>
      <c r="T160" s="630" t="s">
        <v>526</v>
      </c>
      <c r="U160" s="632">
        <v>442790.44</v>
      </c>
      <c r="V160" s="632">
        <v>2484986.89</v>
      </c>
      <c r="W160" s="630"/>
      <c r="X160" s="624" t="s">
        <v>194</v>
      </c>
      <c r="Y160" s="624" t="s">
        <v>195</v>
      </c>
      <c r="Z160" s="624" t="s">
        <v>195</v>
      </c>
      <c r="AA160" s="624" t="s">
        <v>195</v>
      </c>
    </row>
    <row r="161" spans="1:27" ht="31" customHeight="1" x14ac:dyDescent="0.35">
      <c r="A161" s="276"/>
      <c r="B161" s="630" t="s">
        <v>186</v>
      </c>
      <c r="C161" s="630"/>
      <c r="D161" s="630"/>
      <c r="E161" s="630"/>
      <c r="F161" s="631">
        <v>386</v>
      </c>
      <c r="G161" s="591"/>
      <c r="H161" s="630"/>
      <c r="I161" s="625"/>
      <c r="J161" s="630"/>
      <c r="K161" s="631"/>
      <c r="L161" s="595"/>
      <c r="M161" s="630"/>
      <c r="N161" s="630"/>
      <c r="O161" s="630"/>
      <c r="P161" s="630"/>
      <c r="Q161" s="630"/>
      <c r="R161" s="630"/>
      <c r="S161" s="630"/>
      <c r="T161" s="630"/>
      <c r="U161" s="632"/>
      <c r="V161" s="632"/>
      <c r="W161" s="630" t="s">
        <v>2630</v>
      </c>
      <c r="X161" s="624"/>
      <c r="Y161" s="278"/>
      <c r="Z161" s="278"/>
      <c r="AA161" s="278"/>
    </row>
    <row r="162" spans="1:27" ht="31" customHeight="1" x14ac:dyDescent="0.35">
      <c r="A162" s="284">
        <v>77</v>
      </c>
      <c r="B162" s="630" t="s">
        <v>186</v>
      </c>
      <c r="C162" s="630" t="s">
        <v>528</v>
      </c>
      <c r="D162" s="630" t="s">
        <v>120</v>
      </c>
      <c r="E162" s="630" t="s">
        <v>186</v>
      </c>
      <c r="F162" s="631"/>
      <c r="G162" s="591"/>
      <c r="H162" s="630">
        <v>62.83</v>
      </c>
      <c r="I162" s="625">
        <f>I160+F161</f>
        <v>5278</v>
      </c>
      <c r="J162" s="630">
        <v>332.46600000000001</v>
      </c>
      <c r="K162" s="631">
        <f>F161+F163</f>
        <v>816</v>
      </c>
      <c r="L162" s="595">
        <f>K162/2</f>
        <v>408</v>
      </c>
      <c r="M162" s="630">
        <v>263</v>
      </c>
      <c r="N162" s="630">
        <v>243</v>
      </c>
      <c r="O162" s="630">
        <v>506</v>
      </c>
      <c r="P162" s="630">
        <v>247</v>
      </c>
      <c r="Q162" s="630">
        <v>237</v>
      </c>
      <c r="R162" s="630">
        <v>485</v>
      </c>
      <c r="S162" s="630" t="s">
        <v>529</v>
      </c>
      <c r="T162" s="630" t="s">
        <v>530</v>
      </c>
      <c r="U162" s="632">
        <v>443166.95799999998</v>
      </c>
      <c r="V162" s="632">
        <v>2484901.8569999998</v>
      </c>
      <c r="W162" s="630"/>
      <c r="X162" s="624" t="s">
        <v>194</v>
      </c>
      <c r="Y162" s="624" t="s">
        <v>195</v>
      </c>
      <c r="Z162" s="624" t="s">
        <v>195</v>
      </c>
      <c r="AA162" s="624" t="s">
        <v>195</v>
      </c>
    </row>
    <row r="163" spans="1:27" ht="31" customHeight="1" x14ac:dyDescent="0.35">
      <c r="A163" s="276"/>
      <c r="B163" s="630" t="s">
        <v>186</v>
      </c>
      <c r="C163" s="630"/>
      <c r="D163" s="630"/>
      <c r="E163" s="630"/>
      <c r="F163" s="631">
        <v>430</v>
      </c>
      <c r="G163" s="591"/>
      <c r="H163" s="630"/>
      <c r="I163" s="625"/>
      <c r="J163" s="630"/>
      <c r="K163" s="631"/>
      <c r="L163" s="595"/>
      <c r="M163" s="630"/>
      <c r="N163" s="630"/>
      <c r="O163" s="630"/>
      <c r="P163" s="630"/>
      <c r="Q163" s="630"/>
      <c r="R163" s="630"/>
      <c r="S163" s="630"/>
      <c r="T163" s="630"/>
      <c r="U163" s="632"/>
      <c r="V163" s="632"/>
      <c r="W163" s="630"/>
      <c r="X163" s="624"/>
      <c r="Y163" s="278"/>
      <c r="Z163" s="278"/>
      <c r="AA163" s="278"/>
    </row>
    <row r="164" spans="1:27" ht="31" customHeight="1" x14ac:dyDescent="0.35">
      <c r="A164" s="284">
        <v>78</v>
      </c>
      <c r="B164" s="630" t="s">
        <v>186</v>
      </c>
      <c r="C164" s="630" t="s">
        <v>531</v>
      </c>
      <c r="D164" s="630" t="s">
        <v>235</v>
      </c>
      <c r="E164" s="630" t="s">
        <v>186</v>
      </c>
      <c r="F164" s="631"/>
      <c r="G164" s="595">
        <f>F161+F163</f>
        <v>816</v>
      </c>
      <c r="H164" s="630">
        <v>50.83</v>
      </c>
      <c r="I164" s="625">
        <f>I162+F163</f>
        <v>5708</v>
      </c>
      <c r="J164" s="630">
        <v>337.73599999999999</v>
      </c>
      <c r="K164" s="631">
        <f>F163+F165</f>
        <v>801</v>
      </c>
      <c r="L164" s="595">
        <f>K164/2</f>
        <v>400.5</v>
      </c>
      <c r="M164" s="630">
        <v>188</v>
      </c>
      <c r="N164" s="630">
        <v>176</v>
      </c>
      <c r="O164" s="630">
        <v>364</v>
      </c>
      <c r="P164" s="630">
        <v>195</v>
      </c>
      <c r="Q164" s="630">
        <v>178</v>
      </c>
      <c r="R164" s="630">
        <v>373</v>
      </c>
      <c r="S164" s="630" t="s">
        <v>2631</v>
      </c>
      <c r="T164" s="630" t="s">
        <v>2632</v>
      </c>
      <c r="U164" s="632">
        <v>443586.39399999997</v>
      </c>
      <c r="V164" s="632">
        <v>2484807.1310000001</v>
      </c>
      <c r="W164" s="630"/>
      <c r="X164" s="624" t="s">
        <v>194</v>
      </c>
      <c r="Y164" s="624" t="s">
        <v>195</v>
      </c>
      <c r="Z164" s="624" t="s">
        <v>195</v>
      </c>
      <c r="AA164" s="624" t="s">
        <v>195</v>
      </c>
    </row>
    <row r="165" spans="1:27" ht="31" customHeight="1" x14ac:dyDescent="0.35">
      <c r="A165" s="276"/>
      <c r="B165" s="630" t="s">
        <v>186</v>
      </c>
      <c r="C165" s="630"/>
      <c r="D165" s="630"/>
      <c r="E165" s="630"/>
      <c r="F165" s="631">
        <v>371</v>
      </c>
      <c r="G165" s="591"/>
      <c r="H165" s="630"/>
      <c r="I165" s="625"/>
      <c r="J165" s="630"/>
      <c r="K165" s="631"/>
      <c r="L165" s="595"/>
      <c r="M165" s="630"/>
      <c r="N165" s="630"/>
      <c r="O165" s="630"/>
      <c r="P165" s="630"/>
      <c r="Q165" s="630"/>
      <c r="R165" s="630"/>
      <c r="S165" s="630"/>
      <c r="T165" s="630"/>
      <c r="U165" s="632"/>
      <c r="V165" s="632"/>
      <c r="W165" s="634" t="s">
        <v>532</v>
      </c>
      <c r="X165" s="624"/>
      <c r="Y165" s="278"/>
      <c r="Z165" s="278"/>
      <c r="AA165" s="278"/>
    </row>
    <row r="166" spans="1:27" ht="31" customHeight="1" x14ac:dyDescent="0.35">
      <c r="A166" s="284">
        <v>79</v>
      </c>
      <c r="B166" s="630" t="s">
        <v>186</v>
      </c>
      <c r="C166" s="630" t="s">
        <v>533</v>
      </c>
      <c r="D166" s="630" t="s">
        <v>120</v>
      </c>
      <c r="E166" s="630" t="s">
        <v>186</v>
      </c>
      <c r="F166" s="631"/>
      <c r="G166" s="591"/>
      <c r="H166" s="630">
        <v>62.83</v>
      </c>
      <c r="I166" s="625">
        <f>I164+F165</f>
        <v>6079</v>
      </c>
      <c r="J166" s="630">
        <v>327.87599999999998</v>
      </c>
      <c r="K166" s="631">
        <f>F165+F167</f>
        <v>849</v>
      </c>
      <c r="L166" s="595">
        <f>K166/2</f>
        <v>424.5</v>
      </c>
      <c r="M166" s="630">
        <v>196</v>
      </c>
      <c r="N166" s="630">
        <v>230</v>
      </c>
      <c r="O166" s="630">
        <v>426</v>
      </c>
      <c r="P166" s="630">
        <v>194</v>
      </c>
      <c r="Q166" s="630">
        <v>233</v>
      </c>
      <c r="R166" s="630">
        <v>427</v>
      </c>
      <c r="S166" s="630" t="s">
        <v>534</v>
      </c>
      <c r="T166" s="630" t="s">
        <v>535</v>
      </c>
      <c r="U166" s="632">
        <v>443948.28</v>
      </c>
      <c r="V166" s="632">
        <v>2484725.4019999998</v>
      </c>
      <c r="W166" s="630"/>
      <c r="X166" s="624" t="s">
        <v>194</v>
      </c>
      <c r="Y166" s="624" t="s">
        <v>195</v>
      </c>
      <c r="Z166" s="624" t="s">
        <v>195</v>
      </c>
      <c r="AA166" s="624" t="s">
        <v>195</v>
      </c>
    </row>
    <row r="167" spans="1:27" ht="31" customHeight="1" x14ac:dyDescent="0.35">
      <c r="A167" s="276"/>
      <c r="B167" s="630" t="s">
        <v>186</v>
      </c>
      <c r="C167" s="630"/>
      <c r="D167" s="630"/>
      <c r="E167" s="630"/>
      <c r="F167" s="631">
        <v>478</v>
      </c>
      <c r="G167" s="591"/>
      <c r="H167" s="630"/>
      <c r="I167" s="625"/>
      <c r="J167" s="630"/>
      <c r="K167" s="631"/>
      <c r="L167" s="595"/>
      <c r="M167" s="630"/>
      <c r="N167" s="630"/>
      <c r="O167" s="630"/>
      <c r="P167" s="630"/>
      <c r="Q167" s="630"/>
      <c r="R167" s="630"/>
      <c r="S167" s="630"/>
      <c r="T167" s="630"/>
      <c r="U167" s="632"/>
      <c r="V167" s="632"/>
      <c r="W167" s="630" t="s">
        <v>536</v>
      </c>
      <c r="X167" s="624"/>
      <c r="Y167" s="278"/>
      <c r="Z167" s="278"/>
      <c r="AA167" s="278"/>
    </row>
    <row r="168" spans="1:27" ht="31" customHeight="1" x14ac:dyDescent="0.35">
      <c r="A168" s="284">
        <v>80</v>
      </c>
      <c r="B168" s="630" t="s">
        <v>537</v>
      </c>
      <c r="C168" s="630" t="s">
        <v>538</v>
      </c>
      <c r="D168" s="630" t="s">
        <v>2633</v>
      </c>
      <c r="E168" s="630" t="s">
        <v>539</v>
      </c>
      <c r="F168" s="631"/>
      <c r="G168" s="591"/>
      <c r="H168" s="630">
        <v>55.82</v>
      </c>
      <c r="I168" s="625">
        <f>I166+F167</f>
        <v>6557</v>
      </c>
      <c r="J168" s="630">
        <v>332.15699999999998</v>
      </c>
      <c r="K168" s="631">
        <v>828</v>
      </c>
      <c r="L168" s="595">
        <f>K168/2</f>
        <v>414</v>
      </c>
      <c r="M168" s="630">
        <v>250</v>
      </c>
      <c r="N168" s="630">
        <v>245</v>
      </c>
      <c r="O168" s="630">
        <v>495</v>
      </c>
      <c r="P168" s="630">
        <v>248</v>
      </c>
      <c r="Q168" s="630">
        <v>226</v>
      </c>
      <c r="R168" s="630">
        <v>475</v>
      </c>
      <c r="S168" s="630" t="s">
        <v>540</v>
      </c>
      <c r="T168" s="630" t="s">
        <v>541</v>
      </c>
      <c r="U168" s="632">
        <v>444414.5</v>
      </c>
      <c r="V168" s="632">
        <v>2484620.11</v>
      </c>
      <c r="W168" s="630"/>
      <c r="X168" s="624" t="s">
        <v>194</v>
      </c>
      <c r="Y168" s="624" t="s">
        <v>195</v>
      </c>
      <c r="Z168" s="624" t="s">
        <v>195</v>
      </c>
      <c r="AA168" s="624" t="s">
        <v>195</v>
      </c>
    </row>
    <row r="169" spans="1:27" ht="31" customHeight="1" x14ac:dyDescent="0.35">
      <c r="A169" s="276"/>
      <c r="B169" s="626" t="s">
        <v>186</v>
      </c>
      <c r="C169" s="626"/>
      <c r="D169" s="626"/>
      <c r="E169" s="626"/>
      <c r="F169" s="626">
        <v>350</v>
      </c>
      <c r="G169" s="626"/>
      <c r="H169" s="626"/>
      <c r="I169" s="625"/>
      <c r="J169" s="626"/>
      <c r="K169" s="622"/>
      <c r="L169" s="592"/>
      <c r="M169" s="626"/>
      <c r="N169" s="626"/>
      <c r="O169" s="626"/>
      <c r="P169" s="626"/>
      <c r="Q169" s="626"/>
      <c r="R169" s="626"/>
      <c r="S169" s="626"/>
      <c r="T169" s="626"/>
      <c r="U169" s="626"/>
      <c r="V169" s="626"/>
      <c r="W169" s="635" t="s">
        <v>542</v>
      </c>
      <c r="X169" s="624"/>
      <c r="Y169" s="278"/>
      <c r="Z169" s="278"/>
      <c r="AA169" s="278"/>
    </row>
    <row r="170" spans="1:27" ht="31" customHeight="1" x14ac:dyDescent="0.35">
      <c r="A170" s="284">
        <v>81</v>
      </c>
      <c r="B170" s="626" t="s">
        <v>186</v>
      </c>
      <c r="C170" s="626" t="s">
        <v>543</v>
      </c>
      <c r="D170" s="626" t="s">
        <v>230</v>
      </c>
      <c r="E170" s="626" t="s">
        <v>186</v>
      </c>
      <c r="F170" s="626"/>
      <c r="G170" s="626" t="s">
        <v>186</v>
      </c>
      <c r="H170" s="626">
        <v>55.33</v>
      </c>
      <c r="I170" s="625">
        <f t="shared" ref="I170" si="123">I168+F169</f>
        <v>6907</v>
      </c>
      <c r="J170" s="626">
        <v>326.25200000000001</v>
      </c>
      <c r="K170" s="626">
        <f t="shared" ref="K170" si="124">F169+F171</f>
        <v>700</v>
      </c>
      <c r="L170" s="589">
        <v>370.5</v>
      </c>
      <c r="M170" s="626">
        <v>106</v>
      </c>
      <c r="N170" s="626">
        <v>190</v>
      </c>
      <c r="O170" s="626">
        <v>296</v>
      </c>
      <c r="P170" s="626">
        <v>125</v>
      </c>
      <c r="Q170" s="626">
        <v>186</v>
      </c>
      <c r="R170" s="626">
        <v>311</v>
      </c>
      <c r="S170" s="626" t="s">
        <v>544</v>
      </c>
      <c r="T170" s="626" t="s">
        <v>545</v>
      </c>
      <c r="U170" s="626">
        <v>444705.97399999999</v>
      </c>
      <c r="V170" s="626">
        <v>2484426.35</v>
      </c>
      <c r="W170" s="635"/>
      <c r="X170" s="624" t="s">
        <v>195</v>
      </c>
      <c r="Y170" s="624" t="s">
        <v>195</v>
      </c>
      <c r="Z170" s="624" t="s">
        <v>195</v>
      </c>
      <c r="AA170" s="624" t="s">
        <v>195</v>
      </c>
    </row>
    <row r="171" spans="1:27" ht="31" customHeight="1" x14ac:dyDescent="0.35">
      <c r="A171" s="276"/>
      <c r="B171" s="626" t="s">
        <v>186</v>
      </c>
      <c r="C171" s="626"/>
      <c r="D171" s="626"/>
      <c r="E171" s="626"/>
      <c r="F171" s="626">
        <v>350</v>
      </c>
      <c r="G171" s="626"/>
      <c r="H171" s="626"/>
      <c r="I171" s="625"/>
      <c r="J171" s="626"/>
      <c r="K171" s="622"/>
      <c r="L171" s="592"/>
      <c r="M171" s="626"/>
      <c r="N171" s="626"/>
      <c r="O171" s="626"/>
      <c r="P171" s="626"/>
      <c r="Q171" s="626"/>
      <c r="R171" s="626"/>
      <c r="S171" s="626"/>
      <c r="T171" s="626"/>
      <c r="U171" s="626"/>
      <c r="V171" s="626"/>
      <c r="W171" s="635" t="s">
        <v>546</v>
      </c>
      <c r="X171" s="624"/>
      <c r="Y171" s="278"/>
      <c r="Z171" s="278"/>
      <c r="AA171" s="278"/>
    </row>
    <row r="172" spans="1:27" ht="31" customHeight="1" x14ac:dyDescent="0.35">
      <c r="A172" s="284">
        <v>82</v>
      </c>
      <c r="B172" s="626" t="s">
        <v>186</v>
      </c>
      <c r="C172" s="626" t="s">
        <v>547</v>
      </c>
      <c r="D172" s="626" t="s">
        <v>45</v>
      </c>
      <c r="E172" s="626" t="s">
        <v>186</v>
      </c>
      <c r="F172" s="626"/>
      <c r="G172" s="626" t="s">
        <v>186</v>
      </c>
      <c r="H172" s="626">
        <v>53.83</v>
      </c>
      <c r="I172" s="625">
        <f t="shared" ref="I172" si="125">I170+F171</f>
        <v>7257</v>
      </c>
      <c r="J172" s="626">
        <v>324.98399999999998</v>
      </c>
      <c r="K172" s="626">
        <f t="shared" ref="K172" si="126">F171+F173</f>
        <v>675</v>
      </c>
      <c r="L172" s="589">
        <v>370.5</v>
      </c>
      <c r="M172" s="626">
        <v>161</v>
      </c>
      <c r="N172" s="626">
        <v>106</v>
      </c>
      <c r="O172" s="626">
        <v>267</v>
      </c>
      <c r="P172" s="626">
        <v>165</v>
      </c>
      <c r="Q172" s="626">
        <v>122</v>
      </c>
      <c r="R172" s="626">
        <v>287</v>
      </c>
      <c r="S172" s="626" t="s">
        <v>548</v>
      </c>
      <c r="T172" s="626" t="s">
        <v>549</v>
      </c>
      <c r="U172" s="626">
        <v>444997.44799999997</v>
      </c>
      <c r="V172" s="626">
        <v>2484232.59</v>
      </c>
      <c r="W172" s="635"/>
      <c r="X172" s="624" t="s">
        <v>195</v>
      </c>
      <c r="Y172" s="624" t="s">
        <v>195</v>
      </c>
      <c r="Z172" s="624" t="s">
        <v>195</v>
      </c>
      <c r="AA172" s="624" t="s">
        <v>195</v>
      </c>
    </row>
    <row r="173" spans="1:27" ht="31" customHeight="1" x14ac:dyDescent="0.35">
      <c r="A173" s="276"/>
      <c r="B173" s="626" t="s">
        <v>186</v>
      </c>
      <c r="C173" s="626"/>
      <c r="D173" s="626"/>
      <c r="E173" s="626"/>
      <c r="F173" s="626">
        <v>325</v>
      </c>
      <c r="G173" s="626"/>
      <c r="H173" s="626"/>
      <c r="I173" s="625"/>
      <c r="J173" s="626"/>
      <c r="K173" s="622"/>
      <c r="L173" s="592"/>
      <c r="M173" s="626"/>
      <c r="N173" s="626"/>
      <c r="O173" s="626"/>
      <c r="P173" s="626"/>
      <c r="Q173" s="626"/>
      <c r="R173" s="626"/>
      <c r="S173" s="626"/>
      <c r="T173" s="626"/>
      <c r="U173" s="626"/>
      <c r="V173" s="626"/>
      <c r="W173" s="636" t="s">
        <v>550</v>
      </c>
      <c r="X173" s="624"/>
      <c r="Y173" s="278"/>
      <c r="Z173" s="278"/>
      <c r="AA173" s="278"/>
    </row>
    <row r="174" spans="1:27" ht="31" customHeight="1" x14ac:dyDescent="0.35">
      <c r="A174" s="284">
        <v>83</v>
      </c>
      <c r="B174" s="626" t="s">
        <v>186</v>
      </c>
      <c r="C174" s="626" t="s">
        <v>551</v>
      </c>
      <c r="D174" s="626" t="s">
        <v>235</v>
      </c>
      <c r="E174" s="626" t="s">
        <v>186</v>
      </c>
      <c r="F174" s="626"/>
      <c r="G174" s="626" t="s">
        <v>186</v>
      </c>
      <c r="H174" s="626">
        <v>50.83</v>
      </c>
      <c r="I174" s="625">
        <f t="shared" ref="I174" si="127">I172+F173</f>
        <v>7582</v>
      </c>
      <c r="J174" s="626">
        <v>338.02300000000002</v>
      </c>
      <c r="K174" s="626">
        <f t="shared" ref="K174" si="128">F173+F175</f>
        <v>722</v>
      </c>
      <c r="L174" s="589">
        <v>370.5</v>
      </c>
      <c r="M174" s="626">
        <v>219</v>
      </c>
      <c r="N174" s="626">
        <v>234</v>
      </c>
      <c r="O174" s="626">
        <v>453</v>
      </c>
      <c r="P174" s="626">
        <v>204</v>
      </c>
      <c r="Q174" s="626">
        <v>225</v>
      </c>
      <c r="R174" s="626">
        <v>429</v>
      </c>
      <c r="S174" s="626" t="s">
        <v>552</v>
      </c>
      <c r="T174" s="626" t="s">
        <v>553</v>
      </c>
      <c r="U174" s="626">
        <v>445268.103</v>
      </c>
      <c r="V174" s="626">
        <v>2484052.67</v>
      </c>
      <c r="W174" s="635"/>
      <c r="X174" s="624" t="s">
        <v>195</v>
      </c>
      <c r="Y174" s="624" t="s">
        <v>195</v>
      </c>
      <c r="Z174" s="624" t="s">
        <v>195</v>
      </c>
      <c r="AA174" s="624" t="s">
        <v>195</v>
      </c>
    </row>
    <row r="175" spans="1:27" ht="31" customHeight="1" x14ac:dyDescent="0.35">
      <c r="A175" s="276"/>
      <c r="B175" s="626" t="s">
        <v>186</v>
      </c>
      <c r="C175" s="626"/>
      <c r="D175" s="626"/>
      <c r="E175" s="626"/>
      <c r="F175" s="626">
        <v>397</v>
      </c>
      <c r="G175" s="626"/>
      <c r="H175" s="626"/>
      <c r="I175" s="625"/>
      <c r="J175" s="626"/>
      <c r="K175" s="622"/>
      <c r="L175" s="592"/>
      <c r="M175" s="626"/>
      <c r="N175" s="626"/>
      <c r="O175" s="626"/>
      <c r="P175" s="626"/>
      <c r="Q175" s="626"/>
      <c r="R175" s="626"/>
      <c r="S175" s="626"/>
      <c r="T175" s="626"/>
      <c r="U175" s="626"/>
      <c r="V175" s="626"/>
      <c r="W175" s="635" t="s">
        <v>196</v>
      </c>
      <c r="X175" s="624"/>
      <c r="Y175" s="278"/>
      <c r="Z175" s="278"/>
      <c r="AA175" s="278"/>
    </row>
    <row r="176" spans="1:27" ht="31" customHeight="1" x14ac:dyDescent="0.35">
      <c r="A176" s="284">
        <v>84</v>
      </c>
      <c r="B176" s="626" t="s">
        <v>186</v>
      </c>
      <c r="C176" s="626" t="s">
        <v>554</v>
      </c>
      <c r="D176" s="626" t="s">
        <v>45</v>
      </c>
      <c r="E176" s="626" t="s">
        <v>186</v>
      </c>
      <c r="F176" s="626"/>
      <c r="G176" s="626" t="s">
        <v>186</v>
      </c>
      <c r="H176" s="626">
        <v>53.83</v>
      </c>
      <c r="I176" s="625">
        <f t="shared" ref="I176" si="129">I174+F175</f>
        <v>7979</v>
      </c>
      <c r="J176" s="626">
        <v>327.41899999999998</v>
      </c>
      <c r="K176" s="626">
        <f t="shared" ref="K176" si="130">F175+F177</f>
        <v>811</v>
      </c>
      <c r="L176" s="589">
        <v>370.5</v>
      </c>
      <c r="M176" s="626">
        <v>164</v>
      </c>
      <c r="N176" s="626">
        <v>241</v>
      </c>
      <c r="O176" s="626">
        <v>405</v>
      </c>
      <c r="P176" s="626">
        <v>174</v>
      </c>
      <c r="Q176" s="626">
        <v>233</v>
      </c>
      <c r="R176" s="626">
        <v>406</v>
      </c>
      <c r="S176" s="626" t="s">
        <v>555</v>
      </c>
      <c r="T176" s="626" t="s">
        <v>556</v>
      </c>
      <c r="U176" s="626">
        <v>445598.717</v>
      </c>
      <c r="V176" s="626">
        <v>2483832.8909999998</v>
      </c>
      <c r="W176" s="635"/>
      <c r="X176" s="624" t="s">
        <v>195</v>
      </c>
      <c r="Y176" s="624" t="s">
        <v>195</v>
      </c>
      <c r="Z176" s="624" t="s">
        <v>195</v>
      </c>
      <c r="AA176" s="624" t="s">
        <v>195</v>
      </c>
    </row>
    <row r="177" spans="1:27" ht="31" customHeight="1" x14ac:dyDescent="0.35">
      <c r="A177" s="276"/>
      <c r="B177" s="626" t="s">
        <v>186</v>
      </c>
      <c r="C177" s="626"/>
      <c r="D177" s="626"/>
      <c r="E177" s="626"/>
      <c r="F177" s="626">
        <v>414</v>
      </c>
      <c r="G177" s="626"/>
      <c r="H177" s="626"/>
      <c r="I177" s="625"/>
      <c r="J177" s="626"/>
      <c r="K177" s="622"/>
      <c r="L177" s="592"/>
      <c r="M177" s="626"/>
      <c r="N177" s="626"/>
      <c r="O177" s="626"/>
      <c r="P177" s="626"/>
      <c r="Q177" s="626"/>
      <c r="R177" s="626"/>
      <c r="S177" s="626"/>
      <c r="T177" s="626"/>
      <c r="U177" s="626"/>
      <c r="V177" s="626"/>
      <c r="W177" s="635" t="s">
        <v>196</v>
      </c>
      <c r="X177" s="624"/>
      <c r="Y177" s="278"/>
      <c r="Z177" s="278"/>
      <c r="AA177" s="278"/>
    </row>
    <row r="178" spans="1:27" ht="31" customHeight="1" x14ac:dyDescent="0.35">
      <c r="A178" s="284">
        <v>85</v>
      </c>
      <c r="B178" s="626" t="s">
        <v>186</v>
      </c>
      <c r="C178" s="626" t="s">
        <v>557</v>
      </c>
      <c r="D178" s="626" t="s">
        <v>235</v>
      </c>
      <c r="E178" s="626" t="s">
        <v>186</v>
      </c>
      <c r="F178" s="626"/>
      <c r="G178" s="626" t="s">
        <v>186</v>
      </c>
      <c r="H178" s="626">
        <v>50.83</v>
      </c>
      <c r="I178" s="625">
        <f t="shared" ref="I178" si="131">I176+F177</f>
        <v>8393</v>
      </c>
      <c r="J178" s="626">
        <v>322.74799999999999</v>
      </c>
      <c r="K178" s="626">
        <f t="shared" ref="K178" si="132">F177+F179</f>
        <v>828.923</v>
      </c>
      <c r="L178" s="589">
        <v>370.5</v>
      </c>
      <c r="M178" s="626">
        <v>174</v>
      </c>
      <c r="N178" s="626">
        <v>187</v>
      </c>
      <c r="O178" s="626">
        <v>361</v>
      </c>
      <c r="P178" s="626">
        <v>183</v>
      </c>
      <c r="Q178" s="626">
        <v>193</v>
      </c>
      <c r="R178" s="626">
        <v>376</v>
      </c>
      <c r="S178" s="626" t="s">
        <v>558</v>
      </c>
      <c r="T178" s="626" t="s">
        <v>559</v>
      </c>
      <c r="U178" s="626">
        <v>445943.489</v>
      </c>
      <c r="V178" s="626">
        <v>2483603.7009999999</v>
      </c>
      <c r="W178" s="635"/>
      <c r="X178" s="624" t="s">
        <v>195</v>
      </c>
      <c r="Y178" s="624" t="s">
        <v>195</v>
      </c>
      <c r="Z178" s="624" t="s">
        <v>195</v>
      </c>
      <c r="AA178" s="624" t="s">
        <v>195</v>
      </c>
    </row>
    <row r="179" spans="1:27" ht="31" customHeight="1" x14ac:dyDescent="0.35">
      <c r="A179" s="276"/>
      <c r="B179" s="626" t="s">
        <v>186</v>
      </c>
      <c r="C179" s="626"/>
      <c r="D179" s="626"/>
      <c r="E179" s="626"/>
      <c r="F179" s="626">
        <v>414.923</v>
      </c>
      <c r="G179" s="626"/>
      <c r="H179" s="626"/>
      <c r="I179" s="625"/>
      <c r="J179" s="626"/>
      <c r="K179" s="622"/>
      <c r="L179" s="592"/>
      <c r="M179" s="626"/>
      <c r="N179" s="626"/>
      <c r="O179" s="626"/>
      <c r="P179" s="626"/>
      <c r="Q179" s="626"/>
      <c r="R179" s="626"/>
      <c r="S179" s="626"/>
      <c r="T179" s="626"/>
      <c r="U179" s="626"/>
      <c r="V179" s="626"/>
      <c r="W179" s="635" t="s">
        <v>560</v>
      </c>
      <c r="X179" s="624"/>
      <c r="Y179" s="278"/>
      <c r="Z179" s="278"/>
      <c r="AA179" s="278"/>
    </row>
    <row r="180" spans="1:27" ht="31" customHeight="1" x14ac:dyDescent="0.35">
      <c r="A180" s="284">
        <v>86</v>
      </c>
      <c r="B180" s="626" t="s">
        <v>561</v>
      </c>
      <c r="C180" s="626" t="s">
        <v>562</v>
      </c>
      <c r="D180" s="626" t="s">
        <v>224</v>
      </c>
      <c r="E180" s="626" t="s">
        <v>563</v>
      </c>
      <c r="F180" s="626"/>
      <c r="G180" s="626">
        <v>2250.92</v>
      </c>
      <c r="H180" s="626">
        <v>48.32</v>
      </c>
      <c r="I180" s="625">
        <f t="shared" ref="I180" si="133">I178+F179</f>
        <v>8807.9230000000007</v>
      </c>
      <c r="J180" s="626">
        <v>324.43799999999999</v>
      </c>
      <c r="K180" s="626">
        <f t="shared" ref="K180" si="134">F179+F181</f>
        <v>819.779</v>
      </c>
      <c r="L180" s="589">
        <v>370.5</v>
      </c>
      <c r="M180" s="626">
        <v>228</v>
      </c>
      <c r="N180" s="626">
        <v>136</v>
      </c>
      <c r="O180" s="626">
        <v>364</v>
      </c>
      <c r="P180" s="626">
        <v>223</v>
      </c>
      <c r="Q180" s="626">
        <v>153</v>
      </c>
      <c r="R180" s="626">
        <v>376</v>
      </c>
      <c r="S180" s="626" t="s">
        <v>564</v>
      </c>
      <c r="T180" s="626" t="s">
        <v>565</v>
      </c>
      <c r="U180" s="626">
        <v>446289.03</v>
      </c>
      <c r="V180" s="626">
        <v>2483374</v>
      </c>
      <c r="W180" s="635"/>
      <c r="X180" s="624" t="s">
        <v>195</v>
      </c>
      <c r="Y180" s="624" t="s">
        <v>195</v>
      </c>
      <c r="Z180" s="624" t="s">
        <v>195</v>
      </c>
      <c r="AA180" s="624" t="s">
        <v>195</v>
      </c>
    </row>
    <row r="181" spans="1:27" ht="31" customHeight="1" x14ac:dyDescent="0.35">
      <c r="A181" s="276"/>
      <c r="B181" s="626" t="s">
        <v>186</v>
      </c>
      <c r="C181" s="626"/>
      <c r="D181" s="626"/>
      <c r="E181" s="626"/>
      <c r="F181" s="626">
        <v>404.85599999999999</v>
      </c>
      <c r="G181" s="626"/>
      <c r="H181" s="626"/>
      <c r="I181" s="625"/>
      <c r="J181" s="626"/>
      <c r="K181" s="622"/>
      <c r="L181" s="592"/>
      <c r="M181" s="626"/>
      <c r="N181" s="626"/>
      <c r="O181" s="626"/>
      <c r="P181" s="626"/>
      <c r="Q181" s="626"/>
      <c r="R181" s="626"/>
      <c r="S181" s="626"/>
      <c r="T181" s="626"/>
      <c r="U181" s="626"/>
      <c r="V181" s="626"/>
      <c r="W181" s="635" t="s">
        <v>566</v>
      </c>
      <c r="X181" s="624"/>
      <c r="Y181" s="278"/>
      <c r="Z181" s="278"/>
      <c r="AA181" s="278"/>
    </row>
    <row r="182" spans="1:27" ht="31" customHeight="1" x14ac:dyDescent="0.35">
      <c r="A182" s="284">
        <v>87</v>
      </c>
      <c r="B182" s="626" t="s">
        <v>561</v>
      </c>
      <c r="C182" s="626" t="s">
        <v>567</v>
      </c>
      <c r="D182" s="626" t="s">
        <v>440</v>
      </c>
      <c r="E182" s="626" t="s">
        <v>568</v>
      </c>
      <c r="F182" s="626"/>
      <c r="G182" s="626">
        <v>404.86</v>
      </c>
      <c r="H182" s="626">
        <v>54.32</v>
      </c>
      <c r="I182" s="625">
        <f t="shared" ref="I182" si="135">I180+F181</f>
        <v>9212.7790000000005</v>
      </c>
      <c r="J182" s="626">
        <v>333.60700000000003</v>
      </c>
      <c r="K182" s="626">
        <f t="shared" ref="K182" si="136">F181+F183</f>
        <v>780.85599999999999</v>
      </c>
      <c r="L182" s="589">
        <v>370.5</v>
      </c>
      <c r="M182" s="626">
        <v>270</v>
      </c>
      <c r="N182" s="626">
        <v>190</v>
      </c>
      <c r="O182" s="626">
        <v>460</v>
      </c>
      <c r="P182" s="626">
        <v>254</v>
      </c>
      <c r="Q182" s="626">
        <v>190</v>
      </c>
      <c r="R182" s="626">
        <v>444</v>
      </c>
      <c r="S182" s="626" t="s">
        <v>569</v>
      </c>
      <c r="T182" s="626" t="s">
        <v>570</v>
      </c>
      <c r="U182" s="626">
        <v>446686.62</v>
      </c>
      <c r="V182" s="626">
        <v>2483297.64</v>
      </c>
      <c r="W182" s="635"/>
      <c r="X182" s="624" t="s">
        <v>195</v>
      </c>
      <c r="Y182" s="624" t="s">
        <v>195</v>
      </c>
      <c r="Z182" s="624" t="s">
        <v>195</v>
      </c>
      <c r="AA182" s="624" t="s">
        <v>195</v>
      </c>
    </row>
    <row r="183" spans="1:27" ht="31" customHeight="1" x14ac:dyDescent="0.35">
      <c r="A183" s="276"/>
      <c r="B183" s="626" t="s">
        <v>186</v>
      </c>
      <c r="C183" s="626"/>
      <c r="D183" s="626"/>
      <c r="E183" s="626"/>
      <c r="F183" s="626">
        <v>376</v>
      </c>
      <c r="G183" s="626"/>
      <c r="H183" s="626"/>
      <c r="I183" s="625"/>
      <c r="J183" s="626"/>
      <c r="K183" s="622"/>
      <c r="L183" s="592"/>
      <c r="M183" s="626"/>
      <c r="N183" s="626"/>
      <c r="O183" s="626"/>
      <c r="P183" s="626"/>
      <c r="Q183" s="626"/>
      <c r="R183" s="626"/>
      <c r="S183" s="626"/>
      <c r="T183" s="626"/>
      <c r="U183" s="626"/>
      <c r="V183" s="626"/>
      <c r="W183" s="635" t="s">
        <v>571</v>
      </c>
      <c r="X183" s="624"/>
      <c r="Y183" s="278"/>
      <c r="Z183" s="278"/>
      <c r="AA183" s="278"/>
    </row>
    <row r="184" spans="1:27" ht="31" customHeight="1" x14ac:dyDescent="0.35">
      <c r="A184" s="284">
        <v>88</v>
      </c>
      <c r="B184" s="626" t="s">
        <v>186</v>
      </c>
      <c r="C184" s="626" t="s">
        <v>572</v>
      </c>
      <c r="D184" s="626" t="s">
        <v>120</v>
      </c>
      <c r="E184" s="626" t="s">
        <v>186</v>
      </c>
      <c r="F184" s="626"/>
      <c r="G184" s="626" t="s">
        <v>186</v>
      </c>
      <c r="H184" s="626">
        <v>62.83</v>
      </c>
      <c r="I184" s="625">
        <f t="shared" ref="I184" si="137">I182+F183</f>
        <v>9588.7790000000005</v>
      </c>
      <c r="J184" s="626">
        <v>330.27800000000002</v>
      </c>
      <c r="K184" s="626">
        <f t="shared" ref="K184" si="138">F183+F185</f>
        <v>763.88400000000001</v>
      </c>
      <c r="L184" s="589">
        <v>370.5</v>
      </c>
      <c r="M184" s="626">
        <v>187</v>
      </c>
      <c r="N184" s="626">
        <v>216</v>
      </c>
      <c r="O184" s="626">
        <v>403</v>
      </c>
      <c r="P184" s="626">
        <v>188</v>
      </c>
      <c r="Q184" s="626">
        <v>211</v>
      </c>
      <c r="R184" s="626">
        <v>398</v>
      </c>
      <c r="S184" s="626" t="s">
        <v>573</v>
      </c>
      <c r="T184" s="626" t="s">
        <v>574</v>
      </c>
      <c r="U184" s="626">
        <v>447000.63699999999</v>
      </c>
      <c r="V184" s="626">
        <v>2483090.8330000001</v>
      </c>
      <c r="W184" s="635"/>
      <c r="X184" s="624" t="s">
        <v>195</v>
      </c>
      <c r="Y184" s="624" t="s">
        <v>195</v>
      </c>
      <c r="Z184" s="624" t="s">
        <v>195</v>
      </c>
      <c r="AA184" s="624" t="s">
        <v>195</v>
      </c>
    </row>
    <row r="185" spans="1:27" ht="31" customHeight="1" x14ac:dyDescent="0.35">
      <c r="A185" s="276"/>
      <c r="B185" s="626" t="s">
        <v>186</v>
      </c>
      <c r="C185" s="626"/>
      <c r="D185" s="626"/>
      <c r="E185" s="626"/>
      <c r="F185" s="626">
        <v>387.88400000000001</v>
      </c>
      <c r="G185" s="626"/>
      <c r="H185" s="626"/>
      <c r="I185" s="625"/>
      <c r="J185" s="626"/>
      <c r="K185" s="622"/>
      <c r="L185" s="592"/>
      <c r="M185" s="626"/>
      <c r="N185" s="626"/>
      <c r="O185" s="626"/>
      <c r="P185" s="626"/>
      <c r="Q185" s="626"/>
      <c r="R185" s="626"/>
      <c r="S185" s="626"/>
      <c r="T185" s="626"/>
      <c r="U185" s="626"/>
      <c r="V185" s="626"/>
      <c r="W185" s="635" t="s">
        <v>575</v>
      </c>
      <c r="X185" s="624"/>
      <c r="Y185" s="278"/>
      <c r="Z185" s="278"/>
      <c r="AA185" s="278"/>
    </row>
    <row r="186" spans="1:27" ht="31" customHeight="1" x14ac:dyDescent="0.35">
      <c r="A186" s="284">
        <v>89</v>
      </c>
      <c r="B186" s="626" t="s">
        <v>561</v>
      </c>
      <c r="C186" s="626" t="s">
        <v>576</v>
      </c>
      <c r="D186" s="626" t="s">
        <v>346</v>
      </c>
      <c r="E186" s="626" t="s">
        <v>577</v>
      </c>
      <c r="F186" s="626"/>
      <c r="G186" s="626">
        <v>763.88</v>
      </c>
      <c r="H186" s="626">
        <v>48.32</v>
      </c>
      <c r="I186" s="625">
        <f t="shared" ref="I186" si="139">I184+F185</f>
        <v>9976.6630000000005</v>
      </c>
      <c r="J186" s="626">
        <v>334.70600000000002</v>
      </c>
      <c r="K186" s="626">
        <f t="shared" ref="K186" si="140">F185+F187</f>
        <v>775.88400000000001</v>
      </c>
      <c r="L186" s="589">
        <v>370.5</v>
      </c>
      <c r="M186" s="626">
        <v>172</v>
      </c>
      <c r="N186" s="626">
        <v>160</v>
      </c>
      <c r="O186" s="626">
        <v>333</v>
      </c>
      <c r="P186" s="626">
        <v>179</v>
      </c>
      <c r="Q186" s="626">
        <v>169</v>
      </c>
      <c r="R186" s="626">
        <v>348</v>
      </c>
      <c r="S186" s="626" t="s">
        <v>578</v>
      </c>
      <c r="T186" s="626" t="s">
        <v>579</v>
      </c>
      <c r="U186" s="626">
        <v>447324.58</v>
      </c>
      <c r="V186" s="626">
        <v>2482877.4900000002</v>
      </c>
      <c r="W186" s="635"/>
      <c r="X186" s="624" t="s">
        <v>195</v>
      </c>
      <c r="Y186" s="624" t="s">
        <v>195</v>
      </c>
      <c r="Z186" s="624" t="s">
        <v>195</v>
      </c>
      <c r="AA186" s="624" t="s">
        <v>195</v>
      </c>
    </row>
    <row r="187" spans="1:27" ht="31" customHeight="1" x14ac:dyDescent="0.35">
      <c r="A187" s="276"/>
      <c r="B187" s="626" t="s">
        <v>186</v>
      </c>
      <c r="C187" s="626"/>
      <c r="D187" s="626"/>
      <c r="E187" s="626"/>
      <c r="F187" s="626">
        <v>388</v>
      </c>
      <c r="G187" s="626"/>
      <c r="H187" s="626"/>
      <c r="I187" s="625"/>
      <c r="J187" s="626"/>
      <c r="K187" s="622"/>
      <c r="L187" s="592"/>
      <c r="M187" s="626"/>
      <c r="N187" s="626"/>
      <c r="O187" s="626"/>
      <c r="P187" s="626"/>
      <c r="Q187" s="626"/>
      <c r="R187" s="626"/>
      <c r="S187" s="626"/>
      <c r="T187" s="626"/>
      <c r="U187" s="626"/>
      <c r="V187" s="626"/>
      <c r="W187" s="635" t="s">
        <v>580</v>
      </c>
      <c r="X187" s="624"/>
      <c r="Y187" s="278"/>
      <c r="Z187" s="278"/>
      <c r="AA187" s="278"/>
    </row>
    <row r="188" spans="1:27" ht="31" customHeight="1" x14ac:dyDescent="0.35">
      <c r="A188" s="284">
        <v>90</v>
      </c>
      <c r="B188" s="626" t="s">
        <v>186</v>
      </c>
      <c r="C188" s="626" t="s">
        <v>581</v>
      </c>
      <c r="D188" s="626" t="s">
        <v>120</v>
      </c>
      <c r="E188" s="626" t="s">
        <v>186</v>
      </c>
      <c r="F188" s="626"/>
      <c r="G188" s="626" t="s">
        <v>186</v>
      </c>
      <c r="H188" s="626">
        <v>62.83</v>
      </c>
      <c r="I188" s="625">
        <f t="shared" ref="I188" si="141">I186+F187</f>
        <v>10364.663</v>
      </c>
      <c r="J188" s="626">
        <v>332.91199999999998</v>
      </c>
      <c r="K188" s="626">
        <f t="shared" ref="K188" si="142">F187+F189</f>
        <v>818</v>
      </c>
      <c r="L188" s="589">
        <v>370.5</v>
      </c>
      <c r="M188" s="626">
        <v>228</v>
      </c>
      <c r="N188" s="626">
        <v>210</v>
      </c>
      <c r="O188" s="626">
        <v>439</v>
      </c>
      <c r="P188" s="626">
        <v>220</v>
      </c>
      <c r="Q188" s="626">
        <v>212</v>
      </c>
      <c r="R188" s="626">
        <v>432</v>
      </c>
      <c r="S188" s="626" t="s">
        <v>582</v>
      </c>
      <c r="T188" s="626" t="s">
        <v>583</v>
      </c>
      <c r="U188" s="626">
        <v>447689.04200000002</v>
      </c>
      <c r="V188" s="626">
        <v>2482744.4049999998</v>
      </c>
      <c r="W188" s="635"/>
      <c r="X188" s="624" t="s">
        <v>195</v>
      </c>
      <c r="Y188" s="624" t="s">
        <v>195</v>
      </c>
      <c r="Z188" s="624" t="s">
        <v>195</v>
      </c>
      <c r="AA188" s="624" t="s">
        <v>195</v>
      </c>
    </row>
    <row r="189" spans="1:27" ht="31" customHeight="1" x14ac:dyDescent="0.35">
      <c r="A189" s="276"/>
      <c r="B189" s="626" t="s">
        <v>186</v>
      </c>
      <c r="C189" s="626"/>
      <c r="D189" s="626"/>
      <c r="E189" s="626"/>
      <c r="F189" s="626">
        <v>430</v>
      </c>
      <c r="G189" s="626"/>
      <c r="H189" s="626"/>
      <c r="I189" s="625"/>
      <c r="J189" s="626"/>
      <c r="K189" s="622"/>
      <c r="L189" s="592"/>
      <c r="M189" s="626"/>
      <c r="N189" s="626"/>
      <c r="O189" s="626"/>
      <c r="P189" s="626"/>
      <c r="Q189" s="626"/>
      <c r="R189" s="626"/>
      <c r="S189" s="626"/>
      <c r="T189" s="626"/>
      <c r="U189" s="626"/>
      <c r="V189" s="626"/>
      <c r="W189" s="635" t="s">
        <v>584</v>
      </c>
      <c r="X189" s="624"/>
      <c r="Y189" s="278"/>
      <c r="Z189" s="278"/>
      <c r="AA189" s="278"/>
    </row>
    <row r="190" spans="1:27" ht="31" customHeight="1" x14ac:dyDescent="0.35">
      <c r="A190" s="284">
        <v>91</v>
      </c>
      <c r="B190" s="626" t="s">
        <v>186</v>
      </c>
      <c r="C190" s="626" t="s">
        <v>585</v>
      </c>
      <c r="D190" s="626" t="s">
        <v>65</v>
      </c>
      <c r="E190" s="626" t="s">
        <v>186</v>
      </c>
      <c r="F190" s="626"/>
      <c r="G190" s="626" t="s">
        <v>186</v>
      </c>
      <c r="H190" s="626">
        <v>59.83</v>
      </c>
      <c r="I190" s="625">
        <f t="shared" ref="I190" si="143">I188+F189</f>
        <v>10794.663</v>
      </c>
      <c r="J190" s="626">
        <v>337.142</v>
      </c>
      <c r="K190" s="626">
        <f t="shared" ref="K190" si="144">F189+F191</f>
        <v>775.98399999999992</v>
      </c>
      <c r="L190" s="589">
        <v>370.5</v>
      </c>
      <c r="M190" s="626">
        <v>221</v>
      </c>
      <c r="N190" s="626">
        <v>235</v>
      </c>
      <c r="O190" s="626">
        <v>456</v>
      </c>
      <c r="P190" s="626">
        <v>220</v>
      </c>
      <c r="Q190" s="626">
        <v>219</v>
      </c>
      <c r="R190" s="626">
        <v>439</v>
      </c>
      <c r="S190" s="626" t="s">
        <v>586</v>
      </c>
      <c r="T190" s="626" t="s">
        <v>587</v>
      </c>
      <c r="U190" s="626">
        <v>448092.95500000002</v>
      </c>
      <c r="V190" s="626">
        <v>2482596.9139999999</v>
      </c>
      <c r="W190" s="635"/>
      <c r="X190" s="624" t="s">
        <v>195</v>
      </c>
      <c r="Y190" s="624" t="s">
        <v>195</v>
      </c>
      <c r="Z190" s="624" t="s">
        <v>195</v>
      </c>
      <c r="AA190" s="624" t="s">
        <v>195</v>
      </c>
    </row>
    <row r="191" spans="1:27" ht="31" customHeight="1" x14ac:dyDescent="0.35">
      <c r="A191" s="276"/>
      <c r="B191" s="626" t="s">
        <v>186</v>
      </c>
      <c r="C191" s="626"/>
      <c r="D191" s="626"/>
      <c r="E191" s="626"/>
      <c r="F191" s="626">
        <v>345.98399999999998</v>
      </c>
      <c r="G191" s="626"/>
      <c r="H191" s="626"/>
      <c r="I191" s="625"/>
      <c r="J191" s="626"/>
      <c r="K191" s="622"/>
      <c r="L191" s="592"/>
      <c r="M191" s="626"/>
      <c r="N191" s="626"/>
      <c r="O191" s="626"/>
      <c r="P191" s="626"/>
      <c r="Q191" s="626"/>
      <c r="R191" s="626"/>
      <c r="S191" s="626"/>
      <c r="T191" s="626"/>
      <c r="U191" s="626"/>
      <c r="V191" s="626"/>
      <c r="W191" s="635"/>
      <c r="X191" s="624"/>
      <c r="Y191" s="278"/>
      <c r="Z191" s="278"/>
      <c r="AA191" s="278"/>
    </row>
    <row r="192" spans="1:27" ht="31" customHeight="1" x14ac:dyDescent="0.35">
      <c r="A192" s="284">
        <v>92</v>
      </c>
      <c r="B192" s="626" t="s">
        <v>588</v>
      </c>
      <c r="C192" s="626" t="s">
        <v>589</v>
      </c>
      <c r="D192" s="626" t="s">
        <v>245</v>
      </c>
      <c r="E192" s="626" t="s">
        <v>590</v>
      </c>
      <c r="F192" s="626"/>
      <c r="G192" s="626">
        <v>1163.98</v>
      </c>
      <c r="H192" s="626">
        <v>48.32</v>
      </c>
      <c r="I192" s="625">
        <f t="shared" ref="I192" si="145">I190+F191</f>
        <v>11140.647000000001</v>
      </c>
      <c r="J192" s="626">
        <v>331.416</v>
      </c>
      <c r="K192" s="626">
        <f t="shared" ref="K192" si="146">F191+F193</f>
        <v>728.98399999999992</v>
      </c>
      <c r="L192" s="589">
        <v>370.5</v>
      </c>
      <c r="M192" s="626">
        <v>112</v>
      </c>
      <c r="N192" s="626">
        <v>168</v>
      </c>
      <c r="O192" s="626">
        <v>279</v>
      </c>
      <c r="P192" s="626">
        <v>128</v>
      </c>
      <c r="Q192" s="626">
        <v>174</v>
      </c>
      <c r="R192" s="626">
        <v>302</v>
      </c>
      <c r="S192" s="626" t="s">
        <v>591</v>
      </c>
      <c r="T192" s="626" t="s">
        <v>592</v>
      </c>
      <c r="U192" s="626">
        <v>448417.95</v>
      </c>
      <c r="V192" s="626">
        <v>2482478.2400000002</v>
      </c>
      <c r="W192" s="635"/>
      <c r="X192" s="624" t="s">
        <v>195</v>
      </c>
      <c r="Y192" s="624" t="s">
        <v>195</v>
      </c>
      <c r="Z192" s="624" t="s">
        <v>195</v>
      </c>
      <c r="AA192" s="624" t="s">
        <v>195</v>
      </c>
    </row>
    <row r="193" spans="1:27" ht="31" customHeight="1" x14ac:dyDescent="0.35">
      <c r="A193" s="276"/>
      <c r="B193" s="626" t="s">
        <v>186</v>
      </c>
      <c r="C193" s="626"/>
      <c r="D193" s="626"/>
      <c r="E193" s="626"/>
      <c r="F193" s="626">
        <v>383</v>
      </c>
      <c r="G193" s="626"/>
      <c r="H193" s="626"/>
      <c r="I193" s="625"/>
      <c r="J193" s="626"/>
      <c r="K193" s="622"/>
      <c r="L193" s="592"/>
      <c r="M193" s="626"/>
      <c r="N193" s="626"/>
      <c r="O193" s="626"/>
      <c r="P193" s="626"/>
      <c r="Q193" s="626"/>
      <c r="R193" s="626"/>
      <c r="S193" s="626"/>
      <c r="T193" s="626"/>
      <c r="U193" s="626"/>
      <c r="V193" s="626"/>
      <c r="W193" s="635" t="s">
        <v>196</v>
      </c>
      <c r="X193" s="624"/>
      <c r="Y193" s="278"/>
      <c r="Z193" s="278"/>
      <c r="AA193" s="278"/>
    </row>
    <row r="194" spans="1:27" ht="31" customHeight="1" x14ac:dyDescent="0.35">
      <c r="A194" s="284">
        <v>93</v>
      </c>
      <c r="B194" s="626" t="s">
        <v>186</v>
      </c>
      <c r="C194" s="626" t="s">
        <v>593</v>
      </c>
      <c r="D194" s="626" t="s">
        <v>501</v>
      </c>
      <c r="E194" s="626" t="s">
        <v>186</v>
      </c>
      <c r="F194" s="626"/>
      <c r="G194" s="626" t="s">
        <v>186</v>
      </c>
      <c r="H194" s="626">
        <v>61.33</v>
      </c>
      <c r="I194" s="625">
        <f t="shared" ref="I194" si="147">I192+F193</f>
        <v>11523.647000000001</v>
      </c>
      <c r="J194" s="626">
        <v>329.03100000000001</v>
      </c>
      <c r="K194" s="626">
        <f t="shared" ref="K194" si="148">F193+F195</f>
        <v>769</v>
      </c>
      <c r="L194" s="589">
        <v>370.5</v>
      </c>
      <c r="M194" s="626">
        <v>216</v>
      </c>
      <c r="N194" s="626">
        <v>280</v>
      </c>
      <c r="O194" s="626">
        <v>496</v>
      </c>
      <c r="P194" s="626">
        <v>210</v>
      </c>
      <c r="Q194" s="626">
        <v>260</v>
      </c>
      <c r="R194" s="626">
        <v>470</v>
      </c>
      <c r="S194" s="626" t="s">
        <v>594</v>
      </c>
      <c r="T194" s="626" t="s">
        <v>595</v>
      </c>
      <c r="U194" s="626">
        <v>448554.16499999998</v>
      </c>
      <c r="V194" s="626">
        <v>2482120.281</v>
      </c>
      <c r="W194" s="635"/>
      <c r="X194" s="624" t="s">
        <v>195</v>
      </c>
      <c r="Y194" s="624" t="s">
        <v>195</v>
      </c>
      <c r="Z194" s="624" t="s">
        <v>195</v>
      </c>
      <c r="AA194" s="624" t="s">
        <v>195</v>
      </c>
    </row>
    <row r="195" spans="1:27" ht="31" customHeight="1" x14ac:dyDescent="0.35">
      <c r="A195" s="276"/>
      <c r="B195" s="626" t="s">
        <v>186</v>
      </c>
      <c r="C195" s="626"/>
      <c r="D195" s="626"/>
      <c r="E195" s="626"/>
      <c r="F195" s="626">
        <v>386</v>
      </c>
      <c r="G195" s="626"/>
      <c r="H195" s="626"/>
      <c r="I195" s="625"/>
      <c r="J195" s="626"/>
      <c r="K195" s="622"/>
      <c r="L195" s="592"/>
      <c r="M195" s="626"/>
      <c r="N195" s="626"/>
      <c r="O195" s="626"/>
      <c r="P195" s="626"/>
      <c r="Q195" s="626"/>
      <c r="R195" s="626"/>
      <c r="S195" s="626"/>
      <c r="T195" s="626"/>
      <c r="U195" s="626"/>
      <c r="V195" s="626"/>
      <c r="W195" s="635" t="s">
        <v>596</v>
      </c>
      <c r="X195" s="624"/>
      <c r="Y195" s="278"/>
      <c r="Z195" s="278"/>
      <c r="AA195" s="278"/>
    </row>
    <row r="196" spans="1:27" ht="31" customHeight="1" x14ac:dyDescent="0.35">
      <c r="A196" s="284">
        <v>94</v>
      </c>
      <c r="B196" s="626" t="s">
        <v>186</v>
      </c>
      <c r="C196" s="626" t="s">
        <v>597</v>
      </c>
      <c r="D196" s="626" t="s">
        <v>120</v>
      </c>
      <c r="E196" s="626" t="s">
        <v>186</v>
      </c>
      <c r="F196" s="626"/>
      <c r="G196" s="626" t="s">
        <v>186</v>
      </c>
      <c r="H196" s="626">
        <v>62.83</v>
      </c>
      <c r="I196" s="625">
        <f t="shared" ref="I196" si="149">I194+F195</f>
        <v>11909.647000000001</v>
      </c>
      <c r="J196" s="626">
        <v>308.76900000000001</v>
      </c>
      <c r="K196" s="626">
        <f t="shared" ref="K196" si="150">F195+F197</f>
        <v>844.96699999999998</v>
      </c>
      <c r="L196" s="589">
        <v>370.5</v>
      </c>
      <c r="M196" s="626">
        <v>107</v>
      </c>
      <c r="N196" s="626">
        <v>284</v>
      </c>
      <c r="O196" s="626">
        <v>391</v>
      </c>
      <c r="P196" s="626">
        <v>128</v>
      </c>
      <c r="Q196" s="626">
        <v>272</v>
      </c>
      <c r="R196" s="626">
        <v>400</v>
      </c>
      <c r="S196" s="626" t="s">
        <v>598</v>
      </c>
      <c r="T196" s="626" t="s">
        <v>599</v>
      </c>
      <c r="U196" s="626">
        <v>448691.44699999999</v>
      </c>
      <c r="V196" s="626">
        <v>2481759.5189999999</v>
      </c>
      <c r="W196" s="635"/>
      <c r="X196" s="624" t="s">
        <v>195</v>
      </c>
      <c r="Y196" s="624" t="s">
        <v>195</v>
      </c>
      <c r="Z196" s="624" t="s">
        <v>195</v>
      </c>
      <c r="AA196" s="624" t="s">
        <v>195</v>
      </c>
    </row>
    <row r="197" spans="1:27" ht="31" customHeight="1" x14ac:dyDescent="0.35">
      <c r="A197" s="276"/>
      <c r="B197" s="626" t="s">
        <v>186</v>
      </c>
      <c r="C197" s="626"/>
      <c r="D197" s="626"/>
      <c r="E197" s="626"/>
      <c r="F197" s="626">
        <v>458.96699999999998</v>
      </c>
      <c r="G197" s="626"/>
      <c r="H197" s="626"/>
      <c r="I197" s="625"/>
      <c r="J197" s="626"/>
      <c r="K197" s="622"/>
      <c r="L197" s="592"/>
      <c r="M197" s="626"/>
      <c r="N197" s="626"/>
      <c r="O197" s="626"/>
      <c r="P197" s="626"/>
      <c r="Q197" s="626"/>
      <c r="R197" s="626"/>
      <c r="S197" s="626"/>
      <c r="T197" s="626"/>
      <c r="U197" s="626"/>
      <c r="V197" s="626"/>
      <c r="W197" s="635" t="s">
        <v>600</v>
      </c>
      <c r="X197" s="624"/>
      <c r="Y197" s="278"/>
      <c r="Z197" s="278"/>
      <c r="AA197" s="278"/>
    </row>
    <row r="198" spans="1:27" ht="31" customHeight="1" x14ac:dyDescent="0.35">
      <c r="A198" s="284">
        <v>95</v>
      </c>
      <c r="B198" s="626" t="s">
        <v>601</v>
      </c>
      <c r="C198" s="626" t="s">
        <v>602</v>
      </c>
      <c r="D198" s="626" t="s">
        <v>603</v>
      </c>
      <c r="E198" s="626" t="s">
        <v>604</v>
      </c>
      <c r="F198" s="626"/>
      <c r="G198" s="626">
        <v>1227.97</v>
      </c>
      <c r="H198" s="626">
        <v>45.32</v>
      </c>
      <c r="I198" s="625">
        <f t="shared" ref="I198" si="151">I196+F197</f>
        <v>12368.614000000001</v>
      </c>
      <c r="J198" s="626">
        <v>307.02800000000002</v>
      </c>
      <c r="K198" s="626">
        <f t="shared" ref="K198" si="152">F197+F199</f>
        <v>788.83999999999992</v>
      </c>
      <c r="L198" s="589">
        <v>370.5</v>
      </c>
      <c r="M198" s="626">
        <v>177</v>
      </c>
      <c r="N198" s="626">
        <v>83</v>
      </c>
      <c r="O198" s="626">
        <v>260</v>
      </c>
      <c r="P198" s="626">
        <v>190</v>
      </c>
      <c r="Q198" s="626">
        <v>111</v>
      </c>
      <c r="R198" s="626">
        <v>301</v>
      </c>
      <c r="S198" s="626" t="s">
        <v>605</v>
      </c>
      <c r="T198" s="626" t="s">
        <v>606</v>
      </c>
      <c r="U198" s="626">
        <v>448854.68</v>
      </c>
      <c r="V198" s="626">
        <v>2481330.56</v>
      </c>
      <c r="W198" s="635"/>
      <c r="X198" s="624" t="s">
        <v>194</v>
      </c>
      <c r="Y198" s="624" t="s">
        <v>195</v>
      </c>
      <c r="Z198" s="624" t="s">
        <v>195</v>
      </c>
      <c r="AA198" s="624" t="s">
        <v>195</v>
      </c>
    </row>
    <row r="199" spans="1:27" ht="31" customHeight="1" x14ac:dyDescent="0.35">
      <c r="A199" s="276"/>
      <c r="B199" s="626" t="s">
        <v>186</v>
      </c>
      <c r="C199" s="626"/>
      <c r="D199" s="626"/>
      <c r="E199" s="626"/>
      <c r="F199" s="626">
        <v>329.87299999999999</v>
      </c>
      <c r="G199" s="626"/>
      <c r="H199" s="626"/>
      <c r="I199" s="625"/>
      <c r="J199" s="626"/>
      <c r="K199" s="622"/>
      <c r="L199" s="592"/>
      <c r="M199" s="626"/>
      <c r="N199" s="626"/>
      <c r="O199" s="626"/>
      <c r="P199" s="626"/>
      <c r="Q199" s="626"/>
      <c r="R199" s="626"/>
      <c r="S199" s="626"/>
      <c r="T199" s="626"/>
      <c r="U199" s="626"/>
      <c r="V199" s="626"/>
      <c r="W199" s="635" t="s">
        <v>607</v>
      </c>
      <c r="X199" s="624"/>
      <c r="Y199" s="278"/>
      <c r="Z199" s="278"/>
      <c r="AA199" s="278"/>
    </row>
    <row r="200" spans="1:27" ht="31" customHeight="1" x14ac:dyDescent="0.35">
      <c r="A200" s="284">
        <v>96</v>
      </c>
      <c r="B200" s="626" t="s">
        <v>608</v>
      </c>
      <c r="C200" s="626" t="s">
        <v>609</v>
      </c>
      <c r="D200" s="626" t="s">
        <v>610</v>
      </c>
      <c r="E200" s="626" t="s">
        <v>611</v>
      </c>
      <c r="F200" s="626"/>
      <c r="G200" s="626">
        <v>329.87</v>
      </c>
      <c r="H200" s="626">
        <v>45.32</v>
      </c>
      <c r="I200" s="625">
        <f t="shared" ref="I200" si="153">I198+F199</f>
        <v>12698.487000000001</v>
      </c>
      <c r="J200" s="626">
        <v>321.29599999999999</v>
      </c>
      <c r="K200" s="626">
        <f t="shared" ref="K200" si="154">F199+F201</f>
        <v>698.87300000000005</v>
      </c>
      <c r="L200" s="589">
        <v>370.5</v>
      </c>
      <c r="M200" s="626">
        <v>248</v>
      </c>
      <c r="N200" s="626">
        <v>114</v>
      </c>
      <c r="O200" s="626">
        <v>361</v>
      </c>
      <c r="P200" s="626">
        <v>221</v>
      </c>
      <c r="Q200" s="626">
        <v>130</v>
      </c>
      <c r="R200" s="626">
        <v>351</v>
      </c>
      <c r="S200" s="626" t="s">
        <v>612</v>
      </c>
      <c r="T200" s="626" t="s">
        <v>613</v>
      </c>
      <c r="U200" s="626">
        <v>449139.01</v>
      </c>
      <c r="V200" s="626">
        <v>2481163.31</v>
      </c>
      <c r="W200" s="635"/>
      <c r="X200" s="624" t="s">
        <v>194</v>
      </c>
      <c r="Y200" s="624" t="s">
        <v>195</v>
      </c>
      <c r="Z200" s="624" t="s">
        <v>195</v>
      </c>
      <c r="AA200" s="624" t="s">
        <v>195</v>
      </c>
    </row>
    <row r="201" spans="1:27" ht="31" customHeight="1" x14ac:dyDescent="0.35">
      <c r="A201" s="276"/>
      <c r="B201" s="626" t="s">
        <v>186</v>
      </c>
      <c r="C201" s="626"/>
      <c r="D201" s="626"/>
      <c r="E201" s="626"/>
      <c r="F201" s="626">
        <v>369</v>
      </c>
      <c r="G201" s="626"/>
      <c r="H201" s="626"/>
      <c r="I201" s="625"/>
      <c r="J201" s="626"/>
      <c r="K201" s="622"/>
      <c r="L201" s="592"/>
      <c r="M201" s="626"/>
      <c r="N201" s="626"/>
      <c r="O201" s="626"/>
      <c r="P201" s="626"/>
      <c r="Q201" s="626"/>
      <c r="R201" s="626"/>
      <c r="S201" s="626"/>
      <c r="T201" s="626"/>
      <c r="U201" s="626"/>
      <c r="V201" s="626"/>
      <c r="W201" s="635" t="s">
        <v>196</v>
      </c>
      <c r="X201" s="624"/>
      <c r="Y201" s="278"/>
      <c r="Z201" s="278"/>
      <c r="AA201" s="278"/>
    </row>
    <row r="202" spans="1:27" ht="31" customHeight="1" x14ac:dyDescent="0.35">
      <c r="A202" s="284">
        <v>97</v>
      </c>
      <c r="B202" s="626" t="s">
        <v>186</v>
      </c>
      <c r="C202" s="626" t="s">
        <v>614</v>
      </c>
      <c r="D202" s="626" t="s">
        <v>65</v>
      </c>
      <c r="E202" s="626" t="s">
        <v>186</v>
      </c>
      <c r="F202" s="626"/>
      <c r="G202" s="626" t="s">
        <v>186</v>
      </c>
      <c r="H202" s="626">
        <v>59.83</v>
      </c>
      <c r="I202" s="625">
        <f t="shared" ref="I202" si="155">I200+F201</f>
        <v>13067.487000000001</v>
      </c>
      <c r="J202" s="626">
        <v>327.36</v>
      </c>
      <c r="K202" s="626">
        <f t="shared" ref="K202" si="156">F201+F203</f>
        <v>835.93499999999995</v>
      </c>
      <c r="L202" s="589">
        <v>370.5</v>
      </c>
      <c r="M202" s="626">
        <v>257</v>
      </c>
      <c r="N202" s="626">
        <v>277</v>
      </c>
      <c r="O202" s="626">
        <v>534</v>
      </c>
      <c r="P202" s="626">
        <v>241</v>
      </c>
      <c r="Q202" s="626">
        <v>268</v>
      </c>
      <c r="R202" s="626">
        <v>509</v>
      </c>
      <c r="S202" s="626" t="s">
        <v>615</v>
      </c>
      <c r="T202" s="626" t="s">
        <v>616</v>
      </c>
      <c r="U202" s="626">
        <v>449351.20600000001</v>
      </c>
      <c r="V202" s="626">
        <v>2480861.426</v>
      </c>
      <c r="W202" s="635"/>
      <c r="X202" s="624" t="s">
        <v>194</v>
      </c>
      <c r="Y202" s="624" t="s">
        <v>195</v>
      </c>
      <c r="Z202" s="624" t="s">
        <v>195</v>
      </c>
      <c r="AA202" s="624" t="s">
        <v>195</v>
      </c>
    </row>
    <row r="203" spans="1:27" ht="31" customHeight="1" x14ac:dyDescent="0.35">
      <c r="A203" s="276"/>
      <c r="B203" s="626" t="s">
        <v>186</v>
      </c>
      <c r="C203" s="626"/>
      <c r="D203" s="626"/>
      <c r="E203" s="626"/>
      <c r="F203" s="626">
        <v>466.935</v>
      </c>
      <c r="G203" s="626"/>
      <c r="H203" s="626"/>
      <c r="I203" s="625"/>
      <c r="J203" s="626"/>
      <c r="K203" s="622"/>
      <c r="L203" s="592"/>
      <c r="M203" s="626"/>
      <c r="N203" s="626"/>
      <c r="O203" s="626"/>
      <c r="P203" s="626"/>
      <c r="Q203" s="626"/>
      <c r="R203" s="626"/>
      <c r="S203" s="626"/>
      <c r="T203" s="626"/>
      <c r="U203" s="626"/>
      <c r="V203" s="626"/>
      <c r="W203" s="635" t="s">
        <v>617</v>
      </c>
      <c r="X203" s="624"/>
      <c r="Y203" s="278"/>
      <c r="Z203" s="278"/>
      <c r="AA203" s="278"/>
    </row>
    <row r="204" spans="1:27" ht="31" customHeight="1" x14ac:dyDescent="0.35">
      <c r="A204" s="284">
        <v>98</v>
      </c>
      <c r="B204" s="626" t="s">
        <v>618</v>
      </c>
      <c r="C204" s="626" t="s">
        <v>619</v>
      </c>
      <c r="D204" s="626" t="s">
        <v>433</v>
      </c>
      <c r="E204" s="626" t="s">
        <v>620</v>
      </c>
      <c r="F204" s="626"/>
      <c r="G204" s="626">
        <v>835.94</v>
      </c>
      <c r="H204" s="626">
        <v>54.32</v>
      </c>
      <c r="I204" s="625">
        <f t="shared" ref="I204" si="157">I202+F203</f>
        <v>13534.422</v>
      </c>
      <c r="J204" s="626">
        <v>315.92700000000002</v>
      </c>
      <c r="K204" s="626">
        <f t="shared" ref="K204" si="158">F203+F205</f>
        <v>771.78899999999999</v>
      </c>
      <c r="L204" s="589">
        <v>370.5</v>
      </c>
      <c r="M204" s="626">
        <v>191</v>
      </c>
      <c r="N204" s="626">
        <v>93</v>
      </c>
      <c r="O204" s="626">
        <v>284</v>
      </c>
      <c r="P204" s="626">
        <v>201</v>
      </c>
      <c r="Q204" s="626">
        <v>115</v>
      </c>
      <c r="R204" s="626">
        <v>316</v>
      </c>
      <c r="S204" s="626" t="s">
        <v>621</v>
      </c>
      <c r="T204" s="626" t="s">
        <v>622</v>
      </c>
      <c r="U204" s="626">
        <v>449619.72</v>
      </c>
      <c r="V204" s="626">
        <v>2480479.42</v>
      </c>
      <c r="W204" s="635"/>
      <c r="X204" s="624" t="s">
        <v>194</v>
      </c>
      <c r="Y204" s="624" t="s">
        <v>195</v>
      </c>
      <c r="Z204" s="624" t="s">
        <v>195</v>
      </c>
      <c r="AA204" s="624" t="s">
        <v>195</v>
      </c>
    </row>
    <row r="205" spans="1:27" ht="31" customHeight="1" x14ac:dyDescent="0.35">
      <c r="A205" s="276"/>
      <c r="B205" s="626" t="s">
        <v>186</v>
      </c>
      <c r="C205" s="626"/>
      <c r="D205" s="626"/>
      <c r="E205" s="626"/>
      <c r="F205" s="626">
        <v>304.85399999999998</v>
      </c>
      <c r="G205" s="626"/>
      <c r="H205" s="626"/>
      <c r="I205" s="625"/>
      <c r="J205" s="626"/>
      <c r="K205" s="622"/>
      <c r="L205" s="592"/>
      <c r="M205" s="626"/>
      <c r="N205" s="626"/>
      <c r="O205" s="626"/>
      <c r="P205" s="626"/>
      <c r="Q205" s="626"/>
      <c r="R205" s="626"/>
      <c r="S205" s="626"/>
      <c r="T205" s="626"/>
      <c r="U205" s="626"/>
      <c r="V205" s="626"/>
      <c r="W205" s="635" t="s">
        <v>623</v>
      </c>
      <c r="X205" s="624"/>
      <c r="Y205" s="278"/>
      <c r="Z205" s="278"/>
      <c r="AA205" s="278"/>
    </row>
    <row r="206" spans="1:27" ht="31" customHeight="1" x14ac:dyDescent="0.35">
      <c r="A206" s="284">
        <v>99</v>
      </c>
      <c r="B206" s="626" t="s">
        <v>624</v>
      </c>
      <c r="C206" s="626" t="s">
        <v>625</v>
      </c>
      <c r="D206" s="626" t="s">
        <v>626</v>
      </c>
      <c r="E206" s="626" t="s">
        <v>627</v>
      </c>
      <c r="F206" s="626"/>
      <c r="G206" s="626">
        <v>304.85000000000002</v>
      </c>
      <c r="H206" s="626">
        <v>66.319999999999993</v>
      </c>
      <c r="I206" s="625">
        <f t="shared" ref="I206" si="159">I204+F205</f>
        <v>13839.276</v>
      </c>
      <c r="J206" s="626">
        <v>313.09500000000003</v>
      </c>
      <c r="K206" s="626">
        <f t="shared" ref="K206" si="160">F205+F207</f>
        <v>518.85699999999997</v>
      </c>
      <c r="L206" s="589">
        <v>370.5</v>
      </c>
      <c r="M206" s="626">
        <v>212</v>
      </c>
      <c r="N206" s="626">
        <v>39</v>
      </c>
      <c r="O206" s="626">
        <v>250</v>
      </c>
      <c r="P206" s="626">
        <v>190</v>
      </c>
      <c r="Q206" s="626">
        <v>75</v>
      </c>
      <c r="R206" s="626">
        <v>265</v>
      </c>
      <c r="S206" s="626" t="s">
        <v>628</v>
      </c>
      <c r="T206" s="626" t="s">
        <v>629</v>
      </c>
      <c r="U206" s="626">
        <v>449862.7</v>
      </c>
      <c r="V206" s="626">
        <v>2480295.31</v>
      </c>
      <c r="W206" s="635"/>
      <c r="X206" s="624" t="s">
        <v>194</v>
      </c>
      <c r="Y206" s="624" t="s">
        <v>195</v>
      </c>
      <c r="Z206" s="624" t="s">
        <v>195</v>
      </c>
      <c r="AA206" s="624" t="s">
        <v>195</v>
      </c>
    </row>
    <row r="207" spans="1:27" ht="31" customHeight="1" x14ac:dyDescent="0.35">
      <c r="A207" s="276"/>
      <c r="B207" s="626" t="s">
        <v>186</v>
      </c>
      <c r="C207" s="626"/>
      <c r="D207" s="626"/>
      <c r="E207" s="626"/>
      <c r="F207" s="626">
        <v>214.00299999999999</v>
      </c>
      <c r="G207" s="626"/>
      <c r="H207" s="626"/>
      <c r="I207" s="625"/>
      <c r="J207" s="626"/>
      <c r="K207" s="622"/>
      <c r="L207" s="592"/>
      <c r="M207" s="626"/>
      <c r="N207" s="626"/>
      <c r="O207" s="626"/>
      <c r="P207" s="626"/>
      <c r="Q207" s="626"/>
      <c r="R207" s="626"/>
      <c r="S207" s="626"/>
      <c r="T207" s="626"/>
      <c r="U207" s="626"/>
      <c r="V207" s="626"/>
      <c r="W207" s="635" t="s">
        <v>630</v>
      </c>
      <c r="X207" s="624"/>
      <c r="Y207" s="278"/>
      <c r="Z207" s="278"/>
      <c r="AA207" s="278"/>
    </row>
    <row r="208" spans="1:27" ht="31" customHeight="1" x14ac:dyDescent="0.35">
      <c r="A208" s="284">
        <v>100</v>
      </c>
      <c r="B208" s="626" t="s">
        <v>631</v>
      </c>
      <c r="C208" s="626" t="s">
        <v>632</v>
      </c>
      <c r="D208" s="626" t="s">
        <v>633</v>
      </c>
      <c r="E208" s="626" t="s">
        <v>634</v>
      </c>
      <c r="F208" s="626"/>
      <c r="G208" s="626">
        <v>214</v>
      </c>
      <c r="H208" s="626">
        <v>73.319999999999993</v>
      </c>
      <c r="I208" s="625">
        <f t="shared" ref="I208" si="161">I206+F207</f>
        <v>14053.279</v>
      </c>
      <c r="J208" s="626">
        <v>312.50799999999998</v>
      </c>
      <c r="K208" s="626">
        <f t="shared" ref="K208" si="162">F207+F209</f>
        <v>648.00199999999995</v>
      </c>
      <c r="L208" s="589">
        <v>370.5</v>
      </c>
      <c r="M208" s="626">
        <v>176</v>
      </c>
      <c r="N208" s="626">
        <v>328</v>
      </c>
      <c r="O208" s="626">
        <v>503</v>
      </c>
      <c r="P208" s="626">
        <v>139</v>
      </c>
      <c r="Q208" s="626">
        <v>302</v>
      </c>
      <c r="R208" s="626">
        <v>441</v>
      </c>
      <c r="S208" s="626" t="s">
        <v>635</v>
      </c>
      <c r="T208" s="626" t="s">
        <v>636</v>
      </c>
      <c r="U208" s="626">
        <v>450075.59</v>
      </c>
      <c r="V208" s="626">
        <v>2480273.5099999998</v>
      </c>
      <c r="W208" s="635"/>
      <c r="X208" s="624" t="s">
        <v>194</v>
      </c>
      <c r="Y208" s="624" t="s">
        <v>195</v>
      </c>
      <c r="Z208" s="624" t="s">
        <v>195</v>
      </c>
      <c r="AA208" s="624" t="s">
        <v>195</v>
      </c>
    </row>
    <row r="209" spans="1:27" ht="31" customHeight="1" x14ac:dyDescent="0.35">
      <c r="A209" s="276"/>
      <c r="B209" s="626" t="s">
        <v>186</v>
      </c>
      <c r="C209" s="626"/>
      <c r="D209" s="626"/>
      <c r="E209" s="626"/>
      <c r="F209" s="626">
        <v>433.99900000000002</v>
      </c>
      <c r="G209" s="626"/>
      <c r="H209" s="626"/>
      <c r="I209" s="625"/>
      <c r="J209" s="626"/>
      <c r="K209" s="622"/>
      <c r="L209" s="592"/>
      <c r="M209" s="626"/>
      <c r="N209" s="626"/>
      <c r="O209" s="626"/>
      <c r="P209" s="626"/>
      <c r="Q209" s="626"/>
      <c r="R209" s="626"/>
      <c r="S209" s="626"/>
      <c r="T209" s="626"/>
      <c r="U209" s="626"/>
      <c r="V209" s="626"/>
      <c r="W209" s="635" t="s">
        <v>637</v>
      </c>
      <c r="X209" s="624"/>
      <c r="Y209" s="278"/>
      <c r="Z209" s="278"/>
      <c r="AA209" s="278"/>
    </row>
    <row r="210" spans="1:27" ht="31" customHeight="1" x14ac:dyDescent="0.35">
      <c r="A210" s="284">
        <v>101</v>
      </c>
      <c r="B210" s="626" t="s">
        <v>186</v>
      </c>
      <c r="C210" s="626" t="s">
        <v>638</v>
      </c>
      <c r="D210" s="626" t="s">
        <v>49</v>
      </c>
      <c r="E210" s="626" t="s">
        <v>186</v>
      </c>
      <c r="F210" s="626"/>
      <c r="G210" s="626" t="s">
        <v>186</v>
      </c>
      <c r="H210" s="626">
        <v>56.83</v>
      </c>
      <c r="I210" s="625">
        <f t="shared" ref="I210" si="163">I208+F209</f>
        <v>14487.278</v>
      </c>
      <c r="J210" s="626">
        <v>307.44099999999997</v>
      </c>
      <c r="K210" s="626">
        <f t="shared" ref="K210" si="164">F209+F211</f>
        <v>847.99900000000002</v>
      </c>
      <c r="L210" s="589">
        <v>370.5</v>
      </c>
      <c r="M210" s="626">
        <v>108</v>
      </c>
      <c r="N210" s="626">
        <v>145</v>
      </c>
      <c r="O210" s="626">
        <v>254</v>
      </c>
      <c r="P210" s="626">
        <v>135</v>
      </c>
      <c r="Q210" s="626">
        <v>161</v>
      </c>
      <c r="R210" s="626">
        <v>296</v>
      </c>
      <c r="S210" s="626" t="s">
        <v>639</v>
      </c>
      <c r="T210" s="626" t="s">
        <v>640</v>
      </c>
      <c r="U210" s="626">
        <v>450478.83500000002</v>
      </c>
      <c r="V210" s="626">
        <v>2480113.0460000001</v>
      </c>
      <c r="W210" s="635"/>
      <c r="X210" s="624" t="s">
        <v>194</v>
      </c>
      <c r="Y210" s="624" t="s">
        <v>195</v>
      </c>
      <c r="Z210" s="624" t="s">
        <v>195</v>
      </c>
      <c r="AA210" s="624" t="s">
        <v>195</v>
      </c>
    </row>
    <row r="211" spans="1:27" ht="31" customHeight="1" x14ac:dyDescent="0.35">
      <c r="A211" s="276"/>
      <c r="B211" s="626" t="s">
        <v>186</v>
      </c>
      <c r="C211" s="626"/>
      <c r="D211" s="626"/>
      <c r="E211" s="626"/>
      <c r="F211" s="626">
        <v>414</v>
      </c>
      <c r="G211" s="626"/>
      <c r="H211" s="626"/>
      <c r="I211" s="625"/>
      <c r="J211" s="626"/>
      <c r="K211" s="622"/>
      <c r="L211" s="592"/>
      <c r="M211" s="626"/>
      <c r="N211" s="626"/>
      <c r="O211" s="626"/>
      <c r="P211" s="626"/>
      <c r="Q211" s="626"/>
      <c r="R211" s="626"/>
      <c r="S211" s="626"/>
      <c r="T211" s="626"/>
      <c r="U211" s="626"/>
      <c r="V211" s="626"/>
      <c r="W211" s="635" t="s">
        <v>641</v>
      </c>
      <c r="X211" s="624"/>
      <c r="Y211" s="278"/>
      <c r="Z211" s="278"/>
      <c r="AA211" s="278"/>
    </row>
    <row r="212" spans="1:27" ht="31" customHeight="1" x14ac:dyDescent="0.35">
      <c r="A212" s="284">
        <v>102</v>
      </c>
      <c r="B212" s="626" t="s">
        <v>186</v>
      </c>
      <c r="C212" s="626" t="s">
        <v>642</v>
      </c>
      <c r="D212" s="626" t="s">
        <v>120</v>
      </c>
      <c r="E212" s="626" t="s">
        <v>186</v>
      </c>
      <c r="F212" s="626"/>
      <c r="G212" s="626" t="s">
        <v>186</v>
      </c>
      <c r="H212" s="626">
        <v>62.83</v>
      </c>
      <c r="I212" s="625">
        <f t="shared" ref="I212" si="165">I210+F211</f>
        <v>14901.278</v>
      </c>
      <c r="J212" s="626">
        <v>316.07600000000002</v>
      </c>
      <c r="K212" s="626">
        <f t="shared" ref="K212" si="166">F211+F213</f>
        <v>830</v>
      </c>
      <c r="L212" s="589">
        <v>370.5</v>
      </c>
      <c r="M212" s="626">
        <v>270</v>
      </c>
      <c r="N212" s="626">
        <v>173</v>
      </c>
      <c r="O212" s="626">
        <v>442</v>
      </c>
      <c r="P212" s="626">
        <v>255</v>
      </c>
      <c r="Q212" s="626">
        <v>182</v>
      </c>
      <c r="R212" s="626">
        <v>437</v>
      </c>
      <c r="S212" s="626" t="s">
        <v>643</v>
      </c>
      <c r="T212" s="626" t="s">
        <v>644</v>
      </c>
      <c r="U212" s="626">
        <v>450863.49800000002</v>
      </c>
      <c r="V212" s="626">
        <v>2479959.9759999998</v>
      </c>
      <c r="W212" s="635"/>
      <c r="X212" s="624" t="s">
        <v>194</v>
      </c>
      <c r="Y212" s="624" t="s">
        <v>195</v>
      </c>
      <c r="Z212" s="624" t="s">
        <v>195</v>
      </c>
      <c r="AA212" s="624" t="s">
        <v>195</v>
      </c>
    </row>
    <row r="213" spans="1:27" ht="31" customHeight="1" x14ac:dyDescent="0.35">
      <c r="A213" s="276"/>
      <c r="B213" s="626" t="s">
        <v>186</v>
      </c>
      <c r="C213" s="626"/>
      <c r="D213" s="626"/>
      <c r="E213" s="626"/>
      <c r="F213" s="626">
        <v>416</v>
      </c>
      <c r="G213" s="626"/>
      <c r="H213" s="626"/>
      <c r="I213" s="625"/>
      <c r="J213" s="626"/>
      <c r="K213" s="622"/>
      <c r="L213" s="592"/>
      <c r="M213" s="626"/>
      <c r="N213" s="626"/>
      <c r="O213" s="626"/>
      <c r="P213" s="626"/>
      <c r="Q213" s="626"/>
      <c r="R213" s="626"/>
      <c r="S213" s="626"/>
      <c r="T213" s="626"/>
      <c r="U213" s="626"/>
      <c r="V213" s="626"/>
      <c r="W213" s="635" t="s">
        <v>645</v>
      </c>
      <c r="X213" s="624"/>
      <c r="Y213" s="278"/>
      <c r="Z213" s="278"/>
      <c r="AA213" s="278"/>
    </row>
    <row r="214" spans="1:27" ht="31" customHeight="1" x14ac:dyDescent="0.35">
      <c r="A214" s="284">
        <v>103</v>
      </c>
      <c r="B214" s="626" t="s">
        <v>186</v>
      </c>
      <c r="C214" s="626" t="s">
        <v>646</v>
      </c>
      <c r="D214" s="626" t="s">
        <v>49</v>
      </c>
      <c r="E214" s="626" t="s">
        <v>186</v>
      </c>
      <c r="F214" s="626"/>
      <c r="G214" s="626" t="s">
        <v>186</v>
      </c>
      <c r="H214" s="626">
        <v>56.83</v>
      </c>
      <c r="I214" s="625">
        <f t="shared" ref="I214" si="167">I212+F213</f>
        <v>15317.278</v>
      </c>
      <c r="J214" s="626">
        <v>330.577</v>
      </c>
      <c r="K214" s="626">
        <f t="shared" ref="K214" si="168">F213+F215</f>
        <v>750.88099999999997</v>
      </c>
      <c r="L214" s="589">
        <v>370.5</v>
      </c>
      <c r="M214" s="626">
        <v>245</v>
      </c>
      <c r="N214" s="626">
        <v>227</v>
      </c>
      <c r="O214" s="626">
        <v>472</v>
      </c>
      <c r="P214" s="626">
        <v>236</v>
      </c>
      <c r="Q214" s="626">
        <v>213</v>
      </c>
      <c r="R214" s="626">
        <v>449</v>
      </c>
      <c r="S214" s="626" t="s">
        <v>647</v>
      </c>
      <c r="T214" s="626" t="s">
        <v>648</v>
      </c>
      <c r="U214" s="626">
        <v>451250.01899999997</v>
      </c>
      <c r="V214" s="626">
        <v>2479806.1669999999</v>
      </c>
      <c r="W214" s="635"/>
      <c r="X214" s="624" t="s">
        <v>194</v>
      </c>
      <c r="Y214" s="624" t="s">
        <v>195</v>
      </c>
      <c r="Z214" s="624" t="s">
        <v>195</v>
      </c>
      <c r="AA214" s="624" t="s">
        <v>195</v>
      </c>
    </row>
    <row r="215" spans="1:27" ht="31" customHeight="1" x14ac:dyDescent="0.35">
      <c r="A215" s="276"/>
      <c r="B215" s="626" t="s">
        <v>186</v>
      </c>
      <c r="C215" s="626"/>
      <c r="D215" s="626"/>
      <c r="E215" s="626"/>
      <c r="F215" s="626">
        <v>334.88099999999997</v>
      </c>
      <c r="G215" s="626"/>
      <c r="H215" s="626"/>
      <c r="I215" s="625"/>
      <c r="J215" s="626"/>
      <c r="K215" s="622"/>
      <c r="L215" s="592"/>
      <c r="M215" s="626"/>
      <c r="N215" s="626"/>
      <c r="O215" s="626"/>
      <c r="P215" s="626"/>
      <c r="Q215" s="626"/>
      <c r="R215" s="626"/>
      <c r="S215" s="626"/>
      <c r="T215" s="626"/>
      <c r="U215" s="626"/>
      <c r="V215" s="626"/>
      <c r="W215" s="635" t="s">
        <v>649</v>
      </c>
      <c r="X215" s="624"/>
      <c r="Y215" s="278"/>
      <c r="Z215" s="278"/>
      <c r="AA215" s="278"/>
    </row>
    <row r="216" spans="1:27" ht="31" customHeight="1" x14ac:dyDescent="0.35">
      <c r="A216" s="284">
        <v>104</v>
      </c>
      <c r="B216" s="626" t="s">
        <v>650</v>
      </c>
      <c r="C216" s="626" t="s">
        <v>651</v>
      </c>
      <c r="D216" s="626" t="s">
        <v>427</v>
      </c>
      <c r="E216" s="626" t="s">
        <v>652</v>
      </c>
      <c r="F216" s="626"/>
      <c r="G216" s="626">
        <v>1598.88</v>
      </c>
      <c r="H216" s="626">
        <v>48.32</v>
      </c>
      <c r="I216" s="625">
        <f t="shared" ref="I216" si="169">I214+F215</f>
        <v>15652.159</v>
      </c>
      <c r="J216" s="626">
        <v>322.33</v>
      </c>
      <c r="K216" s="626">
        <f t="shared" ref="K216" si="170">F215+F217</f>
        <v>690.88099999999997</v>
      </c>
      <c r="L216" s="589">
        <v>370.5</v>
      </c>
      <c r="M216" s="626">
        <v>109</v>
      </c>
      <c r="N216" s="626">
        <v>174</v>
      </c>
      <c r="O216" s="626">
        <v>283</v>
      </c>
      <c r="P216" s="626">
        <v>123</v>
      </c>
      <c r="Q216" s="626">
        <v>176</v>
      </c>
      <c r="R216" s="626">
        <v>299</v>
      </c>
      <c r="S216" s="626" t="s">
        <v>653</v>
      </c>
      <c r="T216" s="626" t="s">
        <v>654</v>
      </c>
      <c r="U216" s="626">
        <v>451561.17</v>
      </c>
      <c r="V216" s="626">
        <v>2479682.35</v>
      </c>
      <c r="W216" s="635"/>
      <c r="X216" s="624" t="s">
        <v>194</v>
      </c>
      <c r="Y216" s="624" t="s">
        <v>195</v>
      </c>
      <c r="Z216" s="624" t="s">
        <v>195</v>
      </c>
      <c r="AA216" s="624" t="s">
        <v>195</v>
      </c>
    </row>
    <row r="217" spans="1:27" ht="31" customHeight="1" x14ac:dyDescent="0.35">
      <c r="A217" s="276"/>
      <c r="B217" s="626" t="s">
        <v>186</v>
      </c>
      <c r="C217" s="626"/>
      <c r="D217" s="626"/>
      <c r="E217" s="626"/>
      <c r="F217" s="626">
        <v>356</v>
      </c>
      <c r="G217" s="626"/>
      <c r="H217" s="626"/>
      <c r="I217" s="625"/>
      <c r="J217" s="626"/>
      <c r="K217" s="622"/>
      <c r="L217" s="592"/>
      <c r="M217" s="626"/>
      <c r="N217" s="626"/>
      <c r="O217" s="626"/>
      <c r="P217" s="626"/>
      <c r="Q217" s="626"/>
      <c r="R217" s="626"/>
      <c r="S217" s="626"/>
      <c r="T217" s="626"/>
      <c r="U217" s="626"/>
      <c r="V217" s="626"/>
      <c r="W217" s="635" t="s">
        <v>655</v>
      </c>
      <c r="X217" s="624"/>
      <c r="Y217" s="278"/>
      <c r="Z217" s="278"/>
      <c r="AA217" s="278"/>
    </row>
    <row r="218" spans="1:27" ht="31" customHeight="1" x14ac:dyDescent="0.35">
      <c r="A218" s="284">
        <v>105</v>
      </c>
      <c r="B218" s="626" t="s">
        <v>186</v>
      </c>
      <c r="C218" s="626" t="s">
        <v>656</v>
      </c>
      <c r="D218" s="626" t="s">
        <v>45</v>
      </c>
      <c r="E218" s="626" t="s">
        <v>186</v>
      </c>
      <c r="F218" s="626"/>
      <c r="G218" s="626" t="s">
        <v>186</v>
      </c>
      <c r="H218" s="626">
        <v>53.83</v>
      </c>
      <c r="I218" s="625">
        <f t="shared" ref="I218" si="171">I216+F217</f>
        <v>16008.159</v>
      </c>
      <c r="J218" s="626">
        <v>323.077</v>
      </c>
      <c r="K218" s="626">
        <f t="shared" ref="K218" si="172">F217+F219</f>
        <v>741</v>
      </c>
      <c r="L218" s="589">
        <v>370.5</v>
      </c>
      <c r="M218" s="626">
        <v>183</v>
      </c>
      <c r="N218" s="626">
        <v>211</v>
      </c>
      <c r="O218" s="626">
        <v>394</v>
      </c>
      <c r="P218" s="626">
        <v>182</v>
      </c>
      <c r="Q218" s="626">
        <v>206</v>
      </c>
      <c r="R218" s="626">
        <v>388</v>
      </c>
      <c r="S218" s="626" t="s">
        <v>657</v>
      </c>
      <c r="T218" s="626" t="s">
        <v>658</v>
      </c>
      <c r="U218" s="626">
        <v>451819.32199999999</v>
      </c>
      <c r="V218" s="626">
        <v>2479437.21</v>
      </c>
      <c r="W218" s="635"/>
      <c r="X218" s="624" t="s">
        <v>194</v>
      </c>
      <c r="Y218" s="624" t="s">
        <v>195</v>
      </c>
      <c r="Z218" s="624" t="s">
        <v>195</v>
      </c>
      <c r="AA218" s="624" t="s">
        <v>195</v>
      </c>
    </row>
    <row r="219" spans="1:27" ht="31" customHeight="1" x14ac:dyDescent="0.35">
      <c r="A219" s="276"/>
      <c r="B219" s="626" t="s">
        <v>186</v>
      </c>
      <c r="C219" s="626"/>
      <c r="D219" s="626"/>
      <c r="E219" s="626"/>
      <c r="F219" s="626">
        <v>385</v>
      </c>
      <c r="G219" s="626"/>
      <c r="H219" s="626"/>
      <c r="I219" s="625"/>
      <c r="J219" s="626"/>
      <c r="K219" s="622"/>
      <c r="L219" s="592"/>
      <c r="M219" s="626"/>
      <c r="N219" s="626"/>
      <c r="O219" s="626"/>
      <c r="P219" s="626"/>
      <c r="Q219" s="626"/>
      <c r="R219" s="626"/>
      <c r="S219" s="626"/>
      <c r="T219" s="626"/>
      <c r="U219" s="626"/>
      <c r="V219" s="626"/>
      <c r="W219" s="635" t="s">
        <v>659</v>
      </c>
      <c r="X219" s="624"/>
      <c r="Y219" s="278"/>
      <c r="Z219" s="278"/>
      <c r="AA219" s="278"/>
    </row>
    <row r="220" spans="1:27" ht="31" customHeight="1" x14ac:dyDescent="0.35">
      <c r="A220" s="284">
        <v>106</v>
      </c>
      <c r="B220" s="626" t="s">
        <v>186</v>
      </c>
      <c r="C220" s="626" t="s">
        <v>660</v>
      </c>
      <c r="D220" s="626" t="s">
        <v>49</v>
      </c>
      <c r="E220" s="626" t="s">
        <v>186</v>
      </c>
      <c r="F220" s="626"/>
      <c r="G220" s="626" t="s">
        <v>186</v>
      </c>
      <c r="H220" s="626">
        <v>56.83</v>
      </c>
      <c r="I220" s="625">
        <f t="shared" ref="I220" si="173">I218+F219</f>
        <v>16393.159</v>
      </c>
      <c r="J220" s="626">
        <v>316.30700000000002</v>
      </c>
      <c r="K220" s="626">
        <f t="shared" ref="K220" si="174">F219+F221</f>
        <v>764.87699999999995</v>
      </c>
      <c r="L220" s="589">
        <v>370.5</v>
      </c>
      <c r="M220" s="626">
        <v>175</v>
      </c>
      <c r="N220" s="626">
        <v>182</v>
      </c>
      <c r="O220" s="626">
        <v>357</v>
      </c>
      <c r="P220" s="626">
        <v>180</v>
      </c>
      <c r="Q220" s="626">
        <v>185</v>
      </c>
      <c r="R220" s="626">
        <v>365</v>
      </c>
      <c r="S220" s="626" t="s">
        <v>661</v>
      </c>
      <c r="T220" s="626" t="s">
        <v>662</v>
      </c>
      <c r="U220" s="626">
        <v>452098.50400000002</v>
      </c>
      <c r="V220" s="626">
        <v>2479172.1009999998</v>
      </c>
      <c r="W220" s="635"/>
      <c r="X220" s="624" t="s">
        <v>194</v>
      </c>
      <c r="Y220" s="624" t="s">
        <v>195</v>
      </c>
      <c r="Z220" s="624" t="s">
        <v>195</v>
      </c>
      <c r="AA220" s="624" t="s">
        <v>195</v>
      </c>
    </row>
    <row r="221" spans="1:27" ht="31" customHeight="1" x14ac:dyDescent="0.35">
      <c r="A221" s="276"/>
      <c r="B221" s="626" t="s">
        <v>186</v>
      </c>
      <c r="C221" s="626"/>
      <c r="D221" s="626"/>
      <c r="E221" s="626"/>
      <c r="F221" s="626">
        <v>379.87700000000001</v>
      </c>
      <c r="G221" s="626"/>
      <c r="H221" s="626"/>
      <c r="I221" s="625"/>
      <c r="J221" s="626"/>
      <c r="K221" s="622"/>
      <c r="L221" s="592"/>
      <c r="M221" s="626"/>
      <c r="N221" s="626"/>
      <c r="O221" s="626"/>
      <c r="P221" s="626"/>
      <c r="Q221" s="626"/>
      <c r="R221" s="626"/>
      <c r="S221" s="626"/>
      <c r="T221" s="626"/>
      <c r="U221" s="626"/>
      <c r="V221" s="626"/>
      <c r="W221" s="636" t="s">
        <v>663</v>
      </c>
      <c r="X221" s="624"/>
      <c r="Y221" s="278"/>
      <c r="Z221" s="278"/>
      <c r="AA221" s="278"/>
    </row>
    <row r="222" spans="1:27" ht="31" customHeight="1" x14ac:dyDescent="0.35">
      <c r="A222" s="284">
        <v>107</v>
      </c>
      <c r="B222" s="626" t="s">
        <v>664</v>
      </c>
      <c r="C222" s="626" t="s">
        <v>665</v>
      </c>
      <c r="D222" s="626" t="s">
        <v>381</v>
      </c>
      <c r="E222" s="626" t="s">
        <v>666</v>
      </c>
      <c r="F222" s="626"/>
      <c r="G222" s="626">
        <v>1120.8800000000001</v>
      </c>
      <c r="H222" s="626">
        <v>54.32</v>
      </c>
      <c r="I222" s="625">
        <f t="shared" ref="I222" si="175">I220+F221</f>
        <v>16773.036</v>
      </c>
      <c r="J222" s="626">
        <v>315.04500000000002</v>
      </c>
      <c r="K222" s="626">
        <f t="shared" ref="K222" si="176">F221+F223</f>
        <v>737.84300000000007</v>
      </c>
      <c r="L222" s="589">
        <v>370.5</v>
      </c>
      <c r="M222" s="626">
        <v>198</v>
      </c>
      <c r="N222" s="626">
        <v>270</v>
      </c>
      <c r="O222" s="626">
        <v>469</v>
      </c>
      <c r="P222" s="626">
        <v>196</v>
      </c>
      <c r="Q222" s="626">
        <v>244</v>
      </c>
      <c r="R222" s="626">
        <v>440</v>
      </c>
      <c r="S222" s="626" t="s">
        <v>667</v>
      </c>
      <c r="T222" s="626" t="s">
        <v>668</v>
      </c>
      <c r="U222" s="626">
        <v>452373.97</v>
      </c>
      <c r="V222" s="626">
        <v>2478910.52</v>
      </c>
      <c r="W222" s="635"/>
      <c r="X222" s="624" t="s">
        <v>194</v>
      </c>
      <c r="Y222" s="624" t="s">
        <v>195</v>
      </c>
      <c r="Z222" s="624" t="s">
        <v>195</v>
      </c>
      <c r="AA222" s="624" t="s">
        <v>195</v>
      </c>
    </row>
    <row r="223" spans="1:27" ht="31" customHeight="1" x14ac:dyDescent="0.35">
      <c r="A223" s="276"/>
      <c r="B223" s="626" t="s">
        <v>186</v>
      </c>
      <c r="C223" s="626"/>
      <c r="D223" s="626"/>
      <c r="E223" s="626"/>
      <c r="F223" s="626">
        <v>357.96600000000001</v>
      </c>
      <c r="G223" s="626"/>
      <c r="H223" s="626"/>
      <c r="I223" s="625"/>
      <c r="J223" s="626"/>
      <c r="K223" s="622"/>
      <c r="L223" s="592"/>
      <c r="M223" s="626"/>
      <c r="N223" s="626"/>
      <c r="O223" s="626"/>
      <c r="P223" s="626"/>
      <c r="Q223" s="626"/>
      <c r="R223" s="626"/>
      <c r="S223" s="626"/>
      <c r="T223" s="626"/>
      <c r="U223" s="626"/>
      <c r="V223" s="626"/>
      <c r="W223" s="635" t="s">
        <v>669</v>
      </c>
      <c r="X223" s="624"/>
      <c r="Y223" s="278"/>
      <c r="Z223" s="278"/>
      <c r="AA223" s="278"/>
    </row>
    <row r="224" spans="1:27" ht="31" customHeight="1" x14ac:dyDescent="0.35">
      <c r="A224" s="284">
        <v>108</v>
      </c>
      <c r="B224" s="626" t="s">
        <v>664</v>
      </c>
      <c r="C224" s="626" t="s">
        <v>670</v>
      </c>
      <c r="D224" s="626" t="s">
        <v>603</v>
      </c>
      <c r="E224" s="626" t="s">
        <v>671</v>
      </c>
      <c r="F224" s="626"/>
      <c r="G224" s="626">
        <v>357.97</v>
      </c>
      <c r="H224" s="626">
        <v>45.32</v>
      </c>
      <c r="I224" s="625">
        <f t="shared" ref="I224" si="177">I222+F223</f>
        <v>17131.002</v>
      </c>
      <c r="J224" s="626">
        <v>306.53100000000001</v>
      </c>
      <c r="K224" s="626">
        <f t="shared" ref="K224" si="178">F223+F225</f>
        <v>681.96399999999994</v>
      </c>
      <c r="L224" s="589">
        <v>370.5</v>
      </c>
      <c r="M224" s="626">
        <v>89</v>
      </c>
      <c r="N224" s="626">
        <v>141</v>
      </c>
      <c r="O224" s="626">
        <v>230</v>
      </c>
      <c r="P224" s="626">
        <v>116</v>
      </c>
      <c r="Q224" s="626">
        <v>149</v>
      </c>
      <c r="R224" s="626">
        <v>264</v>
      </c>
      <c r="S224" s="626" t="s">
        <v>672</v>
      </c>
      <c r="T224" s="626" t="s">
        <v>673</v>
      </c>
      <c r="U224" s="626">
        <v>452419.88</v>
      </c>
      <c r="V224" s="626">
        <v>2478555.5099999998</v>
      </c>
      <c r="W224" s="635"/>
      <c r="X224" s="624" t="s">
        <v>194</v>
      </c>
      <c r="Y224" s="624" t="s">
        <v>195</v>
      </c>
      <c r="Z224" s="624" t="s">
        <v>195</v>
      </c>
      <c r="AA224" s="624" t="s">
        <v>195</v>
      </c>
    </row>
    <row r="225" spans="1:27" ht="31" customHeight="1" x14ac:dyDescent="0.35">
      <c r="A225" s="276"/>
      <c r="B225" s="626" t="s">
        <v>186</v>
      </c>
      <c r="C225" s="626"/>
      <c r="D225" s="626"/>
      <c r="E225" s="626"/>
      <c r="F225" s="626">
        <v>323.99799999999999</v>
      </c>
      <c r="G225" s="626"/>
      <c r="H225" s="626"/>
      <c r="I225" s="625"/>
      <c r="J225" s="626"/>
      <c r="K225" s="622"/>
      <c r="L225" s="592"/>
      <c r="M225" s="626"/>
      <c r="N225" s="626"/>
      <c r="O225" s="626"/>
      <c r="P225" s="626"/>
      <c r="Q225" s="626"/>
      <c r="R225" s="626"/>
      <c r="S225" s="626"/>
      <c r="T225" s="626"/>
      <c r="U225" s="626"/>
      <c r="V225" s="626"/>
      <c r="W225" s="635" t="s">
        <v>674</v>
      </c>
      <c r="X225" s="624"/>
      <c r="Y225" s="278"/>
      <c r="Z225" s="278"/>
      <c r="AA225" s="278"/>
    </row>
    <row r="226" spans="1:27" ht="31" customHeight="1" x14ac:dyDescent="0.35">
      <c r="A226" s="284">
        <v>109</v>
      </c>
      <c r="B226" s="626" t="s">
        <v>664</v>
      </c>
      <c r="C226" s="626" t="s">
        <v>675</v>
      </c>
      <c r="D226" s="626" t="s">
        <v>213</v>
      </c>
      <c r="E226" s="626" t="s">
        <v>676</v>
      </c>
      <c r="F226" s="626"/>
      <c r="G226" s="626">
        <v>324</v>
      </c>
      <c r="H226" s="626">
        <v>51.32</v>
      </c>
      <c r="I226" s="625">
        <f t="shared" ref="I226" si="179">I224+F225</f>
        <v>17455</v>
      </c>
      <c r="J226" s="626">
        <v>304.08800000000002</v>
      </c>
      <c r="K226" s="626">
        <f t="shared" ref="K226" si="180">F225+F227</f>
        <v>735.99800000000005</v>
      </c>
      <c r="L226" s="589">
        <v>370.5</v>
      </c>
      <c r="M226" s="626">
        <v>183</v>
      </c>
      <c r="N226" s="626">
        <v>258</v>
      </c>
      <c r="O226" s="626">
        <v>441</v>
      </c>
      <c r="P226" s="626">
        <v>176</v>
      </c>
      <c r="Q226" s="626">
        <v>246</v>
      </c>
      <c r="R226" s="626">
        <v>423</v>
      </c>
      <c r="S226" s="626" t="s">
        <v>677</v>
      </c>
      <c r="T226" s="626" t="s">
        <v>678</v>
      </c>
      <c r="U226" s="626">
        <v>452632.09</v>
      </c>
      <c r="V226" s="626">
        <v>2478310.6800000002</v>
      </c>
      <c r="W226" s="635"/>
      <c r="X226" s="624" t="s">
        <v>194</v>
      </c>
      <c r="Y226" s="624" t="s">
        <v>195</v>
      </c>
      <c r="Z226" s="624" t="s">
        <v>195</v>
      </c>
      <c r="AA226" s="624" t="s">
        <v>195</v>
      </c>
    </row>
    <row r="227" spans="1:27" ht="31" customHeight="1" x14ac:dyDescent="0.35">
      <c r="A227" s="276"/>
      <c r="B227" s="626" t="s">
        <v>186</v>
      </c>
      <c r="C227" s="626"/>
      <c r="D227" s="626"/>
      <c r="E227" s="626"/>
      <c r="F227" s="626">
        <v>412</v>
      </c>
      <c r="G227" s="626"/>
      <c r="H227" s="626"/>
      <c r="I227" s="625"/>
      <c r="J227" s="626"/>
      <c r="K227" s="622"/>
      <c r="L227" s="592"/>
      <c r="M227" s="626"/>
      <c r="N227" s="626"/>
      <c r="O227" s="626"/>
      <c r="P227" s="626"/>
      <c r="Q227" s="626"/>
      <c r="R227" s="626"/>
      <c r="S227" s="626"/>
      <c r="T227" s="626"/>
      <c r="U227" s="626"/>
      <c r="V227" s="626"/>
      <c r="W227" s="635" t="s">
        <v>679</v>
      </c>
      <c r="X227" s="624"/>
      <c r="Y227" s="278"/>
      <c r="Z227" s="278"/>
      <c r="AA227" s="278"/>
    </row>
    <row r="228" spans="1:27" ht="31" customHeight="1" x14ac:dyDescent="0.35">
      <c r="A228" s="284">
        <v>110</v>
      </c>
      <c r="B228" s="626" t="s">
        <v>186</v>
      </c>
      <c r="C228" s="626" t="s">
        <v>680</v>
      </c>
      <c r="D228" s="626" t="s">
        <v>45</v>
      </c>
      <c r="E228" s="626" t="s">
        <v>186</v>
      </c>
      <c r="F228" s="626"/>
      <c r="G228" s="626" t="s">
        <v>186</v>
      </c>
      <c r="H228" s="626">
        <v>53.83</v>
      </c>
      <c r="I228" s="625">
        <f t="shared" ref="I228" si="181">I226+F227</f>
        <v>17867</v>
      </c>
      <c r="J228" s="626">
        <v>295.06799999999998</v>
      </c>
      <c r="K228" s="626">
        <f t="shared" ref="K228" si="182">F227+F229</f>
        <v>842.86900000000003</v>
      </c>
      <c r="L228" s="589">
        <v>370.5</v>
      </c>
      <c r="M228" s="626">
        <v>155</v>
      </c>
      <c r="N228" s="626">
        <v>197</v>
      </c>
      <c r="O228" s="626">
        <v>352</v>
      </c>
      <c r="P228" s="626">
        <v>167</v>
      </c>
      <c r="Q228" s="626">
        <v>202</v>
      </c>
      <c r="R228" s="626">
        <v>369</v>
      </c>
      <c r="S228" s="626" t="s">
        <v>681</v>
      </c>
      <c r="T228" s="626" t="s">
        <v>682</v>
      </c>
      <c r="U228" s="626">
        <v>452625.76</v>
      </c>
      <c r="V228" s="626">
        <v>2477898.7289999998</v>
      </c>
      <c r="W228" s="635"/>
      <c r="X228" s="624" t="s">
        <v>194</v>
      </c>
      <c r="Y228" s="624" t="s">
        <v>195</v>
      </c>
      <c r="Z228" s="624" t="s">
        <v>195</v>
      </c>
      <c r="AA228" s="624" t="s">
        <v>195</v>
      </c>
    </row>
    <row r="229" spans="1:27" ht="31" customHeight="1" x14ac:dyDescent="0.35">
      <c r="A229" s="276"/>
      <c r="B229" s="626" t="s">
        <v>186</v>
      </c>
      <c r="C229" s="626"/>
      <c r="D229" s="626"/>
      <c r="E229" s="626"/>
      <c r="F229" s="626">
        <v>430.86900000000003</v>
      </c>
      <c r="G229" s="626"/>
      <c r="H229" s="626"/>
      <c r="I229" s="625"/>
      <c r="J229" s="626"/>
      <c r="K229" s="622"/>
      <c r="L229" s="592"/>
      <c r="M229" s="626"/>
      <c r="N229" s="626"/>
      <c r="O229" s="626"/>
      <c r="P229" s="626"/>
      <c r="Q229" s="626"/>
      <c r="R229" s="626"/>
      <c r="S229" s="626"/>
      <c r="T229" s="626"/>
      <c r="U229" s="626"/>
      <c r="V229" s="626"/>
      <c r="W229" s="635" t="s">
        <v>196</v>
      </c>
      <c r="X229" s="624"/>
      <c r="Y229" s="278"/>
      <c r="Z229" s="278"/>
      <c r="AA229" s="278"/>
    </row>
    <row r="230" spans="1:27" ht="31" customHeight="1" x14ac:dyDescent="0.35">
      <c r="A230" s="284">
        <v>111</v>
      </c>
      <c r="B230" s="626" t="s">
        <v>683</v>
      </c>
      <c r="C230" s="626" t="s">
        <v>684</v>
      </c>
      <c r="D230" s="626" t="s">
        <v>685</v>
      </c>
      <c r="E230" s="626" t="s">
        <v>686</v>
      </c>
      <c r="F230" s="626"/>
      <c r="G230" s="626">
        <v>842.87</v>
      </c>
      <c r="H230" s="626">
        <v>54.32</v>
      </c>
      <c r="I230" s="625">
        <f t="shared" ref="I230" si="183">I228+F229</f>
        <v>18297.868999999999</v>
      </c>
      <c r="J230" s="626">
        <v>293.76</v>
      </c>
      <c r="K230" s="626">
        <f t="shared" ref="K230" si="184">F229+F231</f>
        <v>660.86900000000003</v>
      </c>
      <c r="L230" s="589">
        <v>370.5</v>
      </c>
      <c r="M230" s="626">
        <v>235</v>
      </c>
      <c r="N230" s="626">
        <v>145</v>
      </c>
      <c r="O230" s="626">
        <v>380</v>
      </c>
      <c r="P230" s="626">
        <v>231</v>
      </c>
      <c r="Q230" s="626">
        <v>130</v>
      </c>
      <c r="R230" s="626">
        <v>361</v>
      </c>
      <c r="S230" s="626" t="s">
        <v>687</v>
      </c>
      <c r="T230" s="626" t="s">
        <v>688</v>
      </c>
      <c r="U230" s="626">
        <v>452619.14</v>
      </c>
      <c r="V230" s="626">
        <v>2477467.91</v>
      </c>
      <c r="W230" s="635"/>
      <c r="X230" s="624" t="s">
        <v>194</v>
      </c>
      <c r="Y230" s="624" t="s">
        <v>195</v>
      </c>
      <c r="Z230" s="624" t="s">
        <v>195</v>
      </c>
      <c r="AA230" s="624" t="s">
        <v>195</v>
      </c>
    </row>
    <row r="231" spans="1:27" ht="31" customHeight="1" x14ac:dyDescent="0.35">
      <c r="A231" s="276"/>
      <c r="B231" s="626" t="s">
        <v>186</v>
      </c>
      <c r="C231" s="626"/>
      <c r="D231" s="626"/>
      <c r="E231" s="626"/>
      <c r="F231" s="626">
        <v>230</v>
      </c>
      <c r="G231" s="626"/>
      <c r="H231" s="626"/>
      <c r="I231" s="625"/>
      <c r="J231" s="626"/>
      <c r="K231" s="622"/>
      <c r="L231" s="592"/>
      <c r="M231" s="626"/>
      <c r="N231" s="626"/>
      <c r="O231" s="626"/>
      <c r="P231" s="626"/>
      <c r="Q231" s="626"/>
      <c r="R231" s="626"/>
      <c r="S231" s="626"/>
      <c r="T231" s="626"/>
      <c r="U231" s="626"/>
      <c r="V231" s="626"/>
      <c r="W231" s="635" t="s">
        <v>689</v>
      </c>
      <c r="X231" s="624"/>
      <c r="Y231" s="278"/>
      <c r="Z231" s="278"/>
      <c r="AA231" s="278"/>
    </row>
    <row r="232" spans="1:27" ht="31" customHeight="1" x14ac:dyDescent="0.35">
      <c r="A232" s="284">
        <v>112</v>
      </c>
      <c r="B232" s="637" t="s">
        <v>690</v>
      </c>
      <c r="C232" s="638" t="s">
        <v>691</v>
      </c>
      <c r="D232" s="638" t="s">
        <v>189</v>
      </c>
      <c r="E232" s="637" t="s">
        <v>692</v>
      </c>
      <c r="F232" s="637"/>
      <c r="G232" s="637" t="s">
        <v>186</v>
      </c>
      <c r="H232" s="607">
        <v>57.32</v>
      </c>
      <c r="I232" s="637">
        <v>0</v>
      </c>
      <c r="J232" s="637">
        <v>287.65600000000001</v>
      </c>
      <c r="K232" s="637">
        <v>650</v>
      </c>
      <c r="L232" s="637">
        <f>K232/2</f>
        <v>325</v>
      </c>
      <c r="M232" s="637">
        <v>85</v>
      </c>
      <c r="N232" s="637">
        <v>263</v>
      </c>
      <c r="O232" s="637">
        <v>348</v>
      </c>
      <c r="P232" s="637">
        <v>100</v>
      </c>
      <c r="Q232" s="637">
        <v>248</v>
      </c>
      <c r="R232" s="637">
        <v>348</v>
      </c>
      <c r="S232" s="637" t="s">
        <v>2367</v>
      </c>
      <c r="T232" s="637" t="s">
        <v>2368</v>
      </c>
      <c r="U232" s="637">
        <v>452740.52</v>
      </c>
      <c r="V232" s="637">
        <v>2477272.5499999998</v>
      </c>
      <c r="W232" s="639" t="s">
        <v>2369</v>
      </c>
      <c r="X232" s="624" t="s">
        <v>194</v>
      </c>
      <c r="Y232" s="624" t="s">
        <v>195</v>
      </c>
      <c r="Z232" s="624" t="s">
        <v>195</v>
      </c>
      <c r="AA232" s="624" t="s">
        <v>195</v>
      </c>
    </row>
    <row r="233" spans="1:27" ht="31" customHeight="1" x14ac:dyDescent="0.35">
      <c r="A233" s="276"/>
      <c r="B233" s="637"/>
      <c r="C233" s="637"/>
      <c r="D233" s="637"/>
      <c r="E233" s="637"/>
      <c r="F233" s="637">
        <v>420</v>
      </c>
      <c r="G233" s="637"/>
      <c r="H233" s="607"/>
      <c r="I233" s="637"/>
      <c r="J233" s="637"/>
      <c r="K233" s="637"/>
      <c r="L233" s="637"/>
      <c r="M233" s="637"/>
      <c r="N233" s="637"/>
      <c r="O233" s="637"/>
      <c r="P233" s="637"/>
      <c r="Q233" s="637"/>
      <c r="R233" s="637"/>
      <c r="S233" s="637"/>
      <c r="T233" s="637"/>
      <c r="U233" s="637"/>
      <c r="V233" s="637"/>
      <c r="W233" s="639" t="s">
        <v>397</v>
      </c>
      <c r="X233" s="624"/>
      <c r="Y233" s="624"/>
      <c r="Z233" s="624"/>
      <c r="AA233" s="624"/>
    </row>
    <row r="234" spans="1:27" ht="31" customHeight="1" x14ac:dyDescent="0.35">
      <c r="A234" s="284">
        <v>113</v>
      </c>
      <c r="B234" s="637"/>
      <c r="C234" s="638" t="s">
        <v>693</v>
      </c>
      <c r="D234" s="638" t="s">
        <v>235</v>
      </c>
      <c r="E234" s="637" t="s">
        <v>186</v>
      </c>
      <c r="F234" s="637"/>
      <c r="G234" s="637"/>
      <c r="H234" s="607">
        <v>50.83</v>
      </c>
      <c r="I234" s="637">
        <f>I232+F233</f>
        <v>420</v>
      </c>
      <c r="J234" s="637">
        <v>287.673</v>
      </c>
      <c r="K234" s="637">
        <f>F233+F235</f>
        <v>758</v>
      </c>
      <c r="L234" s="637">
        <f>K234/2</f>
        <v>379</v>
      </c>
      <c r="M234" s="637">
        <v>158</v>
      </c>
      <c r="N234" s="637">
        <v>171</v>
      </c>
      <c r="O234" s="637">
        <v>329</v>
      </c>
      <c r="P234" s="637">
        <v>174</v>
      </c>
      <c r="Q234" s="637">
        <v>171</v>
      </c>
      <c r="R234" s="637">
        <v>345</v>
      </c>
      <c r="S234" s="637" t="s">
        <v>2370</v>
      </c>
      <c r="T234" s="637" t="s">
        <v>2371</v>
      </c>
      <c r="U234" s="637">
        <v>453066.75</v>
      </c>
      <c r="V234" s="637">
        <v>2477008.0249999999</v>
      </c>
      <c r="W234" s="639" t="s">
        <v>2369</v>
      </c>
      <c r="X234" s="624" t="s">
        <v>194</v>
      </c>
      <c r="Y234" s="624" t="s">
        <v>195</v>
      </c>
      <c r="Z234" s="624" t="s">
        <v>195</v>
      </c>
      <c r="AA234" s="624" t="s">
        <v>195</v>
      </c>
    </row>
    <row r="235" spans="1:27" ht="31" customHeight="1" x14ac:dyDescent="0.35">
      <c r="A235" s="276"/>
      <c r="B235" s="637" t="s">
        <v>186</v>
      </c>
      <c r="C235" s="637"/>
      <c r="D235" s="637"/>
      <c r="E235" s="637"/>
      <c r="F235" s="637">
        <v>338</v>
      </c>
      <c r="G235" s="637"/>
      <c r="H235" s="607"/>
      <c r="I235" s="637"/>
      <c r="J235" s="637"/>
      <c r="K235" s="637"/>
      <c r="L235" s="637"/>
      <c r="M235" s="637"/>
      <c r="N235" s="637"/>
      <c r="O235" s="637"/>
      <c r="P235" s="637"/>
      <c r="Q235" s="637"/>
      <c r="R235" s="637"/>
      <c r="S235" s="637"/>
      <c r="T235" s="637"/>
      <c r="U235" s="637"/>
      <c r="V235" s="637"/>
      <c r="W235" s="639"/>
      <c r="X235" s="624"/>
      <c r="Y235" s="624"/>
      <c r="Z235" s="624"/>
      <c r="AA235" s="624"/>
    </row>
    <row r="236" spans="1:27" ht="31" customHeight="1" x14ac:dyDescent="0.35">
      <c r="A236" s="284">
        <v>114</v>
      </c>
      <c r="B236" s="637" t="s">
        <v>186</v>
      </c>
      <c r="C236" s="637" t="s">
        <v>695</v>
      </c>
      <c r="D236" s="637" t="s">
        <v>2372</v>
      </c>
      <c r="E236" s="637" t="s">
        <v>186</v>
      </c>
      <c r="F236" s="637"/>
      <c r="G236" s="637"/>
      <c r="H236" s="607">
        <v>52.33</v>
      </c>
      <c r="I236" s="637">
        <f>I234+F235</f>
        <v>758</v>
      </c>
      <c r="J236" s="637">
        <v>285.815</v>
      </c>
      <c r="K236" s="637">
        <f>F235+F237</f>
        <v>567</v>
      </c>
      <c r="L236" s="637">
        <f>K236/2</f>
        <v>283.5</v>
      </c>
      <c r="M236" s="637">
        <v>167</v>
      </c>
      <c r="N236" s="637">
        <v>109</v>
      </c>
      <c r="O236" s="637">
        <v>276</v>
      </c>
      <c r="P236" s="637">
        <v>168</v>
      </c>
      <c r="Q236" s="637">
        <v>111</v>
      </c>
      <c r="R236" s="637">
        <v>279</v>
      </c>
      <c r="S236" s="637" t="s">
        <v>2373</v>
      </c>
      <c r="T236" s="637" t="s">
        <v>2374</v>
      </c>
      <c r="U236" s="637">
        <v>453329.288</v>
      </c>
      <c r="V236" s="637">
        <v>2476795.1439999999</v>
      </c>
      <c r="W236" s="639" t="s">
        <v>2369</v>
      </c>
      <c r="X236" s="624" t="s">
        <v>194</v>
      </c>
      <c r="Y236" s="624" t="s">
        <v>195</v>
      </c>
      <c r="Z236" s="624" t="s">
        <v>195</v>
      </c>
      <c r="AA236" s="624" t="s">
        <v>195</v>
      </c>
    </row>
    <row r="237" spans="1:27" ht="31" customHeight="1" x14ac:dyDescent="0.35">
      <c r="A237" s="276"/>
      <c r="B237" s="637" t="s">
        <v>186</v>
      </c>
      <c r="C237" s="637"/>
      <c r="D237" s="637"/>
      <c r="E237" s="637"/>
      <c r="F237" s="637">
        <v>229</v>
      </c>
      <c r="G237" s="637"/>
      <c r="H237" s="607"/>
      <c r="I237" s="637"/>
      <c r="J237" s="637"/>
      <c r="K237" s="637"/>
      <c r="L237" s="637"/>
      <c r="M237" s="637"/>
      <c r="N237" s="637"/>
      <c r="O237" s="637"/>
      <c r="P237" s="637"/>
      <c r="Q237" s="637"/>
      <c r="R237" s="637"/>
      <c r="S237" s="637"/>
      <c r="T237" s="637"/>
      <c r="U237" s="637"/>
      <c r="V237" s="637"/>
      <c r="W237" s="639" t="s">
        <v>696</v>
      </c>
      <c r="X237" s="624"/>
      <c r="Y237" s="624"/>
      <c r="Z237" s="624"/>
      <c r="AA237" s="624"/>
    </row>
    <row r="238" spans="1:27" ht="31" customHeight="1" x14ac:dyDescent="0.35">
      <c r="A238" s="284">
        <v>115</v>
      </c>
      <c r="B238" s="637" t="s">
        <v>697</v>
      </c>
      <c r="C238" s="637" t="s">
        <v>698</v>
      </c>
      <c r="D238" s="637" t="s">
        <v>610</v>
      </c>
      <c r="E238" s="637" t="s">
        <v>699</v>
      </c>
      <c r="F238" s="637"/>
      <c r="G238" s="637">
        <f>F233+F235+F237</f>
        <v>987</v>
      </c>
      <c r="H238" s="607">
        <v>45.32</v>
      </c>
      <c r="I238" s="637">
        <f>I236+F237</f>
        <v>987</v>
      </c>
      <c r="J238" s="637">
        <v>288.11</v>
      </c>
      <c r="K238" s="637">
        <f>F237+F239</f>
        <v>626</v>
      </c>
      <c r="L238" s="637">
        <f>K238/2</f>
        <v>313</v>
      </c>
      <c r="M238" s="637">
        <v>121</v>
      </c>
      <c r="N238" s="637">
        <v>256</v>
      </c>
      <c r="O238" s="637">
        <v>377</v>
      </c>
      <c r="P238" s="637">
        <v>119</v>
      </c>
      <c r="Q238" s="637">
        <v>241</v>
      </c>
      <c r="R238" s="637">
        <v>360</v>
      </c>
      <c r="S238" s="637" t="s">
        <v>2375</v>
      </c>
      <c r="T238" s="637" t="s">
        <v>2376</v>
      </c>
      <c r="U238" s="637">
        <v>453507.18</v>
      </c>
      <c r="V238" s="637">
        <v>2476650.9</v>
      </c>
      <c r="W238" s="639" t="s">
        <v>2369</v>
      </c>
      <c r="X238" s="624" t="s">
        <v>194</v>
      </c>
      <c r="Y238" s="624" t="s">
        <v>195</v>
      </c>
      <c r="Z238" s="624" t="s">
        <v>195</v>
      </c>
      <c r="AA238" s="624" t="s">
        <v>195</v>
      </c>
    </row>
    <row r="239" spans="1:27" ht="31" customHeight="1" x14ac:dyDescent="0.35">
      <c r="A239" s="276"/>
      <c r="B239" s="637" t="s">
        <v>186</v>
      </c>
      <c r="C239" s="637"/>
      <c r="D239" s="637"/>
      <c r="E239" s="637"/>
      <c r="F239" s="637">
        <v>397</v>
      </c>
      <c r="G239" s="637"/>
      <c r="H239" s="607"/>
      <c r="I239" s="637"/>
      <c r="J239" s="637"/>
      <c r="K239" s="637"/>
      <c r="L239" s="637"/>
      <c r="M239" s="637"/>
      <c r="N239" s="637"/>
      <c r="O239" s="637"/>
      <c r="P239" s="637"/>
      <c r="Q239" s="637"/>
      <c r="R239" s="637"/>
      <c r="S239" s="637"/>
      <c r="T239" s="637"/>
      <c r="U239" s="637"/>
      <c r="V239" s="637"/>
      <c r="W239" s="639" t="s">
        <v>700</v>
      </c>
      <c r="X239" s="624"/>
      <c r="Y239" s="624"/>
      <c r="Z239" s="624"/>
      <c r="AA239" s="624"/>
    </row>
    <row r="240" spans="1:27" ht="31" customHeight="1" x14ac:dyDescent="0.35">
      <c r="A240" s="284">
        <v>116</v>
      </c>
      <c r="B240" s="637" t="s">
        <v>186</v>
      </c>
      <c r="C240" s="637" t="s">
        <v>701</v>
      </c>
      <c r="D240" s="637" t="s">
        <v>235</v>
      </c>
      <c r="E240" s="637" t="s">
        <v>186</v>
      </c>
      <c r="F240" s="637"/>
      <c r="G240" s="637"/>
      <c r="H240" s="607">
        <v>50.83</v>
      </c>
      <c r="I240" s="637">
        <f>I238+F239</f>
        <v>1384</v>
      </c>
      <c r="J240" s="637">
        <v>275.65600000000001</v>
      </c>
      <c r="K240" s="637">
        <f>F239+F241</f>
        <v>769.5</v>
      </c>
      <c r="L240" s="637">
        <f>K240/2</f>
        <v>384.75</v>
      </c>
      <c r="M240" s="637">
        <v>143</v>
      </c>
      <c r="N240" s="637">
        <v>104</v>
      </c>
      <c r="O240" s="637">
        <v>247</v>
      </c>
      <c r="P240" s="637">
        <v>158</v>
      </c>
      <c r="Q240" s="637">
        <v>126</v>
      </c>
      <c r="R240" s="637">
        <v>284</v>
      </c>
      <c r="S240" s="637" t="s">
        <v>2377</v>
      </c>
      <c r="T240" s="637" t="s">
        <v>2378</v>
      </c>
      <c r="U240" s="637">
        <v>453669.13699999999</v>
      </c>
      <c r="V240" s="637">
        <v>2476288.4380000001</v>
      </c>
      <c r="W240" s="639" t="s">
        <v>2369</v>
      </c>
      <c r="X240" s="624" t="s">
        <v>194</v>
      </c>
      <c r="Y240" s="624" t="s">
        <v>195</v>
      </c>
      <c r="Z240" s="624" t="s">
        <v>195</v>
      </c>
      <c r="AA240" s="624" t="s">
        <v>195</v>
      </c>
    </row>
    <row r="241" spans="1:27" ht="31" customHeight="1" x14ac:dyDescent="0.35">
      <c r="A241" s="276"/>
      <c r="B241" s="637" t="s">
        <v>186</v>
      </c>
      <c r="C241" s="637"/>
      <c r="D241" s="637"/>
      <c r="E241" s="637"/>
      <c r="F241" s="637">
        <v>372.5</v>
      </c>
      <c r="G241" s="637"/>
      <c r="H241" s="607"/>
      <c r="I241" s="637"/>
      <c r="J241" s="637"/>
      <c r="K241" s="637"/>
      <c r="L241" s="637"/>
      <c r="M241" s="637"/>
      <c r="N241" s="637"/>
      <c r="O241" s="637"/>
      <c r="P241" s="637"/>
      <c r="Q241" s="637"/>
      <c r="R241" s="637"/>
      <c r="S241" s="637"/>
      <c r="T241" s="637"/>
      <c r="U241" s="637"/>
      <c r="V241" s="637"/>
      <c r="W241" s="639" t="s">
        <v>702</v>
      </c>
      <c r="X241" s="624"/>
      <c r="Y241" s="624"/>
      <c r="Z241" s="624"/>
      <c r="AA241" s="624"/>
    </row>
    <row r="242" spans="1:27" ht="31" customHeight="1" x14ac:dyDescent="0.35">
      <c r="A242" s="284">
        <v>117</v>
      </c>
      <c r="B242" s="637" t="s">
        <v>703</v>
      </c>
      <c r="C242" s="637" t="s">
        <v>704</v>
      </c>
      <c r="D242" s="637" t="s">
        <v>603</v>
      </c>
      <c r="E242" s="637" t="s">
        <v>705</v>
      </c>
      <c r="F242" s="637"/>
      <c r="G242" s="637">
        <f>F239+F241</f>
        <v>769.5</v>
      </c>
      <c r="H242" s="607">
        <v>45.32</v>
      </c>
      <c r="I242" s="637">
        <f>I240+F241</f>
        <v>1756.5</v>
      </c>
      <c r="J242" s="637">
        <v>292.71699999999998</v>
      </c>
      <c r="K242" s="637">
        <f>F241+F243</f>
        <v>829</v>
      </c>
      <c r="L242" s="637">
        <f>K242/2</f>
        <v>414.5</v>
      </c>
      <c r="M242" s="637">
        <v>270</v>
      </c>
      <c r="N242" s="637">
        <v>172</v>
      </c>
      <c r="O242" s="637">
        <v>442</v>
      </c>
      <c r="P242" s="637">
        <v>248</v>
      </c>
      <c r="Q242" s="637">
        <v>183</v>
      </c>
      <c r="R242" s="637">
        <v>431</v>
      </c>
      <c r="S242" s="637" t="s">
        <v>2379</v>
      </c>
      <c r="T242" s="637" t="s">
        <v>2380</v>
      </c>
      <c r="U242" s="637">
        <v>453820.98</v>
      </c>
      <c r="V242" s="637">
        <v>2475948.61</v>
      </c>
      <c r="W242" s="639" t="s">
        <v>2369</v>
      </c>
      <c r="X242" s="624" t="s">
        <v>194</v>
      </c>
      <c r="Y242" s="624" t="s">
        <v>195</v>
      </c>
      <c r="Z242" s="624" t="s">
        <v>195</v>
      </c>
      <c r="AA242" s="624" t="s">
        <v>195</v>
      </c>
    </row>
    <row r="243" spans="1:27" ht="31" customHeight="1" x14ac:dyDescent="0.35">
      <c r="A243" s="276"/>
      <c r="B243" s="637" t="s">
        <v>186</v>
      </c>
      <c r="C243" s="637"/>
      <c r="D243" s="637"/>
      <c r="E243" s="637"/>
      <c r="F243" s="637">
        <v>456.5</v>
      </c>
      <c r="G243" s="637"/>
      <c r="H243" s="607"/>
      <c r="I243" s="637"/>
      <c r="J243" s="637"/>
      <c r="K243" s="637"/>
      <c r="L243" s="637"/>
      <c r="M243" s="637"/>
      <c r="N243" s="637"/>
      <c r="O243" s="637"/>
      <c r="P243" s="637"/>
      <c r="Q243" s="637"/>
      <c r="R243" s="637"/>
      <c r="S243" s="637"/>
      <c r="T243" s="637"/>
      <c r="U243" s="637"/>
      <c r="V243" s="637"/>
      <c r="W243" s="639" t="s">
        <v>655</v>
      </c>
      <c r="X243" s="624"/>
      <c r="Y243" s="624"/>
      <c r="Z243" s="624"/>
      <c r="AA243" s="624"/>
    </row>
    <row r="244" spans="1:27" ht="31" customHeight="1" x14ac:dyDescent="0.35">
      <c r="A244" s="284">
        <v>118</v>
      </c>
      <c r="B244" s="637" t="s">
        <v>706</v>
      </c>
      <c r="C244" s="637" t="s">
        <v>707</v>
      </c>
      <c r="D244" s="640" t="s">
        <v>2689</v>
      </c>
      <c r="E244" s="637" t="s">
        <v>708</v>
      </c>
      <c r="F244" s="637"/>
      <c r="G244" s="637">
        <f>F243</f>
        <v>456.5</v>
      </c>
      <c r="H244" s="607">
        <v>57.32</v>
      </c>
      <c r="I244" s="637">
        <f>I242+F243</f>
        <v>2213</v>
      </c>
      <c r="J244" s="637">
        <v>293.98599999999999</v>
      </c>
      <c r="K244" s="637">
        <f>F243+F245</f>
        <v>881</v>
      </c>
      <c r="L244" s="637">
        <f>K244/2</f>
        <v>440.5</v>
      </c>
      <c r="M244" s="637">
        <v>286</v>
      </c>
      <c r="N244" s="637">
        <v>218</v>
      </c>
      <c r="O244" s="637">
        <v>504</v>
      </c>
      <c r="P244" s="637">
        <v>275</v>
      </c>
      <c r="Q244" s="637">
        <v>217</v>
      </c>
      <c r="R244" s="637">
        <v>492</v>
      </c>
      <c r="S244" s="637" t="s">
        <v>2381</v>
      </c>
      <c r="T244" s="637" t="s">
        <v>2382</v>
      </c>
      <c r="U244" s="637">
        <v>453743.55</v>
      </c>
      <c r="V244" s="637">
        <v>2475498.9500000002</v>
      </c>
      <c r="W244" s="641" t="s">
        <v>2690</v>
      </c>
      <c r="X244" s="624" t="s">
        <v>194</v>
      </c>
      <c r="Y244" s="624" t="s">
        <v>195</v>
      </c>
      <c r="Z244" s="624" t="s">
        <v>195</v>
      </c>
      <c r="AA244" s="624" t="s">
        <v>195</v>
      </c>
    </row>
    <row r="245" spans="1:27" ht="31" customHeight="1" x14ac:dyDescent="0.35">
      <c r="A245" s="276"/>
      <c r="B245" s="637" t="s">
        <v>186</v>
      </c>
      <c r="C245" s="637"/>
      <c r="D245" s="637"/>
      <c r="E245" s="637"/>
      <c r="F245" s="637">
        <v>424.5</v>
      </c>
      <c r="G245" s="637"/>
      <c r="H245" s="607"/>
      <c r="I245" s="637"/>
      <c r="J245" s="637"/>
      <c r="K245" s="637"/>
      <c r="L245" s="637"/>
      <c r="M245" s="637"/>
      <c r="N245" s="637"/>
      <c r="O245" s="637"/>
      <c r="P245" s="637"/>
      <c r="Q245" s="637"/>
      <c r="R245" s="637"/>
      <c r="S245" s="637"/>
      <c r="T245" s="637"/>
      <c r="U245" s="637"/>
      <c r="V245" s="637"/>
      <c r="W245" s="639" t="s">
        <v>709</v>
      </c>
      <c r="X245" s="624"/>
      <c r="Y245" s="624"/>
      <c r="Z245" s="624"/>
      <c r="AA245" s="624"/>
    </row>
    <row r="246" spans="1:27" ht="31" customHeight="1" x14ac:dyDescent="0.35">
      <c r="A246" s="284">
        <v>119</v>
      </c>
      <c r="B246" s="637" t="s">
        <v>710</v>
      </c>
      <c r="C246" s="637" t="s">
        <v>711</v>
      </c>
      <c r="D246" s="640" t="s">
        <v>2691</v>
      </c>
      <c r="E246" s="637" t="s">
        <v>712</v>
      </c>
      <c r="F246" s="637"/>
      <c r="G246" s="637">
        <f>F245</f>
        <v>424.5</v>
      </c>
      <c r="H246" s="607">
        <v>57.32</v>
      </c>
      <c r="I246" s="637">
        <f>I244+F245</f>
        <v>2637.5</v>
      </c>
      <c r="J246" s="637">
        <v>291.553</v>
      </c>
      <c r="K246" s="637">
        <f>F245+F247</f>
        <v>787.49599999999998</v>
      </c>
      <c r="L246" s="637">
        <f>K246/2</f>
        <v>393.74799999999999</v>
      </c>
      <c r="M246" s="637">
        <v>206</v>
      </c>
      <c r="N246" s="637">
        <v>222</v>
      </c>
      <c r="O246" s="637">
        <v>428</v>
      </c>
      <c r="P246" s="637">
        <v>208</v>
      </c>
      <c r="Q246" s="637">
        <v>212</v>
      </c>
      <c r="R246" s="637">
        <v>420</v>
      </c>
      <c r="S246" s="637" t="s">
        <v>2383</v>
      </c>
      <c r="T246" s="637" t="s">
        <v>2384</v>
      </c>
      <c r="U246" s="637">
        <v>453969.88</v>
      </c>
      <c r="V246" s="637">
        <v>2475140.13</v>
      </c>
      <c r="W246" s="641" t="s">
        <v>2692</v>
      </c>
      <c r="X246" s="624" t="s">
        <v>194</v>
      </c>
      <c r="Y246" s="624" t="s">
        <v>195</v>
      </c>
      <c r="Z246" s="624" t="s">
        <v>195</v>
      </c>
      <c r="AA246" s="624" t="s">
        <v>195</v>
      </c>
    </row>
    <row r="247" spans="1:27" ht="31" customHeight="1" x14ac:dyDescent="0.35">
      <c r="A247" s="276"/>
      <c r="B247" s="637" t="s">
        <v>186</v>
      </c>
      <c r="C247" s="637"/>
      <c r="D247" s="637"/>
      <c r="E247" s="637"/>
      <c r="F247" s="637">
        <v>362.99599999999998</v>
      </c>
      <c r="G247" s="637"/>
      <c r="H247" s="607"/>
      <c r="I247" s="637"/>
      <c r="J247" s="637"/>
      <c r="K247" s="637"/>
      <c r="L247" s="637"/>
      <c r="M247" s="637"/>
      <c r="N247" s="637"/>
      <c r="O247" s="637"/>
      <c r="P247" s="637"/>
      <c r="Q247" s="637"/>
      <c r="R247" s="637"/>
      <c r="S247" s="637"/>
      <c r="T247" s="637"/>
      <c r="U247" s="637"/>
      <c r="V247" s="637"/>
      <c r="W247" s="639" t="s">
        <v>713</v>
      </c>
      <c r="X247" s="624"/>
      <c r="Y247" s="624"/>
      <c r="Z247" s="624"/>
      <c r="AA247" s="624"/>
    </row>
    <row r="248" spans="1:27" ht="31" customHeight="1" x14ac:dyDescent="0.35">
      <c r="A248" s="284">
        <v>120</v>
      </c>
      <c r="B248" s="637" t="s">
        <v>186</v>
      </c>
      <c r="C248" s="637" t="s">
        <v>714</v>
      </c>
      <c r="D248" s="637" t="s">
        <v>235</v>
      </c>
      <c r="E248" s="637" t="s">
        <v>186</v>
      </c>
      <c r="F248" s="637"/>
      <c r="G248" s="637"/>
      <c r="H248" s="607">
        <v>50.83</v>
      </c>
      <c r="I248" s="637">
        <f>I246+F247</f>
        <v>3000.4960000000001</v>
      </c>
      <c r="J248" s="637">
        <v>298.27499999999998</v>
      </c>
      <c r="K248" s="637">
        <f>F247+F249</f>
        <v>760.99900000000002</v>
      </c>
      <c r="L248" s="637">
        <f>K248/2</f>
        <v>380.49950000000001</v>
      </c>
      <c r="M248" s="637">
        <v>141</v>
      </c>
      <c r="N248" s="637">
        <v>159</v>
      </c>
      <c r="O248" s="637">
        <v>300</v>
      </c>
      <c r="P248" s="637">
        <v>151</v>
      </c>
      <c r="Q248" s="637">
        <v>169</v>
      </c>
      <c r="R248" s="637">
        <v>320</v>
      </c>
      <c r="S248" s="637" t="s">
        <v>2385</v>
      </c>
      <c r="T248" s="637" t="s">
        <v>2386</v>
      </c>
      <c r="U248" s="637">
        <v>454259.00900000002</v>
      </c>
      <c r="V248" s="637">
        <v>2474920.6519999998</v>
      </c>
      <c r="W248" s="641" t="s">
        <v>2693</v>
      </c>
      <c r="X248" s="624" t="s">
        <v>194</v>
      </c>
      <c r="Y248" s="624" t="s">
        <v>195</v>
      </c>
      <c r="Z248" s="624" t="s">
        <v>195</v>
      </c>
      <c r="AA248" s="624" t="s">
        <v>195</v>
      </c>
    </row>
    <row r="249" spans="1:27" ht="31" customHeight="1" x14ac:dyDescent="0.35">
      <c r="A249" s="276"/>
      <c r="B249" s="637" t="s">
        <v>186</v>
      </c>
      <c r="C249" s="637"/>
      <c r="D249" s="637"/>
      <c r="E249" s="637"/>
      <c r="F249" s="637">
        <v>398.00299999999999</v>
      </c>
      <c r="G249" s="637"/>
      <c r="H249" s="607"/>
      <c r="I249" s="637"/>
      <c r="J249" s="637"/>
      <c r="K249" s="637"/>
      <c r="L249" s="637"/>
      <c r="M249" s="637"/>
      <c r="N249" s="637"/>
      <c r="O249" s="637"/>
      <c r="P249" s="637"/>
      <c r="Q249" s="637"/>
      <c r="R249" s="637"/>
      <c r="S249" s="637"/>
      <c r="T249" s="637"/>
      <c r="U249" s="637"/>
      <c r="V249" s="637"/>
      <c r="W249" s="639" t="s">
        <v>715</v>
      </c>
      <c r="X249" s="624"/>
      <c r="Y249" s="624"/>
      <c r="Z249" s="624"/>
      <c r="AA249" s="624"/>
    </row>
    <row r="250" spans="1:27" ht="31" customHeight="1" x14ac:dyDescent="0.35">
      <c r="A250" s="284">
        <v>121</v>
      </c>
      <c r="B250" s="637" t="s">
        <v>186</v>
      </c>
      <c r="C250" s="637" t="s">
        <v>716</v>
      </c>
      <c r="D250" s="637" t="s">
        <v>65</v>
      </c>
      <c r="E250" s="637" t="s">
        <v>186</v>
      </c>
      <c r="F250" s="637"/>
      <c r="G250" s="637"/>
      <c r="H250" s="607">
        <v>59.83</v>
      </c>
      <c r="I250" s="637">
        <f>I248+F249</f>
        <v>3398.4990000000003</v>
      </c>
      <c r="J250" s="637">
        <v>298.23200000000003</v>
      </c>
      <c r="K250" s="637">
        <f>F249+F251</f>
        <v>834.00399999999991</v>
      </c>
      <c r="L250" s="637">
        <f>K250/2</f>
        <v>417.00199999999995</v>
      </c>
      <c r="M250" s="637">
        <v>240</v>
      </c>
      <c r="N250" s="637">
        <v>223</v>
      </c>
      <c r="O250" s="637">
        <v>463</v>
      </c>
      <c r="P250" s="637">
        <v>230</v>
      </c>
      <c r="Q250" s="637">
        <v>223</v>
      </c>
      <c r="R250" s="637">
        <v>453</v>
      </c>
      <c r="S250" s="637" t="s">
        <v>2387</v>
      </c>
      <c r="T250" s="637" t="s">
        <v>2388</v>
      </c>
      <c r="U250" s="637">
        <v>454576.022</v>
      </c>
      <c r="V250" s="637">
        <v>2474680.0090000001</v>
      </c>
      <c r="W250" s="639" t="s">
        <v>2389</v>
      </c>
      <c r="X250" s="624" t="s">
        <v>194</v>
      </c>
      <c r="Y250" s="624" t="s">
        <v>195</v>
      </c>
      <c r="Z250" s="624" t="s">
        <v>195</v>
      </c>
      <c r="AA250" s="624" t="s">
        <v>195</v>
      </c>
    </row>
    <row r="251" spans="1:27" ht="31" customHeight="1" x14ac:dyDescent="0.35">
      <c r="A251" s="276"/>
      <c r="B251" s="637" t="s">
        <v>186</v>
      </c>
      <c r="C251" s="637"/>
      <c r="D251" s="637"/>
      <c r="E251" s="637"/>
      <c r="F251" s="637">
        <v>436.00099999999998</v>
      </c>
      <c r="G251" s="637"/>
      <c r="H251" s="607"/>
      <c r="I251" s="637"/>
      <c r="J251" s="637"/>
      <c r="K251" s="637"/>
      <c r="L251" s="637"/>
      <c r="M251" s="637"/>
      <c r="N251" s="637"/>
      <c r="O251" s="637"/>
      <c r="P251" s="637"/>
      <c r="Q251" s="637"/>
      <c r="R251" s="637"/>
      <c r="S251" s="637"/>
      <c r="T251" s="637"/>
      <c r="U251" s="637"/>
      <c r="V251" s="637"/>
      <c r="W251" s="639" t="s">
        <v>217</v>
      </c>
      <c r="X251" s="624"/>
      <c r="Y251" s="624"/>
      <c r="Z251" s="624"/>
      <c r="AA251" s="624"/>
    </row>
    <row r="252" spans="1:27" ht="31" customHeight="1" x14ac:dyDescent="0.35">
      <c r="A252" s="284">
        <v>122</v>
      </c>
      <c r="B252" s="637" t="s">
        <v>717</v>
      </c>
      <c r="C252" s="637" t="s">
        <v>718</v>
      </c>
      <c r="D252" s="637" t="s">
        <v>252</v>
      </c>
      <c r="E252" s="637" t="s">
        <v>719</v>
      </c>
      <c r="F252" s="637"/>
      <c r="G252" s="637">
        <f>F247+F249+F251</f>
        <v>1197</v>
      </c>
      <c r="H252" s="607">
        <v>57.32</v>
      </c>
      <c r="I252" s="637">
        <f>I250+F251</f>
        <v>3834.5</v>
      </c>
      <c r="J252" s="637">
        <v>294.11500000000001</v>
      </c>
      <c r="K252" s="637">
        <f>F251+F253</f>
        <v>799</v>
      </c>
      <c r="L252" s="637">
        <f>K252/2</f>
        <v>399.5</v>
      </c>
      <c r="M252" s="637">
        <v>214</v>
      </c>
      <c r="N252" s="637">
        <v>239</v>
      </c>
      <c r="O252" s="637">
        <v>453</v>
      </c>
      <c r="P252" s="637">
        <v>215</v>
      </c>
      <c r="Q252" s="637">
        <v>223</v>
      </c>
      <c r="R252" s="637">
        <v>438</v>
      </c>
      <c r="S252" s="637" t="s">
        <v>2390</v>
      </c>
      <c r="T252" s="637" t="s">
        <v>2391</v>
      </c>
      <c r="U252" s="637">
        <v>454923.3</v>
      </c>
      <c r="V252" s="637">
        <v>2474416.39</v>
      </c>
      <c r="W252" s="639" t="s">
        <v>2392</v>
      </c>
      <c r="X252" s="624" t="s">
        <v>194</v>
      </c>
      <c r="Y252" s="624" t="s">
        <v>195</v>
      </c>
      <c r="Z252" s="624" t="s">
        <v>195</v>
      </c>
      <c r="AA252" s="624" t="s">
        <v>195</v>
      </c>
    </row>
    <row r="253" spans="1:27" ht="31" customHeight="1" x14ac:dyDescent="0.35">
      <c r="A253" s="276"/>
      <c r="B253" s="637" t="s">
        <v>186</v>
      </c>
      <c r="C253" s="637"/>
      <c r="D253" s="637"/>
      <c r="E253" s="637"/>
      <c r="F253" s="637">
        <v>362.99900000000002</v>
      </c>
      <c r="G253" s="637"/>
      <c r="H253" s="607"/>
      <c r="I253" s="637"/>
      <c r="J253" s="637"/>
      <c r="K253" s="637"/>
      <c r="L253" s="637"/>
      <c r="M253" s="637"/>
      <c r="N253" s="637"/>
      <c r="O253" s="637"/>
      <c r="P253" s="637"/>
      <c r="Q253" s="637"/>
      <c r="R253" s="637"/>
      <c r="S253" s="637"/>
      <c r="T253" s="637"/>
      <c r="U253" s="637"/>
      <c r="V253" s="637"/>
      <c r="W253" s="639" t="s">
        <v>720</v>
      </c>
      <c r="X253" s="624"/>
      <c r="Y253" s="624"/>
      <c r="Z253" s="624"/>
      <c r="AA253" s="624"/>
    </row>
    <row r="254" spans="1:27" ht="31" customHeight="1" x14ac:dyDescent="0.35">
      <c r="A254" s="284">
        <v>123</v>
      </c>
      <c r="B254" s="637" t="s">
        <v>186</v>
      </c>
      <c r="C254" s="637" t="s">
        <v>721</v>
      </c>
      <c r="D254" s="637" t="s">
        <v>120</v>
      </c>
      <c r="E254" s="637" t="s">
        <v>186</v>
      </c>
      <c r="F254" s="637"/>
      <c r="G254" s="637"/>
      <c r="H254" s="607">
        <v>62.83</v>
      </c>
      <c r="I254" s="637">
        <f>I252+F253</f>
        <v>4197.4989999999998</v>
      </c>
      <c r="J254" s="637">
        <v>282.798</v>
      </c>
      <c r="K254" s="637">
        <f>F253+F255</f>
        <v>735.99900000000002</v>
      </c>
      <c r="L254" s="637">
        <f>K254/2</f>
        <v>367.99950000000001</v>
      </c>
      <c r="M254" s="637">
        <v>125</v>
      </c>
      <c r="N254" s="637">
        <v>222</v>
      </c>
      <c r="O254" s="637">
        <v>347</v>
      </c>
      <c r="P254" s="637">
        <v>141</v>
      </c>
      <c r="Q254" s="637">
        <v>212</v>
      </c>
      <c r="R254" s="637">
        <v>353</v>
      </c>
      <c r="S254" s="637" t="s">
        <v>2393</v>
      </c>
      <c r="T254" s="637" t="s">
        <v>2394</v>
      </c>
      <c r="U254" s="637">
        <v>455249.99699999997</v>
      </c>
      <c r="V254" s="637">
        <v>2474258.159</v>
      </c>
      <c r="W254" s="639" t="s">
        <v>2392</v>
      </c>
      <c r="X254" s="624" t="s">
        <v>194</v>
      </c>
      <c r="Y254" s="624" t="s">
        <v>195</v>
      </c>
      <c r="Z254" s="624" t="s">
        <v>195</v>
      </c>
      <c r="AA254" s="624" t="s">
        <v>195</v>
      </c>
    </row>
    <row r="255" spans="1:27" ht="31" customHeight="1" x14ac:dyDescent="0.35">
      <c r="A255" s="276"/>
      <c r="B255" s="637" t="s">
        <v>186</v>
      </c>
      <c r="C255" s="637"/>
      <c r="D255" s="637"/>
      <c r="E255" s="637"/>
      <c r="F255" s="637">
        <v>373</v>
      </c>
      <c r="G255" s="637"/>
      <c r="H255" s="607"/>
      <c r="I255" s="637"/>
      <c r="J255" s="637"/>
      <c r="K255" s="637"/>
      <c r="L255" s="637"/>
      <c r="M255" s="637"/>
      <c r="N255" s="637"/>
      <c r="O255" s="637"/>
      <c r="P255" s="637"/>
      <c r="Q255" s="637"/>
      <c r="R255" s="637"/>
      <c r="S255" s="637"/>
      <c r="T255" s="637"/>
      <c r="U255" s="637"/>
      <c r="V255" s="637"/>
      <c r="W255" s="639" t="s">
        <v>722</v>
      </c>
      <c r="X255" s="624"/>
      <c r="Y255" s="624"/>
      <c r="Z255" s="624"/>
      <c r="AA255" s="624"/>
    </row>
    <row r="256" spans="1:27" ht="31" customHeight="1" x14ac:dyDescent="0.35">
      <c r="A256" s="284">
        <v>124</v>
      </c>
      <c r="B256" s="637" t="s">
        <v>723</v>
      </c>
      <c r="C256" s="637" t="s">
        <v>724</v>
      </c>
      <c r="D256" s="637" t="s">
        <v>289</v>
      </c>
      <c r="E256" s="637" t="s">
        <v>725</v>
      </c>
      <c r="F256" s="637"/>
      <c r="G256" s="637">
        <f>F253+F255</f>
        <v>735.99900000000002</v>
      </c>
      <c r="H256" s="607">
        <v>51.32</v>
      </c>
      <c r="I256" s="637">
        <f>I254+F255</f>
        <v>4570.4989999999998</v>
      </c>
      <c r="J256" s="637">
        <v>281.78399999999999</v>
      </c>
      <c r="K256" s="637">
        <f>F255+F257</f>
        <v>706</v>
      </c>
      <c r="L256" s="637">
        <f>K256/2</f>
        <v>353</v>
      </c>
      <c r="M256" s="637">
        <v>152</v>
      </c>
      <c r="N256" s="637">
        <v>77</v>
      </c>
      <c r="O256" s="637">
        <v>229</v>
      </c>
      <c r="P256" s="637">
        <v>162</v>
      </c>
      <c r="Q256" s="637">
        <v>97</v>
      </c>
      <c r="R256" s="637">
        <v>259</v>
      </c>
      <c r="S256" s="637" t="s">
        <v>2395</v>
      </c>
      <c r="T256" s="637" t="s">
        <v>2396</v>
      </c>
      <c r="U256" s="637">
        <v>455585.63</v>
      </c>
      <c r="V256" s="637">
        <v>2474095.6</v>
      </c>
      <c r="W256" s="639" t="s">
        <v>2392</v>
      </c>
      <c r="X256" s="624" t="s">
        <v>194</v>
      </c>
      <c r="Y256" s="624" t="s">
        <v>195</v>
      </c>
      <c r="Z256" s="624" t="s">
        <v>195</v>
      </c>
      <c r="AA256" s="624" t="s">
        <v>195</v>
      </c>
    </row>
    <row r="257" spans="1:27" ht="31" customHeight="1" x14ac:dyDescent="0.35">
      <c r="A257" s="276"/>
      <c r="B257" s="637" t="s">
        <v>186</v>
      </c>
      <c r="C257" s="637"/>
      <c r="D257" s="637"/>
      <c r="E257" s="637"/>
      <c r="F257" s="637">
        <v>333</v>
      </c>
      <c r="G257" s="637"/>
      <c r="H257" s="607"/>
      <c r="I257" s="637"/>
      <c r="J257" s="637"/>
      <c r="K257" s="637"/>
      <c r="L257" s="637"/>
      <c r="M257" s="637"/>
      <c r="N257" s="637"/>
      <c r="O257" s="637"/>
      <c r="P257" s="637"/>
      <c r="Q257" s="637"/>
      <c r="R257" s="637"/>
      <c r="S257" s="637"/>
      <c r="T257" s="637"/>
      <c r="U257" s="637"/>
      <c r="V257" s="637"/>
      <c r="W257" s="639" t="s">
        <v>726</v>
      </c>
      <c r="X257" s="624"/>
      <c r="Y257" s="624"/>
      <c r="Z257" s="624"/>
      <c r="AA257" s="624"/>
    </row>
    <row r="258" spans="1:27" ht="31" customHeight="1" x14ac:dyDescent="0.35">
      <c r="A258" s="284">
        <v>125</v>
      </c>
      <c r="B258" s="637" t="s">
        <v>186</v>
      </c>
      <c r="C258" s="637" t="s">
        <v>727</v>
      </c>
      <c r="D258" s="637" t="s">
        <v>120</v>
      </c>
      <c r="E258" s="637" t="s">
        <v>186</v>
      </c>
      <c r="F258" s="637"/>
      <c r="G258" s="637"/>
      <c r="H258" s="607">
        <v>62.83</v>
      </c>
      <c r="I258" s="637">
        <f>I256+F257</f>
        <v>4903.4989999999998</v>
      </c>
      <c r="J258" s="637">
        <v>292.86200000000002</v>
      </c>
      <c r="K258" s="637">
        <f>F257+F259</f>
        <v>830</v>
      </c>
      <c r="L258" s="637">
        <f>K258/2</f>
        <v>415</v>
      </c>
      <c r="M258" s="637">
        <v>256</v>
      </c>
      <c r="N258" s="637">
        <v>215</v>
      </c>
      <c r="O258" s="637">
        <v>471</v>
      </c>
      <c r="P258" s="637">
        <v>237</v>
      </c>
      <c r="Q258" s="637">
        <v>223</v>
      </c>
      <c r="R258" s="637">
        <v>460</v>
      </c>
      <c r="S258" s="637" t="s">
        <v>2397</v>
      </c>
      <c r="T258" s="637" t="s">
        <v>2398</v>
      </c>
      <c r="U258" s="637">
        <v>455916.00300000003</v>
      </c>
      <c r="V258" s="637">
        <v>2474053.852</v>
      </c>
      <c r="W258" s="639" t="s">
        <v>2392</v>
      </c>
      <c r="X258" s="624" t="s">
        <v>194</v>
      </c>
      <c r="Y258" s="624" t="s">
        <v>195</v>
      </c>
      <c r="Z258" s="624" t="s">
        <v>195</v>
      </c>
      <c r="AA258" s="624" t="s">
        <v>195</v>
      </c>
    </row>
    <row r="259" spans="1:27" ht="31" customHeight="1" x14ac:dyDescent="0.35">
      <c r="A259" s="276"/>
      <c r="B259" s="637" t="s">
        <v>186</v>
      </c>
      <c r="C259" s="637"/>
      <c r="D259" s="637"/>
      <c r="E259" s="637"/>
      <c r="F259" s="637">
        <v>497</v>
      </c>
      <c r="G259" s="637"/>
      <c r="H259" s="607"/>
      <c r="I259" s="637"/>
      <c r="J259" s="637"/>
      <c r="K259" s="637"/>
      <c r="L259" s="637"/>
      <c r="M259" s="637"/>
      <c r="N259" s="637"/>
      <c r="O259" s="637"/>
      <c r="P259" s="637"/>
      <c r="Q259" s="637"/>
      <c r="R259" s="637"/>
      <c r="S259" s="637"/>
      <c r="T259" s="637"/>
      <c r="U259" s="637"/>
      <c r="V259" s="637"/>
      <c r="W259" s="639" t="s">
        <v>728</v>
      </c>
      <c r="X259" s="624"/>
      <c r="Y259" s="624"/>
      <c r="Z259" s="624"/>
      <c r="AA259" s="624"/>
    </row>
    <row r="260" spans="1:27" ht="31" customHeight="1" x14ac:dyDescent="0.35">
      <c r="A260" s="284">
        <v>126</v>
      </c>
      <c r="B260" s="637" t="s">
        <v>729</v>
      </c>
      <c r="C260" s="637" t="s">
        <v>730</v>
      </c>
      <c r="D260" s="637" t="s">
        <v>388</v>
      </c>
      <c r="E260" s="637" t="s">
        <v>731</v>
      </c>
      <c r="F260" s="637"/>
      <c r="G260" s="637">
        <f>F257+F259</f>
        <v>830</v>
      </c>
      <c r="H260" s="607">
        <v>57.32</v>
      </c>
      <c r="I260" s="637">
        <f>I258+F259</f>
        <v>5400.4989999999998</v>
      </c>
      <c r="J260" s="637">
        <v>302.74799999999999</v>
      </c>
      <c r="K260" s="637">
        <f>F259+F261</f>
        <v>853</v>
      </c>
      <c r="L260" s="637">
        <f>K260/2</f>
        <v>426.5</v>
      </c>
      <c r="M260" s="637">
        <v>284</v>
      </c>
      <c r="N260" s="637">
        <v>212</v>
      </c>
      <c r="O260" s="637">
        <v>496</v>
      </c>
      <c r="P260" s="637">
        <v>277</v>
      </c>
      <c r="Q260" s="637">
        <v>204</v>
      </c>
      <c r="R260" s="637">
        <v>481</v>
      </c>
      <c r="S260" s="637" t="s">
        <v>2399</v>
      </c>
      <c r="T260" s="637" t="s">
        <v>2400</v>
      </c>
      <c r="U260" s="637">
        <v>456409.1</v>
      </c>
      <c r="V260" s="637">
        <v>2473991.54</v>
      </c>
      <c r="W260" s="639" t="s">
        <v>2392</v>
      </c>
      <c r="X260" s="624" t="s">
        <v>194</v>
      </c>
      <c r="Y260" s="624" t="s">
        <v>195</v>
      </c>
      <c r="Z260" s="624" t="s">
        <v>195</v>
      </c>
      <c r="AA260" s="624" t="s">
        <v>195</v>
      </c>
    </row>
    <row r="261" spans="1:27" ht="31" customHeight="1" x14ac:dyDescent="0.35">
      <c r="A261" s="276"/>
      <c r="B261" s="637" t="s">
        <v>186</v>
      </c>
      <c r="C261" s="637"/>
      <c r="D261" s="637"/>
      <c r="E261" s="637"/>
      <c r="F261" s="637">
        <v>356</v>
      </c>
      <c r="G261" s="637"/>
      <c r="H261" s="607"/>
      <c r="I261" s="637"/>
      <c r="J261" s="637"/>
      <c r="K261" s="637"/>
      <c r="L261" s="637"/>
      <c r="M261" s="637"/>
      <c r="N261" s="637"/>
      <c r="O261" s="637"/>
      <c r="P261" s="637"/>
      <c r="Q261" s="637"/>
      <c r="R261" s="637"/>
      <c r="S261" s="637"/>
      <c r="T261" s="637"/>
      <c r="U261" s="637"/>
      <c r="V261" s="637"/>
      <c r="W261" s="639"/>
      <c r="X261" s="624"/>
      <c r="Y261" s="624"/>
      <c r="Z261" s="624"/>
      <c r="AA261" s="624"/>
    </row>
    <row r="262" spans="1:27" ht="31" customHeight="1" x14ac:dyDescent="0.35">
      <c r="A262" s="284">
        <v>127</v>
      </c>
      <c r="B262" s="637" t="s">
        <v>186</v>
      </c>
      <c r="C262" s="637" t="s">
        <v>732</v>
      </c>
      <c r="D262" s="637" t="s">
        <v>501</v>
      </c>
      <c r="E262" s="637" t="s">
        <v>186</v>
      </c>
      <c r="F262" s="637"/>
      <c r="G262" s="637"/>
      <c r="H262" s="607">
        <v>61.33</v>
      </c>
      <c r="I262" s="637">
        <f>I260+F261</f>
        <v>5756.4989999999998</v>
      </c>
      <c r="J262" s="637">
        <v>297.57499999999999</v>
      </c>
      <c r="K262" s="637">
        <f>F261+F263</f>
        <v>791</v>
      </c>
      <c r="L262" s="637">
        <f>K262/2</f>
        <v>395.5</v>
      </c>
      <c r="M262" s="637">
        <v>146</v>
      </c>
      <c r="N262" s="637">
        <v>208</v>
      </c>
      <c r="O262" s="637">
        <v>354</v>
      </c>
      <c r="P262" s="637">
        <v>154</v>
      </c>
      <c r="Q262" s="637">
        <v>211</v>
      </c>
      <c r="R262" s="637">
        <v>365</v>
      </c>
      <c r="S262" s="637" t="s">
        <v>2401</v>
      </c>
      <c r="T262" s="637" t="s">
        <v>2402</v>
      </c>
      <c r="U262" s="637">
        <v>456696.603</v>
      </c>
      <c r="V262" s="637">
        <v>2473781.5920000002</v>
      </c>
      <c r="W262" s="639" t="s">
        <v>2392</v>
      </c>
      <c r="X262" s="624" t="s">
        <v>194</v>
      </c>
      <c r="Y262" s="624" t="s">
        <v>195</v>
      </c>
      <c r="Z262" s="624" t="s">
        <v>195</v>
      </c>
      <c r="AA262" s="624" t="s">
        <v>195</v>
      </c>
    </row>
    <row r="263" spans="1:27" ht="31" customHeight="1" x14ac:dyDescent="0.35">
      <c r="A263" s="276"/>
      <c r="B263" s="637" t="s">
        <v>186</v>
      </c>
      <c r="C263" s="637"/>
      <c r="D263" s="637"/>
      <c r="E263" s="637"/>
      <c r="F263" s="637">
        <v>435</v>
      </c>
      <c r="G263" s="637"/>
      <c r="H263" s="607"/>
      <c r="I263" s="637"/>
      <c r="J263" s="637"/>
      <c r="K263" s="637"/>
      <c r="L263" s="637"/>
      <c r="M263" s="637"/>
      <c r="N263" s="637"/>
      <c r="O263" s="637"/>
      <c r="P263" s="637"/>
      <c r="Q263" s="637"/>
      <c r="R263" s="637"/>
      <c r="S263" s="637"/>
      <c r="T263" s="637"/>
      <c r="U263" s="637"/>
      <c r="V263" s="637"/>
      <c r="W263" s="639" t="s">
        <v>350</v>
      </c>
      <c r="X263" s="624"/>
      <c r="Y263" s="624"/>
      <c r="Z263" s="624"/>
      <c r="AA263" s="624"/>
    </row>
    <row r="264" spans="1:27" ht="31" customHeight="1" x14ac:dyDescent="0.35">
      <c r="A264" s="284">
        <v>128</v>
      </c>
      <c r="B264" s="637" t="s">
        <v>186</v>
      </c>
      <c r="C264" s="637" t="s">
        <v>733</v>
      </c>
      <c r="D264" s="637" t="s">
        <v>120</v>
      </c>
      <c r="E264" s="637" t="s">
        <v>186</v>
      </c>
      <c r="F264" s="637"/>
      <c r="G264" s="637"/>
      <c r="H264" s="607">
        <v>62.83</v>
      </c>
      <c r="I264" s="637">
        <f>I262+F263</f>
        <v>6191.4989999999998</v>
      </c>
      <c r="J264" s="637">
        <v>298.55099999999999</v>
      </c>
      <c r="K264" s="637">
        <f>F263+F265</f>
        <v>849</v>
      </c>
      <c r="L264" s="637">
        <f>K264/2</f>
        <v>424.5</v>
      </c>
      <c r="M264" s="637">
        <v>228</v>
      </c>
      <c r="N264" s="637">
        <v>268</v>
      </c>
      <c r="O264" s="637">
        <v>496</v>
      </c>
      <c r="P264" s="637">
        <v>226</v>
      </c>
      <c r="Q264" s="637">
        <v>254</v>
      </c>
      <c r="R264" s="637">
        <v>480</v>
      </c>
      <c r="S264" s="637" t="s">
        <v>2403</v>
      </c>
      <c r="T264" s="637" t="s">
        <v>2404</v>
      </c>
      <c r="U264" s="637">
        <v>457047.90600000002</v>
      </c>
      <c r="V264" s="637">
        <v>2473525.0550000002</v>
      </c>
      <c r="W264" s="639" t="s">
        <v>2405</v>
      </c>
      <c r="X264" s="624" t="s">
        <v>194</v>
      </c>
      <c r="Y264" s="624" t="s">
        <v>195</v>
      </c>
      <c r="Z264" s="624" t="s">
        <v>195</v>
      </c>
      <c r="AA264" s="624" t="s">
        <v>195</v>
      </c>
    </row>
    <row r="265" spans="1:27" ht="31" customHeight="1" x14ac:dyDescent="0.35">
      <c r="A265" s="276"/>
      <c r="B265" s="637" t="s">
        <v>186</v>
      </c>
      <c r="C265" s="637"/>
      <c r="D265" s="637"/>
      <c r="E265" s="637"/>
      <c r="F265" s="637">
        <v>414</v>
      </c>
      <c r="G265" s="637"/>
      <c r="H265" s="607"/>
      <c r="I265" s="637"/>
      <c r="J265" s="637"/>
      <c r="K265" s="637"/>
      <c r="L265" s="637"/>
      <c r="M265" s="637"/>
      <c r="N265" s="637"/>
      <c r="O265" s="637"/>
      <c r="P265" s="637"/>
      <c r="Q265" s="637"/>
      <c r="R265" s="637"/>
      <c r="S265" s="637"/>
      <c r="T265" s="637"/>
      <c r="U265" s="637"/>
      <c r="V265" s="637"/>
      <c r="W265" s="639" t="s">
        <v>580</v>
      </c>
      <c r="X265" s="624"/>
      <c r="Y265" s="624"/>
      <c r="Z265" s="624"/>
      <c r="AA265" s="624"/>
    </row>
    <row r="266" spans="1:27" ht="31" customHeight="1" x14ac:dyDescent="0.35">
      <c r="A266" s="284">
        <v>129</v>
      </c>
      <c r="B266" s="637" t="s">
        <v>186</v>
      </c>
      <c r="C266" s="638" t="s">
        <v>734</v>
      </c>
      <c r="D266" s="638" t="s">
        <v>49</v>
      </c>
      <c r="E266" s="637" t="s">
        <v>186</v>
      </c>
      <c r="F266" s="637"/>
      <c r="G266" s="637"/>
      <c r="H266" s="607">
        <v>56.83</v>
      </c>
      <c r="I266" s="637">
        <f>I264+F265</f>
        <v>6605.4989999999998</v>
      </c>
      <c r="J266" s="637">
        <v>290.44499999999999</v>
      </c>
      <c r="K266" s="637">
        <f>F265+F267</f>
        <v>849</v>
      </c>
      <c r="L266" s="637">
        <f>K266/2</f>
        <v>424.5</v>
      </c>
      <c r="M266" s="637">
        <v>147</v>
      </c>
      <c r="N266" s="637">
        <v>229</v>
      </c>
      <c r="O266" s="637">
        <v>376</v>
      </c>
      <c r="P266" s="637">
        <v>162</v>
      </c>
      <c r="Q266" s="637">
        <v>227</v>
      </c>
      <c r="R266" s="637">
        <v>389</v>
      </c>
      <c r="S266" s="637" t="s">
        <v>2406</v>
      </c>
      <c r="T266" s="637" t="s">
        <v>2407</v>
      </c>
      <c r="U266" s="637">
        <v>457382.24900000001</v>
      </c>
      <c r="V266" s="637">
        <v>2473280.9019999998</v>
      </c>
      <c r="W266" s="639" t="s">
        <v>2408</v>
      </c>
      <c r="X266" s="624" t="s">
        <v>194</v>
      </c>
      <c r="Y266" s="624" t="s">
        <v>195</v>
      </c>
      <c r="Z266" s="624" t="s">
        <v>195</v>
      </c>
      <c r="AA266" s="624" t="s">
        <v>195</v>
      </c>
    </row>
    <row r="267" spans="1:27" ht="31" customHeight="1" x14ac:dyDescent="0.35">
      <c r="A267" s="276"/>
      <c r="B267" s="637" t="s">
        <v>186</v>
      </c>
      <c r="C267" s="637"/>
      <c r="D267" s="637"/>
      <c r="E267" s="637"/>
      <c r="F267" s="637">
        <v>435</v>
      </c>
      <c r="G267" s="637"/>
      <c r="H267" s="607"/>
      <c r="I267" s="637"/>
      <c r="J267" s="637"/>
      <c r="K267" s="637"/>
      <c r="L267" s="637"/>
      <c r="M267" s="637"/>
      <c r="N267" s="637"/>
      <c r="O267" s="637"/>
      <c r="P267" s="637"/>
      <c r="Q267" s="637"/>
      <c r="R267" s="637"/>
      <c r="S267" s="637"/>
      <c r="T267" s="637"/>
      <c r="U267" s="637"/>
      <c r="V267" s="637"/>
      <c r="W267" s="639"/>
      <c r="X267" s="624"/>
      <c r="Y267" s="624"/>
      <c r="Z267" s="624"/>
      <c r="AA267" s="624"/>
    </row>
    <row r="268" spans="1:27" ht="31" customHeight="1" x14ac:dyDescent="0.35">
      <c r="A268" s="284">
        <v>130</v>
      </c>
      <c r="B268" s="637" t="s">
        <v>735</v>
      </c>
      <c r="C268" s="638" t="s">
        <v>736</v>
      </c>
      <c r="D268" s="638" t="s">
        <v>283</v>
      </c>
      <c r="E268" s="637" t="s">
        <v>737</v>
      </c>
      <c r="F268" s="637"/>
      <c r="G268" s="637">
        <f>SUM(F260:F267)</f>
        <v>1640</v>
      </c>
      <c r="H268" s="607">
        <v>57.32</v>
      </c>
      <c r="I268" s="637">
        <f>I266+F267</f>
        <v>7040.4989999999998</v>
      </c>
      <c r="J268" s="637">
        <v>281.85700000000003</v>
      </c>
      <c r="K268" s="637">
        <f>F267+F269</f>
        <v>693</v>
      </c>
      <c r="L268" s="637">
        <f>K268/2</f>
        <v>346.5</v>
      </c>
      <c r="M268" s="637">
        <v>207</v>
      </c>
      <c r="N268" s="637">
        <v>190</v>
      </c>
      <c r="O268" s="637">
        <v>397</v>
      </c>
      <c r="P268" s="637">
        <v>210</v>
      </c>
      <c r="Q268" s="637">
        <v>163</v>
      </c>
      <c r="R268" s="637">
        <v>373</v>
      </c>
      <c r="S268" s="637" t="s">
        <v>2409</v>
      </c>
      <c r="T268" s="637" t="s">
        <v>2410</v>
      </c>
      <c r="U268" s="637">
        <v>457733.49</v>
      </c>
      <c r="V268" s="637">
        <v>2473024.41</v>
      </c>
      <c r="W268" s="639" t="s">
        <v>2408</v>
      </c>
      <c r="X268" s="624" t="s">
        <v>194</v>
      </c>
      <c r="Y268" s="624" t="s">
        <v>195</v>
      </c>
      <c r="Z268" s="624" t="s">
        <v>195</v>
      </c>
      <c r="AA268" s="624" t="s">
        <v>195</v>
      </c>
    </row>
    <row r="269" spans="1:27" ht="31" customHeight="1" x14ac:dyDescent="0.35">
      <c r="A269" s="276"/>
      <c r="B269" s="637" t="s">
        <v>186</v>
      </c>
      <c r="C269" s="637"/>
      <c r="D269" s="637"/>
      <c r="E269" s="637"/>
      <c r="F269" s="637">
        <v>258</v>
      </c>
      <c r="G269" s="637"/>
      <c r="H269" s="607"/>
      <c r="I269" s="637"/>
      <c r="J269" s="637"/>
      <c r="K269" s="637"/>
      <c r="L269" s="637"/>
      <c r="M269" s="637"/>
      <c r="N269" s="637"/>
      <c r="O269" s="637"/>
      <c r="P269" s="637"/>
      <c r="Q269" s="637"/>
      <c r="R269" s="637"/>
      <c r="S269" s="637"/>
      <c r="T269" s="637"/>
      <c r="U269" s="637"/>
      <c r="V269" s="637"/>
      <c r="W269" s="597" t="s">
        <v>2685</v>
      </c>
      <c r="X269" s="624"/>
      <c r="Y269" s="624"/>
      <c r="Z269" s="624"/>
      <c r="AA269" s="624"/>
    </row>
    <row r="270" spans="1:27" ht="31" customHeight="1" x14ac:dyDescent="0.35">
      <c r="A270" s="284">
        <v>131</v>
      </c>
      <c r="B270" s="637" t="s">
        <v>738</v>
      </c>
      <c r="C270" s="638" t="s">
        <v>739</v>
      </c>
      <c r="D270" s="638" t="s">
        <v>381</v>
      </c>
      <c r="E270" s="637" t="s">
        <v>740</v>
      </c>
      <c r="F270" s="637"/>
      <c r="G270" s="637">
        <f>F269</f>
        <v>258</v>
      </c>
      <c r="H270" s="607">
        <v>54.32</v>
      </c>
      <c r="I270" s="637">
        <f>I268+F269</f>
        <v>7298.4989999999998</v>
      </c>
      <c r="J270" s="637">
        <v>277.346</v>
      </c>
      <c r="K270" s="637">
        <f>F269+F271</f>
        <v>641</v>
      </c>
      <c r="L270" s="637">
        <f>K270/2</f>
        <v>320.5</v>
      </c>
      <c r="M270" s="637">
        <v>68</v>
      </c>
      <c r="N270" s="637">
        <v>239</v>
      </c>
      <c r="O270" s="637">
        <v>307</v>
      </c>
      <c r="P270" s="637">
        <v>96</v>
      </c>
      <c r="Q270" s="637">
        <v>224</v>
      </c>
      <c r="R270" s="637">
        <v>320</v>
      </c>
      <c r="S270" s="637" t="s">
        <v>2411</v>
      </c>
      <c r="T270" s="637" t="s">
        <v>2412</v>
      </c>
      <c r="U270" s="637">
        <v>457991.36</v>
      </c>
      <c r="V270" s="637">
        <v>2473018.16</v>
      </c>
      <c r="W270" s="639" t="s">
        <v>2408</v>
      </c>
      <c r="X270" s="624" t="s">
        <v>194</v>
      </c>
      <c r="Y270" s="624" t="s">
        <v>195</v>
      </c>
      <c r="Z270" s="624" t="s">
        <v>195</v>
      </c>
      <c r="AA270" s="624" t="s">
        <v>195</v>
      </c>
    </row>
    <row r="271" spans="1:27" ht="31" customHeight="1" x14ac:dyDescent="0.35">
      <c r="A271" s="276"/>
      <c r="B271" s="637" t="s">
        <v>186</v>
      </c>
      <c r="C271" s="637"/>
      <c r="D271" s="637"/>
      <c r="E271" s="637"/>
      <c r="F271" s="637">
        <v>383</v>
      </c>
      <c r="G271" s="637"/>
      <c r="H271" s="607"/>
      <c r="I271" s="637"/>
      <c r="J271" s="637"/>
      <c r="K271" s="637"/>
      <c r="L271" s="637"/>
      <c r="M271" s="637"/>
      <c r="N271" s="637"/>
      <c r="O271" s="637"/>
      <c r="P271" s="637"/>
      <c r="Q271" s="637"/>
      <c r="R271" s="637"/>
      <c r="S271" s="637"/>
      <c r="T271" s="637"/>
      <c r="U271" s="637"/>
      <c r="V271" s="637"/>
      <c r="W271" s="639" t="s">
        <v>741</v>
      </c>
      <c r="X271" s="624"/>
      <c r="Y271" s="624"/>
      <c r="Z271" s="624"/>
      <c r="AA271" s="624"/>
    </row>
    <row r="272" spans="1:27" ht="31" customHeight="1" x14ac:dyDescent="0.35">
      <c r="A272" s="284">
        <v>132</v>
      </c>
      <c r="B272" s="637" t="s">
        <v>186</v>
      </c>
      <c r="C272" s="638" t="s">
        <v>742</v>
      </c>
      <c r="D272" s="638" t="s">
        <v>2372</v>
      </c>
      <c r="E272" s="637" t="s">
        <v>186</v>
      </c>
      <c r="F272" s="637"/>
      <c r="G272" s="637" t="s">
        <v>186</v>
      </c>
      <c r="H272" s="607">
        <v>52.33</v>
      </c>
      <c r="I272" s="637">
        <f>I270+F271</f>
        <v>7681.4989999999998</v>
      </c>
      <c r="J272" s="637">
        <v>275.26100000000002</v>
      </c>
      <c r="K272" s="637">
        <f>F271+F273</f>
        <v>654</v>
      </c>
      <c r="L272" s="637">
        <f>K272/2</f>
        <v>327</v>
      </c>
      <c r="M272" s="637">
        <v>145</v>
      </c>
      <c r="N272" s="637">
        <v>101</v>
      </c>
      <c r="O272" s="637">
        <v>246</v>
      </c>
      <c r="P272" s="637">
        <v>160</v>
      </c>
      <c r="Q272" s="637">
        <v>112</v>
      </c>
      <c r="R272" s="637">
        <v>272</v>
      </c>
      <c r="S272" s="637" t="s">
        <v>2413</v>
      </c>
      <c r="T272" s="637" t="s">
        <v>2414</v>
      </c>
      <c r="U272" s="637">
        <v>458292.81599999999</v>
      </c>
      <c r="V272" s="637">
        <v>2472781.912</v>
      </c>
      <c r="W272" s="639" t="s">
        <v>2408</v>
      </c>
      <c r="X272" s="624" t="s">
        <v>194</v>
      </c>
      <c r="Y272" s="624" t="s">
        <v>195</v>
      </c>
      <c r="Z272" s="624" t="s">
        <v>195</v>
      </c>
      <c r="AA272" s="624" t="s">
        <v>195</v>
      </c>
    </row>
    <row r="273" spans="1:27" ht="31" customHeight="1" x14ac:dyDescent="0.35">
      <c r="A273" s="276"/>
      <c r="B273" s="637" t="s">
        <v>186</v>
      </c>
      <c r="C273" s="637"/>
      <c r="D273" s="637"/>
      <c r="E273" s="637"/>
      <c r="F273" s="637">
        <v>271</v>
      </c>
      <c r="G273" s="637"/>
      <c r="H273" s="607"/>
      <c r="I273" s="637"/>
      <c r="J273" s="637"/>
      <c r="K273" s="637"/>
      <c r="L273" s="637"/>
      <c r="M273" s="637"/>
      <c r="N273" s="637"/>
      <c r="O273" s="637"/>
      <c r="P273" s="637"/>
      <c r="Q273" s="637"/>
      <c r="R273" s="637"/>
      <c r="S273" s="637"/>
      <c r="T273" s="637"/>
      <c r="U273" s="637"/>
      <c r="V273" s="637"/>
      <c r="W273" s="639" t="s">
        <v>743</v>
      </c>
      <c r="X273" s="624"/>
      <c r="Y273" s="624"/>
      <c r="Z273" s="624"/>
      <c r="AA273" s="624"/>
    </row>
    <row r="274" spans="1:27" ht="31" customHeight="1" x14ac:dyDescent="0.35">
      <c r="A274" s="284">
        <v>133</v>
      </c>
      <c r="B274" s="637" t="s">
        <v>744</v>
      </c>
      <c r="C274" s="637" t="s">
        <v>745</v>
      </c>
      <c r="D274" s="637" t="s">
        <v>603</v>
      </c>
      <c r="E274" s="637" t="s">
        <v>746</v>
      </c>
      <c r="F274" s="637"/>
      <c r="G274" s="637">
        <f>F271+F273</f>
        <v>654</v>
      </c>
      <c r="H274" s="607">
        <v>45.32</v>
      </c>
      <c r="I274" s="637">
        <f>I272+F273</f>
        <v>7952.4989999999998</v>
      </c>
      <c r="J274" s="637">
        <v>281.84100000000001</v>
      </c>
      <c r="K274" s="637">
        <f>F273+F275</f>
        <v>663.00299999999993</v>
      </c>
      <c r="L274" s="637">
        <f>K274/2</f>
        <v>331.50149999999996</v>
      </c>
      <c r="M274" s="637">
        <v>170</v>
      </c>
      <c r="N274" s="637">
        <v>175</v>
      </c>
      <c r="O274" s="637">
        <v>345</v>
      </c>
      <c r="P274" s="637">
        <v>160</v>
      </c>
      <c r="Q274" s="637">
        <v>181</v>
      </c>
      <c r="R274" s="637">
        <v>341</v>
      </c>
      <c r="S274" s="637" t="s">
        <v>2415</v>
      </c>
      <c r="T274" s="637" t="s">
        <v>2416</v>
      </c>
      <c r="U274" s="637">
        <v>458506.18</v>
      </c>
      <c r="V274" s="637">
        <v>2472614.7000000002</v>
      </c>
      <c r="W274" s="639" t="s">
        <v>2408</v>
      </c>
      <c r="X274" s="624" t="s">
        <v>194</v>
      </c>
      <c r="Y274" s="624" t="s">
        <v>195</v>
      </c>
      <c r="Z274" s="624" t="s">
        <v>195</v>
      </c>
      <c r="AA274" s="624" t="s">
        <v>195</v>
      </c>
    </row>
    <row r="275" spans="1:27" ht="31" customHeight="1" x14ac:dyDescent="0.35">
      <c r="A275" s="276"/>
      <c r="B275" s="637" t="s">
        <v>186</v>
      </c>
      <c r="C275" s="637"/>
      <c r="D275" s="637"/>
      <c r="E275" s="637"/>
      <c r="F275" s="637">
        <v>392.00299999999999</v>
      </c>
      <c r="G275" s="637"/>
      <c r="H275" s="607"/>
      <c r="I275" s="637"/>
      <c r="J275" s="637"/>
      <c r="K275" s="637"/>
      <c r="L275" s="637"/>
      <c r="M275" s="637"/>
      <c r="N275" s="637"/>
      <c r="O275" s="637"/>
      <c r="P275" s="637"/>
      <c r="Q275" s="637"/>
      <c r="R275" s="637"/>
      <c r="S275" s="637"/>
      <c r="T275" s="637"/>
      <c r="U275" s="637"/>
      <c r="V275" s="637"/>
      <c r="W275" s="639" t="s">
        <v>747</v>
      </c>
      <c r="X275" s="624"/>
      <c r="Y275" s="624"/>
      <c r="Z275" s="624"/>
      <c r="AA275" s="624"/>
    </row>
    <row r="276" spans="1:27" ht="31" customHeight="1" x14ac:dyDescent="0.35">
      <c r="A276" s="284">
        <v>134</v>
      </c>
      <c r="B276" s="637" t="s">
        <v>748</v>
      </c>
      <c r="C276" s="637" t="s">
        <v>749</v>
      </c>
      <c r="D276" s="637" t="s">
        <v>610</v>
      </c>
      <c r="E276" s="637" t="s">
        <v>750</v>
      </c>
      <c r="F276" s="637"/>
      <c r="G276" s="637">
        <f>F275</f>
        <v>392.00299999999999</v>
      </c>
      <c r="H276" s="607">
        <v>45.32</v>
      </c>
      <c r="I276" s="637">
        <f>I274+F275</f>
        <v>8344.5020000000004</v>
      </c>
      <c r="J276" s="637">
        <v>286.39</v>
      </c>
      <c r="K276" s="637">
        <v>830</v>
      </c>
      <c r="L276" s="637">
        <f>K276/2</f>
        <v>415</v>
      </c>
      <c r="M276" s="637">
        <v>217</v>
      </c>
      <c r="N276" s="637">
        <v>197</v>
      </c>
      <c r="O276" s="637">
        <v>414</v>
      </c>
      <c r="P276" s="637">
        <v>212</v>
      </c>
      <c r="Q276" s="637">
        <v>203</v>
      </c>
      <c r="R276" s="637">
        <v>415</v>
      </c>
      <c r="S276" s="637" t="s">
        <v>2417</v>
      </c>
      <c r="T276" s="637" t="s">
        <v>2418</v>
      </c>
      <c r="U276" s="637">
        <v>458580.36</v>
      </c>
      <c r="V276" s="637">
        <v>2472229.7799999998</v>
      </c>
      <c r="W276" s="639" t="s">
        <v>2408</v>
      </c>
      <c r="X276" s="624" t="s">
        <v>195</v>
      </c>
      <c r="Y276" s="624" t="s">
        <v>195</v>
      </c>
      <c r="Z276" s="624" t="s">
        <v>195</v>
      </c>
      <c r="AA276" s="624" t="s">
        <v>195</v>
      </c>
    </row>
    <row r="277" spans="1:27" ht="31" customHeight="1" x14ac:dyDescent="0.35">
      <c r="A277" s="276"/>
      <c r="B277" s="637" t="s">
        <v>186</v>
      </c>
      <c r="C277" s="637"/>
      <c r="D277" s="637"/>
      <c r="E277" s="637"/>
      <c r="F277" s="637">
        <v>438</v>
      </c>
      <c r="G277" s="637"/>
      <c r="H277" s="607"/>
      <c r="I277" s="637"/>
      <c r="J277" s="637"/>
      <c r="K277" s="637"/>
      <c r="L277" s="637"/>
      <c r="M277" s="637"/>
      <c r="N277" s="637"/>
      <c r="O277" s="637"/>
      <c r="P277" s="637"/>
      <c r="Q277" s="637"/>
      <c r="R277" s="637"/>
      <c r="S277" s="637"/>
      <c r="T277" s="637"/>
      <c r="U277" s="637"/>
      <c r="V277" s="637"/>
      <c r="W277" s="639" t="s">
        <v>2419</v>
      </c>
      <c r="X277" s="624"/>
      <c r="Y277" s="624"/>
      <c r="Z277" s="624"/>
      <c r="AA277" s="624"/>
    </row>
    <row r="278" spans="1:27" ht="31" customHeight="1" x14ac:dyDescent="0.35">
      <c r="A278" s="284">
        <v>135</v>
      </c>
      <c r="B278" s="637" t="s">
        <v>186</v>
      </c>
      <c r="C278" s="637" t="s">
        <v>2420</v>
      </c>
      <c r="D278" s="637" t="s">
        <v>45</v>
      </c>
      <c r="E278" s="637" t="s">
        <v>186</v>
      </c>
      <c r="F278" s="637"/>
      <c r="G278" s="637"/>
      <c r="H278" s="607">
        <v>53.83</v>
      </c>
      <c r="I278" s="637">
        <f>I276+F277</f>
        <v>8782.5020000000004</v>
      </c>
      <c r="J278" s="637">
        <v>288.73599999999999</v>
      </c>
      <c r="K278" s="637">
        <f>F277+F279</f>
        <v>848</v>
      </c>
      <c r="L278" s="637">
        <f>K278/2</f>
        <v>424</v>
      </c>
      <c r="M278" s="637">
        <v>242</v>
      </c>
      <c r="N278" s="637">
        <v>205</v>
      </c>
      <c r="O278" s="637">
        <v>446</v>
      </c>
      <c r="P278" s="637">
        <v>237</v>
      </c>
      <c r="Q278" s="637">
        <v>205</v>
      </c>
      <c r="R278" s="637">
        <v>442</v>
      </c>
      <c r="S278" s="637" t="s">
        <v>2421</v>
      </c>
      <c r="T278" s="637" t="s">
        <v>2422</v>
      </c>
      <c r="U278" s="637">
        <v>458831.73200000002</v>
      </c>
      <c r="V278" s="637">
        <v>2471871.094</v>
      </c>
      <c r="W278" s="639" t="s">
        <v>2408</v>
      </c>
      <c r="X278" s="624" t="s">
        <v>195</v>
      </c>
      <c r="Y278" s="624" t="s">
        <v>195</v>
      </c>
      <c r="Z278" s="624" t="s">
        <v>195</v>
      </c>
      <c r="AA278" s="624" t="s">
        <v>195</v>
      </c>
    </row>
    <row r="279" spans="1:27" ht="31" customHeight="1" x14ac:dyDescent="0.35">
      <c r="A279" s="276"/>
      <c r="B279" s="637" t="s">
        <v>186</v>
      </c>
      <c r="C279" s="637"/>
      <c r="D279" s="637"/>
      <c r="E279" s="637"/>
      <c r="F279" s="637">
        <v>410</v>
      </c>
      <c r="G279" s="637"/>
      <c r="H279" s="607"/>
      <c r="I279" s="637"/>
      <c r="J279" s="637"/>
      <c r="K279" s="637"/>
      <c r="L279" s="637"/>
      <c r="M279" s="637"/>
      <c r="N279" s="637"/>
      <c r="O279" s="637"/>
      <c r="P279" s="637"/>
      <c r="Q279" s="637"/>
      <c r="R279" s="637"/>
      <c r="S279" s="637"/>
      <c r="T279" s="637"/>
      <c r="U279" s="637"/>
      <c r="V279" s="637"/>
      <c r="W279" s="639" t="s">
        <v>2423</v>
      </c>
      <c r="X279" s="624"/>
      <c r="Y279" s="624"/>
      <c r="Z279" s="624"/>
      <c r="AA279" s="624"/>
    </row>
    <row r="280" spans="1:27" ht="31" customHeight="1" x14ac:dyDescent="0.35">
      <c r="A280" s="284">
        <v>136</v>
      </c>
      <c r="B280" s="637" t="s">
        <v>186</v>
      </c>
      <c r="C280" s="637" t="s">
        <v>751</v>
      </c>
      <c r="D280" s="637" t="s">
        <v>49</v>
      </c>
      <c r="E280" s="637" t="s">
        <v>186</v>
      </c>
      <c r="F280" s="637"/>
      <c r="G280" s="637"/>
      <c r="H280" s="607">
        <v>56.83</v>
      </c>
      <c r="I280" s="637">
        <f>I278+F279</f>
        <v>9192.5020000000004</v>
      </c>
      <c r="J280" s="637">
        <v>285.87900000000002</v>
      </c>
      <c r="K280" s="637">
        <f>F279+F281</f>
        <v>777</v>
      </c>
      <c r="L280" s="637">
        <f>K280/2</f>
        <v>388.5</v>
      </c>
      <c r="M280" s="637">
        <v>206</v>
      </c>
      <c r="N280" s="637">
        <v>133</v>
      </c>
      <c r="O280" s="637">
        <v>339</v>
      </c>
      <c r="P280" s="637">
        <v>206</v>
      </c>
      <c r="Q280" s="637">
        <v>146</v>
      </c>
      <c r="R280" s="637">
        <v>352</v>
      </c>
      <c r="S280" s="637" t="s">
        <v>2424</v>
      </c>
      <c r="T280" s="637" t="s">
        <v>2425</v>
      </c>
      <c r="U280" s="637">
        <v>459067.03499999997</v>
      </c>
      <c r="V280" s="637">
        <v>2471535.3369999998</v>
      </c>
      <c r="W280" s="639" t="s">
        <v>2408</v>
      </c>
      <c r="X280" s="624" t="s">
        <v>195</v>
      </c>
      <c r="Y280" s="624" t="s">
        <v>195</v>
      </c>
      <c r="Z280" s="624" t="s">
        <v>195</v>
      </c>
      <c r="AA280" s="624" t="s">
        <v>195</v>
      </c>
    </row>
    <row r="281" spans="1:27" ht="31" customHeight="1" x14ac:dyDescent="0.35">
      <c r="A281" s="276"/>
      <c r="B281" s="637" t="s">
        <v>186</v>
      </c>
      <c r="C281" s="637"/>
      <c r="D281" s="637"/>
      <c r="E281" s="637"/>
      <c r="F281" s="637">
        <v>367</v>
      </c>
      <c r="G281" s="637"/>
      <c r="H281" s="607"/>
      <c r="I281" s="637"/>
      <c r="J281" s="637"/>
      <c r="K281" s="637"/>
      <c r="L281" s="637"/>
      <c r="M281" s="637"/>
      <c r="N281" s="637"/>
      <c r="O281" s="637"/>
      <c r="P281" s="637"/>
      <c r="Q281" s="637"/>
      <c r="R281" s="637"/>
      <c r="S281" s="637"/>
      <c r="T281" s="637"/>
      <c r="U281" s="637"/>
      <c r="V281" s="637"/>
      <c r="W281" s="639" t="s">
        <v>2426</v>
      </c>
      <c r="X281" s="624"/>
      <c r="Y281" s="624"/>
      <c r="Z281" s="624"/>
      <c r="AA281" s="624"/>
    </row>
    <row r="282" spans="1:27" ht="31" customHeight="1" x14ac:dyDescent="0.35">
      <c r="A282" s="284">
        <v>137</v>
      </c>
      <c r="B282" s="637" t="s">
        <v>186</v>
      </c>
      <c r="C282" s="637" t="s">
        <v>752</v>
      </c>
      <c r="D282" s="637" t="s">
        <v>49</v>
      </c>
      <c r="E282" s="637" t="s">
        <v>186</v>
      </c>
      <c r="F282" s="637"/>
      <c r="G282" s="637"/>
      <c r="H282" s="607">
        <v>56.83</v>
      </c>
      <c r="I282" s="637">
        <f>I280+F281</f>
        <v>9559.5020000000004</v>
      </c>
      <c r="J282" s="637">
        <v>296.34899999999999</v>
      </c>
      <c r="K282" s="637">
        <f>F281+F283</f>
        <v>761.5</v>
      </c>
      <c r="L282" s="637">
        <f>K282/2</f>
        <v>380.75</v>
      </c>
      <c r="M282" s="637">
        <v>235</v>
      </c>
      <c r="N282" s="637">
        <v>168</v>
      </c>
      <c r="O282" s="637">
        <v>403</v>
      </c>
      <c r="P282" s="637">
        <v>223</v>
      </c>
      <c r="Q282" s="637">
        <v>175</v>
      </c>
      <c r="R282" s="637">
        <v>398</v>
      </c>
      <c r="S282" s="637" t="s">
        <v>2427</v>
      </c>
      <c r="T282" s="637" t="s">
        <v>2428</v>
      </c>
      <c r="U282" s="637">
        <v>459277.66</v>
      </c>
      <c r="V282" s="637">
        <v>2471234.7940000002</v>
      </c>
      <c r="W282" s="641" t="s">
        <v>2429</v>
      </c>
      <c r="X282" s="624" t="s">
        <v>195</v>
      </c>
      <c r="Y282" s="624" t="s">
        <v>195</v>
      </c>
      <c r="Z282" s="624" t="s">
        <v>195</v>
      </c>
      <c r="AA282" s="624" t="s">
        <v>195</v>
      </c>
    </row>
    <row r="283" spans="1:27" ht="31" customHeight="1" x14ac:dyDescent="0.35">
      <c r="A283" s="276"/>
      <c r="B283" s="637" t="s">
        <v>186</v>
      </c>
      <c r="C283" s="637"/>
      <c r="D283" s="637"/>
      <c r="E283" s="637"/>
      <c r="F283" s="637">
        <v>394.5</v>
      </c>
      <c r="G283" s="637"/>
      <c r="H283" s="607"/>
      <c r="I283" s="637"/>
      <c r="J283" s="637"/>
      <c r="K283" s="637"/>
      <c r="L283" s="637"/>
      <c r="M283" s="637"/>
      <c r="N283" s="637"/>
      <c r="O283" s="637"/>
      <c r="P283" s="637"/>
      <c r="Q283" s="637"/>
      <c r="R283" s="637"/>
      <c r="S283" s="637"/>
      <c r="T283" s="637"/>
      <c r="U283" s="637"/>
      <c r="V283" s="637"/>
      <c r="W283" s="639" t="s">
        <v>641</v>
      </c>
      <c r="X283" s="624"/>
      <c r="Y283" s="624"/>
      <c r="Z283" s="624"/>
      <c r="AA283" s="624"/>
    </row>
    <row r="284" spans="1:27" ht="31" customHeight="1" x14ac:dyDescent="0.35">
      <c r="A284" s="284">
        <v>138</v>
      </c>
      <c r="B284" s="637" t="s">
        <v>2430</v>
      </c>
      <c r="C284" s="637" t="s">
        <v>753</v>
      </c>
      <c r="D284" s="637" t="s">
        <v>276</v>
      </c>
      <c r="E284" s="637" t="s">
        <v>2431</v>
      </c>
      <c r="F284" s="637"/>
      <c r="G284" s="637">
        <f>SUM(F277:F283)</f>
        <v>1609.5</v>
      </c>
      <c r="H284" s="607">
        <v>57.32</v>
      </c>
      <c r="I284" s="637">
        <f>I282+F283</f>
        <v>9954.0020000000004</v>
      </c>
      <c r="J284" s="637">
        <v>296.916</v>
      </c>
      <c r="K284" s="637">
        <f>F283+F285</f>
        <v>767.5</v>
      </c>
      <c r="L284" s="637">
        <f>K284/2</f>
        <v>383.75</v>
      </c>
      <c r="M284" s="637">
        <v>227</v>
      </c>
      <c r="N284" s="637">
        <v>53</v>
      </c>
      <c r="O284" s="637">
        <v>280</v>
      </c>
      <c r="P284" s="637">
        <v>220</v>
      </c>
      <c r="Q284" s="637">
        <v>91</v>
      </c>
      <c r="R284" s="637">
        <v>311</v>
      </c>
      <c r="S284" s="637" t="s">
        <v>2432</v>
      </c>
      <c r="T284" s="637" t="s">
        <v>2433</v>
      </c>
      <c r="U284" s="637">
        <v>459503.96299999999</v>
      </c>
      <c r="V284" s="637">
        <v>2470911.8790000002</v>
      </c>
      <c r="W284" s="641" t="s">
        <v>2694</v>
      </c>
      <c r="X284" s="624" t="s">
        <v>195</v>
      </c>
      <c r="Y284" s="624" t="s">
        <v>195</v>
      </c>
      <c r="Z284" s="624" t="s">
        <v>195</v>
      </c>
      <c r="AA284" s="624" t="s">
        <v>195</v>
      </c>
    </row>
    <row r="285" spans="1:27" ht="31" customHeight="1" x14ac:dyDescent="0.35">
      <c r="A285" s="276"/>
      <c r="B285" s="637" t="s">
        <v>186</v>
      </c>
      <c r="C285" s="637"/>
      <c r="D285" s="637"/>
      <c r="E285" s="637"/>
      <c r="F285" s="637">
        <v>373</v>
      </c>
      <c r="G285" s="637"/>
      <c r="H285" s="607"/>
      <c r="I285" s="637"/>
      <c r="J285" s="637"/>
      <c r="K285" s="637"/>
      <c r="L285" s="637"/>
      <c r="M285" s="637"/>
      <c r="N285" s="637"/>
      <c r="O285" s="637"/>
      <c r="P285" s="637"/>
      <c r="Q285" s="637"/>
      <c r="R285" s="637"/>
      <c r="S285" s="637"/>
      <c r="T285" s="637"/>
      <c r="U285" s="637"/>
      <c r="V285" s="637"/>
      <c r="W285" s="639" t="s">
        <v>2434</v>
      </c>
      <c r="X285" s="624"/>
      <c r="Y285" s="624"/>
      <c r="Z285" s="624"/>
      <c r="AA285" s="624"/>
    </row>
    <row r="286" spans="1:27" ht="31" customHeight="1" x14ac:dyDescent="0.35">
      <c r="A286" s="284">
        <v>139</v>
      </c>
      <c r="B286" s="637" t="s">
        <v>186</v>
      </c>
      <c r="C286" s="637" t="s">
        <v>754</v>
      </c>
      <c r="D286" s="637" t="s">
        <v>438</v>
      </c>
      <c r="E286" s="637" t="s">
        <v>186</v>
      </c>
      <c r="F286" s="637"/>
      <c r="G286" s="637"/>
      <c r="H286" s="607">
        <v>57.32</v>
      </c>
      <c r="I286" s="637">
        <f>I284+F285</f>
        <v>10327.002</v>
      </c>
      <c r="J286" s="637">
        <v>324.19499999999999</v>
      </c>
      <c r="K286" s="637">
        <f>F285+F287</f>
        <v>712</v>
      </c>
      <c r="L286" s="637">
        <f>K286/2</f>
        <v>356</v>
      </c>
      <c r="M286" s="637">
        <v>322</v>
      </c>
      <c r="N286" s="637">
        <v>321</v>
      </c>
      <c r="O286" s="637">
        <v>643</v>
      </c>
      <c r="P286" s="637">
        <v>284</v>
      </c>
      <c r="Q286" s="637">
        <v>273</v>
      </c>
      <c r="R286" s="637">
        <v>557</v>
      </c>
      <c r="S286" s="637" t="s">
        <v>2435</v>
      </c>
      <c r="T286" s="637" t="s">
        <v>2436</v>
      </c>
      <c r="U286" s="637">
        <v>459812.40299999999</v>
      </c>
      <c r="V286" s="637">
        <v>2470702.1269999999</v>
      </c>
      <c r="W286" s="642" t="s">
        <v>2437</v>
      </c>
      <c r="X286" s="624" t="s">
        <v>195</v>
      </c>
      <c r="Y286" s="624" t="s">
        <v>195</v>
      </c>
      <c r="Z286" s="624" t="s">
        <v>195</v>
      </c>
      <c r="AA286" s="624" t="s">
        <v>195</v>
      </c>
    </row>
    <row r="287" spans="1:27" ht="31" customHeight="1" x14ac:dyDescent="0.35">
      <c r="A287" s="276"/>
      <c r="B287" s="637" t="s">
        <v>186</v>
      </c>
      <c r="C287" s="637"/>
      <c r="D287" s="637"/>
      <c r="E287" s="637"/>
      <c r="F287" s="637">
        <v>339</v>
      </c>
      <c r="G287" s="637"/>
      <c r="H287" s="607"/>
      <c r="I287" s="637"/>
      <c r="J287" s="637"/>
      <c r="K287" s="637"/>
      <c r="L287" s="637"/>
      <c r="M287" s="637"/>
      <c r="N287" s="637"/>
      <c r="O287" s="637"/>
      <c r="P287" s="637"/>
      <c r="Q287" s="637"/>
      <c r="R287" s="637"/>
      <c r="S287" s="637"/>
      <c r="T287" s="637"/>
      <c r="U287" s="637"/>
      <c r="V287" s="637"/>
      <c r="W287" s="639"/>
      <c r="X287" s="624"/>
      <c r="Y287" s="624"/>
      <c r="Z287" s="624"/>
      <c r="AA287" s="624"/>
    </row>
    <row r="288" spans="1:27" ht="31" customHeight="1" x14ac:dyDescent="0.35">
      <c r="A288" s="284">
        <v>140</v>
      </c>
      <c r="B288" s="637" t="s">
        <v>186</v>
      </c>
      <c r="C288" s="637" t="s">
        <v>755</v>
      </c>
      <c r="D288" s="637" t="s">
        <v>438</v>
      </c>
      <c r="E288" s="637" t="s">
        <v>186</v>
      </c>
      <c r="F288" s="637"/>
      <c r="G288" s="637"/>
      <c r="H288" s="607">
        <v>57.32</v>
      </c>
      <c r="I288" s="637">
        <f>I286+F287</f>
        <v>10666.002</v>
      </c>
      <c r="J288" s="637">
        <v>297.15499999999997</v>
      </c>
      <c r="K288" s="637">
        <f>F287+F289</f>
        <v>819</v>
      </c>
      <c r="L288" s="637">
        <f>K288/2</f>
        <v>409.5</v>
      </c>
      <c r="M288" s="637">
        <v>20</v>
      </c>
      <c r="N288" s="637">
        <v>226</v>
      </c>
      <c r="O288" s="637">
        <v>246</v>
      </c>
      <c r="P288" s="637">
        <v>68</v>
      </c>
      <c r="Q288" s="637">
        <v>230</v>
      </c>
      <c r="R288" s="637">
        <v>298</v>
      </c>
      <c r="S288" s="637" t="s">
        <v>2438</v>
      </c>
      <c r="T288" s="637" t="s">
        <v>2439</v>
      </c>
      <c r="U288" s="637">
        <v>460092.728</v>
      </c>
      <c r="V288" s="637">
        <v>2470511.4939999999</v>
      </c>
      <c r="W288" s="639" t="s">
        <v>2440</v>
      </c>
      <c r="X288" s="624" t="s">
        <v>195</v>
      </c>
      <c r="Y288" s="624" t="s">
        <v>195</v>
      </c>
      <c r="Z288" s="624" t="s">
        <v>195</v>
      </c>
      <c r="AA288" s="624" t="s">
        <v>195</v>
      </c>
    </row>
    <row r="289" spans="1:27" ht="31" customHeight="1" x14ac:dyDescent="0.35">
      <c r="A289" s="276"/>
      <c r="B289" s="637" t="s">
        <v>186</v>
      </c>
      <c r="C289" s="637"/>
      <c r="D289" s="637"/>
      <c r="E289" s="637"/>
      <c r="F289" s="637">
        <v>480</v>
      </c>
      <c r="G289" s="637"/>
      <c r="H289" s="607"/>
      <c r="I289" s="637"/>
      <c r="J289" s="637"/>
      <c r="K289" s="637"/>
      <c r="L289" s="637"/>
      <c r="M289" s="637"/>
      <c r="N289" s="637"/>
      <c r="O289" s="637"/>
      <c r="P289" s="637"/>
      <c r="Q289" s="637"/>
      <c r="R289" s="637"/>
      <c r="S289" s="637"/>
      <c r="T289" s="637"/>
      <c r="U289" s="637"/>
      <c r="V289" s="637"/>
      <c r="W289" s="639" t="s">
        <v>566</v>
      </c>
      <c r="X289" s="591"/>
      <c r="Y289" s="624"/>
      <c r="Z289" s="624"/>
      <c r="AA289" s="624"/>
    </row>
    <row r="290" spans="1:27" ht="31" customHeight="1" x14ac:dyDescent="0.35">
      <c r="A290" s="284">
        <v>141</v>
      </c>
      <c r="B290" s="637" t="s">
        <v>186</v>
      </c>
      <c r="C290" s="637" t="s">
        <v>756</v>
      </c>
      <c r="D290" s="637" t="s">
        <v>235</v>
      </c>
      <c r="E290" s="637" t="s">
        <v>186</v>
      </c>
      <c r="F290" s="637"/>
      <c r="G290" s="637"/>
      <c r="H290" s="607">
        <v>50.83</v>
      </c>
      <c r="I290" s="637">
        <f>I288+F289</f>
        <v>11146.002</v>
      </c>
      <c r="J290" s="637">
        <v>313.10399999999998</v>
      </c>
      <c r="K290" s="637">
        <f>F289+F291</f>
        <v>794</v>
      </c>
      <c r="L290" s="637">
        <f>K290/2</f>
        <v>397</v>
      </c>
      <c r="M290" s="637">
        <v>255</v>
      </c>
      <c r="N290" s="637">
        <v>131</v>
      </c>
      <c r="O290" s="637">
        <v>386</v>
      </c>
      <c r="P290" s="637">
        <v>253</v>
      </c>
      <c r="Q290" s="637">
        <v>136</v>
      </c>
      <c r="R290" s="637">
        <v>389</v>
      </c>
      <c r="S290" s="637" t="s">
        <v>2441</v>
      </c>
      <c r="T290" s="637" t="s">
        <v>2442</v>
      </c>
      <c r="U290" s="637">
        <v>460489.64799999999</v>
      </c>
      <c r="V290" s="637">
        <v>2470241.5720000002</v>
      </c>
      <c r="W290" s="639" t="s">
        <v>2440</v>
      </c>
      <c r="X290" s="591" t="s">
        <v>195</v>
      </c>
      <c r="Y290" s="624" t="s">
        <v>195</v>
      </c>
      <c r="Z290" s="624" t="s">
        <v>195</v>
      </c>
      <c r="AA290" s="624" t="s">
        <v>195</v>
      </c>
    </row>
    <row r="291" spans="1:27" ht="31" customHeight="1" x14ac:dyDescent="0.35">
      <c r="A291" s="276"/>
      <c r="B291" s="637" t="s">
        <v>186</v>
      </c>
      <c r="C291" s="637"/>
      <c r="D291" s="637"/>
      <c r="E291" s="637"/>
      <c r="F291" s="637">
        <v>314</v>
      </c>
      <c r="G291" s="637"/>
      <c r="H291" s="607"/>
      <c r="I291" s="637"/>
      <c r="J291" s="637"/>
      <c r="K291" s="637"/>
      <c r="L291" s="637"/>
      <c r="M291" s="637"/>
      <c r="N291" s="637"/>
      <c r="O291" s="637"/>
      <c r="P291" s="637"/>
      <c r="Q291" s="637"/>
      <c r="R291" s="637"/>
      <c r="S291" s="637"/>
      <c r="T291" s="637"/>
      <c r="U291" s="637"/>
      <c r="V291" s="637"/>
      <c r="W291" s="639"/>
      <c r="X291" s="643"/>
      <c r="Y291" s="643"/>
      <c r="Z291" s="643"/>
      <c r="AA291" s="624"/>
    </row>
    <row r="292" spans="1:27" ht="31" customHeight="1" x14ac:dyDescent="0.35">
      <c r="A292" s="284">
        <v>142</v>
      </c>
      <c r="B292" s="637" t="s">
        <v>186</v>
      </c>
      <c r="C292" s="637" t="s">
        <v>757</v>
      </c>
      <c r="D292" s="637" t="s">
        <v>45</v>
      </c>
      <c r="E292" s="637" t="s">
        <v>186</v>
      </c>
      <c r="F292" s="637"/>
      <c r="G292" s="637"/>
      <c r="H292" s="607">
        <v>53.83</v>
      </c>
      <c r="I292" s="637">
        <f>I290+F291</f>
        <v>11460.002</v>
      </c>
      <c r="J292" s="637">
        <v>314.96699999999998</v>
      </c>
      <c r="K292" s="637">
        <f>F291+F293</f>
        <v>813</v>
      </c>
      <c r="L292" s="637">
        <f>K292/2</f>
        <v>406.5</v>
      </c>
      <c r="M292" s="637">
        <v>184</v>
      </c>
      <c r="N292" s="637">
        <v>269</v>
      </c>
      <c r="O292" s="637">
        <v>452</v>
      </c>
      <c r="P292" s="637">
        <v>179</v>
      </c>
      <c r="Q292" s="637">
        <v>265</v>
      </c>
      <c r="R292" s="637">
        <v>444</v>
      </c>
      <c r="S292" s="637" t="s">
        <v>2443</v>
      </c>
      <c r="T292" s="637" t="s">
        <v>2444</v>
      </c>
      <c r="U292" s="637">
        <v>460749.30099999998</v>
      </c>
      <c r="V292" s="637">
        <v>2470064.997</v>
      </c>
      <c r="W292" s="639" t="s">
        <v>2440</v>
      </c>
      <c r="X292" s="643" t="s">
        <v>194</v>
      </c>
      <c r="Y292" s="643" t="s">
        <v>194</v>
      </c>
      <c r="Z292" s="643" t="s">
        <v>194</v>
      </c>
      <c r="AA292" s="624" t="s">
        <v>195</v>
      </c>
    </row>
    <row r="293" spans="1:27" ht="31" customHeight="1" x14ac:dyDescent="0.35">
      <c r="A293" s="276"/>
      <c r="B293" s="637" t="s">
        <v>186</v>
      </c>
      <c r="C293" s="637"/>
      <c r="D293" s="637"/>
      <c r="E293" s="637"/>
      <c r="F293" s="637">
        <v>499</v>
      </c>
      <c r="G293" s="637"/>
      <c r="H293" s="607"/>
      <c r="I293" s="637"/>
      <c r="J293" s="637"/>
      <c r="K293" s="637"/>
      <c r="L293" s="637"/>
      <c r="M293" s="637"/>
      <c r="N293" s="637"/>
      <c r="O293" s="637"/>
      <c r="P293" s="637"/>
      <c r="Q293" s="637"/>
      <c r="R293" s="637"/>
      <c r="S293" s="637"/>
      <c r="T293" s="637"/>
      <c r="U293" s="637"/>
      <c r="V293" s="637"/>
      <c r="W293" s="639" t="s">
        <v>464</v>
      </c>
      <c r="X293" s="643"/>
      <c r="Y293" s="643"/>
      <c r="Z293" s="643"/>
      <c r="AA293" s="624"/>
    </row>
    <row r="294" spans="1:27" ht="31" customHeight="1" x14ac:dyDescent="0.35">
      <c r="A294" s="284">
        <v>143</v>
      </c>
      <c r="B294" s="637" t="s">
        <v>758</v>
      </c>
      <c r="C294" s="637" t="s">
        <v>2738</v>
      </c>
      <c r="D294" s="637" t="s">
        <v>346</v>
      </c>
      <c r="E294" s="637" t="s">
        <v>2445</v>
      </c>
      <c r="F294" s="637"/>
      <c r="G294" s="637">
        <f>SUM(F285:F293)</f>
        <v>2005</v>
      </c>
      <c r="H294" s="607">
        <v>48.32</v>
      </c>
      <c r="I294" s="637">
        <f t="shared" ref="I294" si="185">I292+F293</f>
        <v>11959.002</v>
      </c>
      <c r="J294" s="637">
        <v>309.74</v>
      </c>
      <c r="K294" s="637">
        <f>F295+478</f>
        <v>866</v>
      </c>
      <c r="L294" s="637">
        <f>K294/2</f>
        <v>433</v>
      </c>
      <c r="M294" s="644">
        <v>223</v>
      </c>
      <c r="N294" s="644">
        <v>174</v>
      </c>
      <c r="O294" s="644">
        <v>397</v>
      </c>
      <c r="P294" s="644">
        <v>227</v>
      </c>
      <c r="Q294" s="644">
        <v>179</v>
      </c>
      <c r="R294" s="644">
        <v>406</v>
      </c>
      <c r="S294" s="644" t="s">
        <v>2446</v>
      </c>
      <c r="T294" s="644" t="s">
        <v>2447</v>
      </c>
      <c r="U294" s="645">
        <v>461161.83</v>
      </c>
      <c r="V294" s="645">
        <v>2469784.46</v>
      </c>
      <c r="W294" s="639" t="s">
        <v>2448</v>
      </c>
      <c r="X294" s="643" t="s">
        <v>194</v>
      </c>
      <c r="Y294" s="643" t="s">
        <v>194</v>
      </c>
      <c r="Z294" s="643" t="s">
        <v>194</v>
      </c>
      <c r="AA294" s="624" t="s">
        <v>195</v>
      </c>
    </row>
    <row r="295" spans="1:27" ht="31" customHeight="1" x14ac:dyDescent="0.35">
      <c r="A295" s="276"/>
      <c r="B295" s="637" t="s">
        <v>186</v>
      </c>
      <c r="C295" s="637"/>
      <c r="D295" s="637"/>
      <c r="E295" s="637"/>
      <c r="F295" s="637">
        <v>388</v>
      </c>
      <c r="G295" s="637"/>
      <c r="H295" s="607"/>
      <c r="I295" s="637"/>
      <c r="J295" s="637"/>
      <c r="K295" s="637"/>
      <c r="L295" s="637"/>
      <c r="M295" s="644"/>
      <c r="N295" s="644"/>
      <c r="O295" s="644"/>
      <c r="P295" s="644"/>
      <c r="Q295" s="644"/>
      <c r="R295" s="644"/>
      <c r="S295" s="644"/>
      <c r="T295" s="644"/>
      <c r="U295" s="645"/>
      <c r="V295" s="645"/>
      <c r="W295" s="639" t="s">
        <v>580</v>
      </c>
      <c r="X295" s="643"/>
      <c r="Y295" s="643"/>
      <c r="Z295" s="643"/>
      <c r="AA295" s="624"/>
    </row>
    <row r="296" spans="1:27" ht="31" customHeight="1" x14ac:dyDescent="0.35">
      <c r="A296" s="284">
        <v>144</v>
      </c>
      <c r="B296" s="637" t="s">
        <v>186</v>
      </c>
      <c r="C296" s="637" t="s">
        <v>759</v>
      </c>
      <c r="D296" s="637" t="s">
        <v>45</v>
      </c>
      <c r="E296" s="637" t="s">
        <v>186</v>
      </c>
      <c r="F296" s="637"/>
      <c r="G296" s="637"/>
      <c r="H296" s="607">
        <v>53.83</v>
      </c>
      <c r="I296" s="637">
        <f t="shared" ref="I296" si="186">I294+F295</f>
        <v>12347.002</v>
      </c>
      <c r="J296" s="637">
        <v>314.13299999999998</v>
      </c>
      <c r="K296" s="637">
        <f>F295+F297</f>
        <v>770</v>
      </c>
      <c r="L296" s="637">
        <f>K296/2</f>
        <v>385</v>
      </c>
      <c r="M296" s="644">
        <v>215</v>
      </c>
      <c r="N296" s="644">
        <v>243</v>
      </c>
      <c r="O296" s="644">
        <v>458</v>
      </c>
      <c r="P296" s="644">
        <v>210</v>
      </c>
      <c r="Q296" s="644">
        <v>230</v>
      </c>
      <c r="R296" s="644">
        <v>441</v>
      </c>
      <c r="S296" s="644" t="s">
        <v>2449</v>
      </c>
      <c r="T296" s="644" t="s">
        <v>2450</v>
      </c>
      <c r="U296" s="645">
        <v>461434.84100000001</v>
      </c>
      <c r="V296" s="645">
        <v>2469508.7629999998</v>
      </c>
      <c r="W296" s="639" t="s">
        <v>2448</v>
      </c>
      <c r="X296" s="643" t="s">
        <v>194</v>
      </c>
      <c r="Y296" s="643" t="s">
        <v>194</v>
      </c>
      <c r="Z296" s="643" t="s">
        <v>194</v>
      </c>
      <c r="AA296" s="624" t="s">
        <v>195</v>
      </c>
    </row>
    <row r="297" spans="1:27" ht="31" customHeight="1" x14ac:dyDescent="0.35">
      <c r="A297" s="276"/>
      <c r="B297" s="637" t="s">
        <v>186</v>
      </c>
      <c r="C297" s="637"/>
      <c r="D297" s="637"/>
      <c r="E297" s="637"/>
      <c r="F297" s="637">
        <v>382</v>
      </c>
      <c r="G297" s="637"/>
      <c r="H297" s="607"/>
      <c r="I297" s="637"/>
      <c r="J297" s="637"/>
      <c r="K297" s="637"/>
      <c r="L297" s="637"/>
      <c r="M297" s="644"/>
      <c r="N297" s="644"/>
      <c r="O297" s="644"/>
      <c r="P297" s="644"/>
      <c r="Q297" s="644"/>
      <c r="R297" s="644"/>
      <c r="S297" s="644"/>
      <c r="T297" s="644"/>
      <c r="U297" s="645"/>
      <c r="V297" s="645"/>
      <c r="W297" s="639" t="s">
        <v>760</v>
      </c>
      <c r="X297" s="643"/>
      <c r="Y297" s="643"/>
      <c r="Z297" s="643"/>
      <c r="AA297" s="624"/>
    </row>
    <row r="298" spans="1:27" ht="31" customHeight="1" x14ac:dyDescent="0.35">
      <c r="A298" s="284">
        <v>145</v>
      </c>
      <c r="B298" s="637" t="s">
        <v>186</v>
      </c>
      <c r="C298" s="637" t="s">
        <v>761</v>
      </c>
      <c r="D298" s="637" t="s">
        <v>45</v>
      </c>
      <c r="E298" s="637" t="s">
        <v>186</v>
      </c>
      <c r="F298" s="637"/>
      <c r="G298" s="637"/>
      <c r="H298" s="607">
        <v>53.83</v>
      </c>
      <c r="I298" s="637">
        <f>I296+F297</f>
        <v>12729.002</v>
      </c>
      <c r="J298" s="637">
        <v>303.19900000000001</v>
      </c>
      <c r="K298" s="637">
        <f>F297+F299</f>
        <v>819</v>
      </c>
      <c r="L298" s="637">
        <f>K298/2</f>
        <v>409.5</v>
      </c>
      <c r="M298" s="644">
        <v>140</v>
      </c>
      <c r="N298" s="644">
        <v>158</v>
      </c>
      <c r="O298" s="644">
        <v>298</v>
      </c>
      <c r="P298" s="644">
        <v>153</v>
      </c>
      <c r="Q298" s="644">
        <v>169</v>
      </c>
      <c r="R298" s="644">
        <v>322</v>
      </c>
      <c r="S298" s="644" t="s">
        <v>2451</v>
      </c>
      <c r="T298" s="644" t="s">
        <v>2452</v>
      </c>
      <c r="U298" s="645">
        <v>461703.63099999999</v>
      </c>
      <c r="V298" s="645">
        <v>2469237.3289999999</v>
      </c>
      <c r="W298" s="639" t="s">
        <v>2448</v>
      </c>
      <c r="X298" s="643" t="s">
        <v>194</v>
      </c>
      <c r="Y298" s="643" t="s">
        <v>194</v>
      </c>
      <c r="Z298" s="643" t="s">
        <v>194</v>
      </c>
      <c r="AA298" s="624" t="s">
        <v>195</v>
      </c>
    </row>
    <row r="299" spans="1:27" ht="31" customHeight="1" x14ac:dyDescent="0.35">
      <c r="A299" s="276"/>
      <c r="B299" s="637" t="s">
        <v>186</v>
      </c>
      <c r="C299" s="637"/>
      <c r="D299" s="637"/>
      <c r="E299" s="637"/>
      <c r="F299" s="637">
        <v>437</v>
      </c>
      <c r="G299" s="637"/>
      <c r="H299" s="607"/>
      <c r="I299" s="637"/>
      <c r="J299" s="637"/>
      <c r="K299" s="637"/>
      <c r="L299" s="637"/>
      <c r="M299" s="644"/>
      <c r="N299" s="644"/>
      <c r="O299" s="644"/>
      <c r="P299" s="644"/>
      <c r="Q299" s="644"/>
      <c r="R299" s="644"/>
      <c r="S299" s="644"/>
      <c r="T299" s="644"/>
      <c r="U299" s="645"/>
      <c r="V299" s="645"/>
      <c r="W299" s="639" t="s">
        <v>580</v>
      </c>
      <c r="X299" s="643"/>
      <c r="Y299" s="643"/>
      <c r="Z299" s="643"/>
      <c r="AA299" s="624"/>
    </row>
    <row r="300" spans="1:27" ht="31" customHeight="1" x14ac:dyDescent="0.35">
      <c r="A300" s="284">
        <v>146</v>
      </c>
      <c r="B300" s="637" t="s">
        <v>186</v>
      </c>
      <c r="C300" s="637" t="s">
        <v>762</v>
      </c>
      <c r="D300" s="637" t="s">
        <v>49</v>
      </c>
      <c r="E300" s="637" t="s">
        <v>186</v>
      </c>
      <c r="F300" s="637"/>
      <c r="G300" s="637"/>
      <c r="H300" s="607">
        <v>59.83</v>
      </c>
      <c r="I300" s="637">
        <f>I298+F299</f>
        <v>13166.002</v>
      </c>
      <c r="J300" s="637">
        <v>307.74900000000002</v>
      </c>
      <c r="K300" s="637">
        <f>F299+F301</f>
        <v>822</v>
      </c>
      <c r="L300" s="637">
        <f>K300/2</f>
        <v>411</v>
      </c>
      <c r="M300" s="644">
        <v>250</v>
      </c>
      <c r="N300" s="644">
        <v>213</v>
      </c>
      <c r="O300" s="644">
        <v>463</v>
      </c>
      <c r="P300" s="644">
        <v>239</v>
      </c>
      <c r="Q300" s="644">
        <v>212</v>
      </c>
      <c r="R300" s="644">
        <v>452</v>
      </c>
      <c r="S300" s="644" t="s">
        <v>2453</v>
      </c>
      <c r="T300" s="644" t="s">
        <v>2454</v>
      </c>
      <c r="U300" s="645">
        <v>462011.12</v>
      </c>
      <c r="V300" s="645">
        <v>2468926.8149999999</v>
      </c>
      <c r="W300" s="646" t="s">
        <v>2695</v>
      </c>
      <c r="X300" s="643" t="s">
        <v>194</v>
      </c>
      <c r="Y300" s="643" t="s">
        <v>194</v>
      </c>
      <c r="Z300" s="643" t="s">
        <v>194</v>
      </c>
      <c r="AA300" s="624" t="s">
        <v>195</v>
      </c>
    </row>
    <row r="301" spans="1:27" ht="31" customHeight="1" x14ac:dyDescent="0.35">
      <c r="A301" s="276"/>
      <c r="B301" s="637" t="s">
        <v>186</v>
      </c>
      <c r="C301" s="637"/>
      <c r="D301" s="637"/>
      <c r="E301" s="637"/>
      <c r="F301" s="637">
        <v>385</v>
      </c>
      <c r="G301" s="637"/>
      <c r="H301" s="607"/>
      <c r="I301" s="637"/>
      <c r="J301" s="637"/>
      <c r="K301" s="637"/>
      <c r="L301" s="637"/>
      <c r="M301" s="644"/>
      <c r="N301" s="644"/>
      <c r="O301" s="644"/>
      <c r="P301" s="644"/>
      <c r="Q301" s="644"/>
      <c r="R301" s="644"/>
      <c r="S301" s="644"/>
      <c r="T301" s="644"/>
      <c r="U301" s="645"/>
      <c r="V301" s="645"/>
      <c r="W301" s="639" t="s">
        <v>763</v>
      </c>
      <c r="X301" s="643"/>
      <c r="Y301" s="643"/>
      <c r="Z301" s="643"/>
      <c r="AA301" s="624"/>
    </row>
    <row r="302" spans="1:27" ht="31" customHeight="1" x14ac:dyDescent="0.35">
      <c r="A302" s="284">
        <v>147</v>
      </c>
      <c r="B302" s="637" t="s">
        <v>186</v>
      </c>
      <c r="C302" s="637" t="s">
        <v>764</v>
      </c>
      <c r="D302" s="637" t="s">
        <v>45</v>
      </c>
      <c r="E302" s="637" t="s">
        <v>186</v>
      </c>
      <c r="F302" s="637"/>
      <c r="G302" s="637"/>
      <c r="H302" s="607">
        <v>56.83</v>
      </c>
      <c r="I302" s="637">
        <f>I300+F301</f>
        <v>13551.002</v>
      </c>
      <c r="J302" s="637">
        <v>309.62299999999999</v>
      </c>
      <c r="K302" s="637">
        <f>F301+F303</f>
        <v>821</v>
      </c>
      <c r="L302" s="637">
        <f>K302/2</f>
        <v>410.5</v>
      </c>
      <c r="M302" s="644">
        <v>203</v>
      </c>
      <c r="N302" s="644">
        <v>203</v>
      </c>
      <c r="O302" s="644">
        <v>406</v>
      </c>
      <c r="P302" s="644">
        <v>205</v>
      </c>
      <c r="Q302" s="644">
        <v>206</v>
      </c>
      <c r="R302" s="644">
        <v>411</v>
      </c>
      <c r="S302" s="644" t="s">
        <v>2455</v>
      </c>
      <c r="T302" s="644" t="s">
        <v>2456</v>
      </c>
      <c r="U302" s="645">
        <v>462282.02100000001</v>
      </c>
      <c r="V302" s="645">
        <v>2468653.25</v>
      </c>
      <c r="W302" s="639" t="s">
        <v>2457</v>
      </c>
      <c r="X302" s="643" t="s">
        <v>194</v>
      </c>
      <c r="Y302" s="643" t="s">
        <v>194</v>
      </c>
      <c r="Z302" s="643" t="s">
        <v>194</v>
      </c>
      <c r="AA302" s="624" t="s">
        <v>195</v>
      </c>
    </row>
    <row r="303" spans="1:27" ht="31" customHeight="1" x14ac:dyDescent="0.35">
      <c r="A303" s="276"/>
      <c r="B303" s="637" t="s">
        <v>186</v>
      </c>
      <c r="C303" s="637"/>
      <c r="D303" s="637"/>
      <c r="E303" s="637"/>
      <c r="F303" s="637">
        <v>436</v>
      </c>
      <c r="G303" s="637"/>
      <c r="H303" s="607"/>
      <c r="I303" s="637"/>
      <c r="J303" s="637"/>
      <c r="K303" s="637"/>
      <c r="L303" s="637"/>
      <c r="M303" s="644"/>
      <c r="N303" s="644"/>
      <c r="O303" s="644"/>
      <c r="P303" s="644"/>
      <c r="Q303" s="644"/>
      <c r="R303" s="644"/>
      <c r="S303" s="644"/>
      <c r="T303" s="644"/>
      <c r="U303" s="645"/>
      <c r="V303" s="645"/>
      <c r="W303" s="639" t="s">
        <v>580</v>
      </c>
      <c r="X303" s="643"/>
      <c r="Y303" s="643"/>
      <c r="Z303" s="643"/>
      <c r="AA303" s="624"/>
    </row>
    <row r="304" spans="1:27" ht="31" customHeight="1" x14ac:dyDescent="0.35">
      <c r="A304" s="284">
        <v>148</v>
      </c>
      <c r="B304" s="637" t="s">
        <v>186</v>
      </c>
      <c r="C304" s="637" t="s">
        <v>765</v>
      </c>
      <c r="D304" s="637" t="s">
        <v>49</v>
      </c>
      <c r="E304" s="637" t="s">
        <v>186</v>
      </c>
      <c r="F304" s="637"/>
      <c r="G304" s="637"/>
      <c r="H304" s="607">
        <v>58.33</v>
      </c>
      <c r="I304" s="637">
        <f>I302+F303</f>
        <v>13987.002</v>
      </c>
      <c r="J304" s="637">
        <v>311.25400000000002</v>
      </c>
      <c r="K304" s="637">
        <f>F303+F305</f>
        <v>849</v>
      </c>
      <c r="L304" s="637">
        <f>K304/2</f>
        <v>424.5</v>
      </c>
      <c r="M304" s="644">
        <v>229</v>
      </c>
      <c r="N304" s="644">
        <v>192</v>
      </c>
      <c r="O304" s="644">
        <v>421</v>
      </c>
      <c r="P304" s="644">
        <v>226</v>
      </c>
      <c r="Q304" s="644">
        <v>197</v>
      </c>
      <c r="R304" s="644">
        <v>423</v>
      </c>
      <c r="S304" s="644" t="s">
        <v>2458</v>
      </c>
      <c r="T304" s="644" t="s">
        <v>2459</v>
      </c>
      <c r="U304" s="645">
        <v>462588.80699999997</v>
      </c>
      <c r="V304" s="645">
        <v>2468343.446</v>
      </c>
      <c r="W304" s="639" t="s">
        <v>2457</v>
      </c>
      <c r="X304" s="643" t="s">
        <v>194</v>
      </c>
      <c r="Y304" s="643" t="s">
        <v>194</v>
      </c>
      <c r="Z304" s="643" t="s">
        <v>194</v>
      </c>
      <c r="AA304" s="624" t="s">
        <v>195</v>
      </c>
    </row>
    <row r="305" spans="1:27" ht="31" customHeight="1" x14ac:dyDescent="0.35">
      <c r="A305" s="276"/>
      <c r="B305" s="637" t="s">
        <v>186</v>
      </c>
      <c r="C305" s="637"/>
      <c r="D305" s="637"/>
      <c r="E305" s="637"/>
      <c r="F305" s="637">
        <v>413</v>
      </c>
      <c r="G305" s="637"/>
      <c r="H305" s="607"/>
      <c r="I305" s="637"/>
      <c r="J305" s="637"/>
      <c r="K305" s="637"/>
      <c r="L305" s="637"/>
      <c r="M305" s="644"/>
      <c r="N305" s="644"/>
      <c r="O305" s="644"/>
      <c r="P305" s="644"/>
      <c r="Q305" s="644"/>
      <c r="R305" s="644"/>
      <c r="S305" s="644"/>
      <c r="T305" s="644"/>
      <c r="U305" s="645"/>
      <c r="V305" s="645"/>
      <c r="W305" s="639" t="s">
        <v>766</v>
      </c>
      <c r="X305" s="643"/>
      <c r="Y305" s="643"/>
      <c r="Z305" s="643"/>
      <c r="AA305" s="624"/>
    </row>
    <row r="306" spans="1:27" ht="31" customHeight="1" x14ac:dyDescent="0.35">
      <c r="A306" s="284">
        <v>149</v>
      </c>
      <c r="B306" s="637" t="s">
        <v>767</v>
      </c>
      <c r="C306" s="637" t="s">
        <v>768</v>
      </c>
      <c r="D306" s="637" t="s">
        <v>346</v>
      </c>
      <c r="E306" s="637" t="s">
        <v>2460</v>
      </c>
      <c r="F306" s="637"/>
      <c r="G306" s="637">
        <f>SUM(F294:F305)</f>
        <v>2441</v>
      </c>
      <c r="H306" s="607">
        <v>48.32</v>
      </c>
      <c r="I306" s="637">
        <f>I304+F305</f>
        <v>14400.002</v>
      </c>
      <c r="J306" s="637">
        <v>316.71800000000002</v>
      </c>
      <c r="K306" s="637">
        <f>F305+F307</f>
        <v>818</v>
      </c>
      <c r="L306" s="637">
        <f>K306/2</f>
        <v>409</v>
      </c>
      <c r="M306" s="644">
        <v>227</v>
      </c>
      <c r="N306" s="644">
        <v>313</v>
      </c>
      <c r="O306" s="644">
        <v>540</v>
      </c>
      <c r="P306" s="644">
        <v>223</v>
      </c>
      <c r="Q306" s="644">
        <v>288</v>
      </c>
      <c r="R306" s="644">
        <v>511</v>
      </c>
      <c r="S306" s="644" t="s">
        <v>2461</v>
      </c>
      <c r="T306" s="644" t="s">
        <v>2462</v>
      </c>
      <c r="U306" s="645">
        <v>462879.45699999999</v>
      </c>
      <c r="V306" s="645">
        <v>2468049.9360000002</v>
      </c>
      <c r="W306" s="639" t="s">
        <v>2457</v>
      </c>
      <c r="X306" s="643" t="s">
        <v>194</v>
      </c>
      <c r="Y306" s="643" t="s">
        <v>194</v>
      </c>
      <c r="Z306" s="643" t="s">
        <v>194</v>
      </c>
      <c r="AA306" s="624" t="s">
        <v>195</v>
      </c>
    </row>
    <row r="307" spans="1:27" ht="31" customHeight="1" x14ac:dyDescent="0.35">
      <c r="A307" s="276"/>
      <c r="B307" s="637" t="s">
        <v>186</v>
      </c>
      <c r="C307" s="637"/>
      <c r="D307" s="637"/>
      <c r="E307" s="637"/>
      <c r="F307" s="637">
        <v>405</v>
      </c>
      <c r="G307" s="637"/>
      <c r="H307" s="607"/>
      <c r="I307" s="637"/>
      <c r="J307" s="637"/>
      <c r="K307" s="637"/>
      <c r="L307" s="637"/>
      <c r="M307" s="644"/>
      <c r="N307" s="644"/>
      <c r="O307" s="644"/>
      <c r="P307" s="644"/>
      <c r="Q307" s="644"/>
      <c r="R307" s="644"/>
      <c r="S307" s="644"/>
      <c r="T307" s="644"/>
      <c r="U307" s="645"/>
      <c r="V307" s="645"/>
      <c r="W307" s="639" t="s">
        <v>769</v>
      </c>
      <c r="X307" s="643"/>
      <c r="Y307" s="643"/>
      <c r="Z307" s="643"/>
      <c r="AA307" s="624"/>
    </row>
    <row r="308" spans="1:27" ht="31" customHeight="1" x14ac:dyDescent="0.35">
      <c r="A308" s="284">
        <v>150</v>
      </c>
      <c r="B308" s="637" t="s">
        <v>186</v>
      </c>
      <c r="C308" s="637" t="s">
        <v>770</v>
      </c>
      <c r="D308" s="637" t="s">
        <v>45</v>
      </c>
      <c r="E308" s="637" t="s">
        <v>186</v>
      </c>
      <c r="F308" s="637"/>
      <c r="G308" s="637"/>
      <c r="H308" s="607">
        <v>53.83</v>
      </c>
      <c r="I308" s="637">
        <f>I306+F307</f>
        <v>14805.002</v>
      </c>
      <c r="J308" s="637">
        <v>299.07900000000001</v>
      </c>
      <c r="K308" s="637">
        <f>F307+F309</f>
        <v>756</v>
      </c>
      <c r="L308" s="637">
        <f>K308/2</f>
        <v>378</v>
      </c>
      <c r="M308" s="644">
        <v>118</v>
      </c>
      <c r="N308" s="644">
        <v>198</v>
      </c>
      <c r="O308" s="644">
        <v>315</v>
      </c>
      <c r="P308" s="644">
        <v>144</v>
      </c>
      <c r="Q308" s="644">
        <v>189</v>
      </c>
      <c r="R308" s="644">
        <v>332</v>
      </c>
      <c r="S308" s="644" t="s">
        <v>2463</v>
      </c>
      <c r="T308" s="644" t="s">
        <v>2464</v>
      </c>
      <c r="U308" s="645">
        <v>463106.32199999999</v>
      </c>
      <c r="V308" s="645">
        <v>2467714.44</v>
      </c>
      <c r="W308" s="639" t="s">
        <v>2457</v>
      </c>
      <c r="X308" s="643" t="s">
        <v>194</v>
      </c>
      <c r="Y308" s="643" t="s">
        <v>194</v>
      </c>
      <c r="Z308" s="643" t="s">
        <v>194</v>
      </c>
      <c r="AA308" s="624" t="s">
        <v>195</v>
      </c>
    </row>
    <row r="309" spans="1:27" ht="31" customHeight="1" x14ac:dyDescent="0.35">
      <c r="A309" s="276"/>
      <c r="B309" s="637" t="s">
        <v>186</v>
      </c>
      <c r="C309" s="637"/>
      <c r="D309" s="637"/>
      <c r="E309" s="637"/>
      <c r="F309" s="637">
        <v>351</v>
      </c>
      <c r="G309" s="637"/>
      <c r="H309" s="607"/>
      <c r="I309" s="637"/>
      <c r="J309" s="637"/>
      <c r="K309" s="637"/>
      <c r="L309" s="637"/>
      <c r="M309" s="644"/>
      <c r="N309" s="644"/>
      <c r="O309" s="644"/>
      <c r="P309" s="644"/>
      <c r="Q309" s="644"/>
      <c r="R309" s="644"/>
      <c r="S309" s="644"/>
      <c r="T309" s="644"/>
      <c r="U309" s="645"/>
      <c r="V309" s="645"/>
      <c r="W309" s="639" t="s">
        <v>771</v>
      </c>
      <c r="X309" s="643"/>
      <c r="Y309" s="643"/>
      <c r="Z309" s="643"/>
      <c r="AA309" s="624"/>
    </row>
    <row r="310" spans="1:27" ht="31" customHeight="1" x14ac:dyDescent="0.35">
      <c r="A310" s="284">
        <v>151</v>
      </c>
      <c r="B310" s="637" t="s">
        <v>772</v>
      </c>
      <c r="C310" s="637" t="s">
        <v>773</v>
      </c>
      <c r="D310" s="637" t="s">
        <v>323</v>
      </c>
      <c r="E310" s="637" t="s">
        <v>2465</v>
      </c>
      <c r="F310" s="637"/>
      <c r="G310" s="637">
        <f>F309+F307</f>
        <v>756</v>
      </c>
      <c r="H310" s="607">
        <v>48.32</v>
      </c>
      <c r="I310" s="637">
        <f>I308+F309</f>
        <v>15156.002</v>
      </c>
      <c r="J310" s="637">
        <v>290.79399999999998</v>
      </c>
      <c r="K310" s="637">
        <f>F309+F311</f>
        <v>720.995</v>
      </c>
      <c r="L310" s="637">
        <f>K310/2</f>
        <v>360.4975</v>
      </c>
      <c r="M310" s="644">
        <v>130</v>
      </c>
      <c r="N310" s="644">
        <v>215</v>
      </c>
      <c r="O310" s="644">
        <v>345</v>
      </c>
      <c r="P310" s="644">
        <v>139</v>
      </c>
      <c r="Q310" s="644">
        <v>207</v>
      </c>
      <c r="R310" s="644">
        <v>346</v>
      </c>
      <c r="S310" s="644" t="s">
        <v>2466</v>
      </c>
      <c r="T310" s="644" t="s">
        <v>2467</v>
      </c>
      <c r="U310" s="645">
        <v>463302.74</v>
      </c>
      <c r="V310" s="645">
        <v>2467423.9700000002</v>
      </c>
      <c r="W310" s="639" t="s">
        <v>2457</v>
      </c>
      <c r="X310" s="643" t="s">
        <v>194</v>
      </c>
      <c r="Y310" s="643" t="s">
        <v>194</v>
      </c>
      <c r="Z310" s="643" t="s">
        <v>194</v>
      </c>
      <c r="AA310" s="624" t="s">
        <v>195</v>
      </c>
    </row>
    <row r="311" spans="1:27" ht="31" customHeight="1" x14ac:dyDescent="0.35">
      <c r="A311" s="276"/>
      <c r="B311" s="637" t="s">
        <v>186</v>
      </c>
      <c r="C311" s="637"/>
      <c r="D311" s="637"/>
      <c r="E311" s="637"/>
      <c r="F311" s="637">
        <v>369.995</v>
      </c>
      <c r="G311" s="637"/>
      <c r="H311" s="607"/>
      <c r="I311" s="637"/>
      <c r="J311" s="637"/>
      <c r="K311" s="637"/>
      <c r="L311" s="637"/>
      <c r="M311" s="644"/>
      <c r="N311" s="644"/>
      <c r="O311" s="644"/>
      <c r="P311" s="644"/>
      <c r="Q311" s="644"/>
      <c r="R311" s="644"/>
      <c r="S311" s="644"/>
      <c r="T311" s="644"/>
      <c r="U311" s="645"/>
      <c r="V311" s="645"/>
      <c r="W311" s="639" t="s">
        <v>774</v>
      </c>
      <c r="X311" s="643"/>
      <c r="Y311" s="643"/>
      <c r="Z311" s="643"/>
      <c r="AA311" s="624"/>
    </row>
    <row r="312" spans="1:27" ht="31" customHeight="1" x14ac:dyDescent="0.35">
      <c r="A312" s="284">
        <v>152</v>
      </c>
      <c r="B312" s="637" t="s">
        <v>775</v>
      </c>
      <c r="C312" s="637" t="s">
        <v>776</v>
      </c>
      <c r="D312" s="637" t="s">
        <v>245</v>
      </c>
      <c r="E312" s="637" t="s">
        <v>777</v>
      </c>
      <c r="F312" s="637"/>
      <c r="G312" s="637">
        <f>F311</f>
        <v>369.995</v>
      </c>
      <c r="H312" s="607">
        <v>48.32</v>
      </c>
      <c r="I312" s="637">
        <f>I310+F311</f>
        <v>15525.997000000001</v>
      </c>
      <c r="J312" s="637">
        <v>284.78899999999999</v>
      </c>
      <c r="K312" s="637">
        <f>F311+F313</f>
        <v>721.995</v>
      </c>
      <c r="L312" s="637">
        <f>K312/2</f>
        <v>360.9975</v>
      </c>
      <c r="M312" s="644">
        <v>155</v>
      </c>
      <c r="N312" s="644">
        <v>194</v>
      </c>
      <c r="O312" s="644">
        <v>349</v>
      </c>
      <c r="P312" s="644">
        <v>164</v>
      </c>
      <c r="Q312" s="644">
        <v>190</v>
      </c>
      <c r="R312" s="644">
        <v>354</v>
      </c>
      <c r="S312" s="644" t="s">
        <v>2468</v>
      </c>
      <c r="T312" s="644" t="s">
        <v>2469</v>
      </c>
      <c r="U312" s="645">
        <v>463290.44</v>
      </c>
      <c r="V312" s="645">
        <v>2467054.1800000002</v>
      </c>
      <c r="W312" s="639" t="s">
        <v>2457</v>
      </c>
      <c r="X312" s="643" t="s">
        <v>194</v>
      </c>
      <c r="Y312" s="643" t="s">
        <v>194</v>
      </c>
      <c r="Z312" s="643" t="s">
        <v>194</v>
      </c>
      <c r="AA312" s="624" t="s">
        <v>195</v>
      </c>
    </row>
    <row r="313" spans="1:27" ht="31" customHeight="1" x14ac:dyDescent="0.35">
      <c r="A313" s="276"/>
      <c r="B313" s="637" t="s">
        <v>186</v>
      </c>
      <c r="C313" s="637"/>
      <c r="D313" s="637"/>
      <c r="E313" s="637"/>
      <c r="F313" s="637">
        <v>352</v>
      </c>
      <c r="G313" s="637"/>
      <c r="H313" s="607"/>
      <c r="I313" s="637"/>
      <c r="J313" s="637"/>
      <c r="K313" s="637"/>
      <c r="L313" s="637"/>
      <c r="M313" s="644"/>
      <c r="N313" s="644"/>
      <c r="O313" s="644"/>
      <c r="P313" s="644"/>
      <c r="Q313" s="644"/>
      <c r="R313" s="644"/>
      <c r="S313" s="644"/>
      <c r="T313" s="644"/>
      <c r="U313" s="645"/>
      <c r="V313" s="645"/>
      <c r="W313" s="639" t="s">
        <v>560</v>
      </c>
      <c r="X313" s="643"/>
      <c r="Y313" s="643"/>
      <c r="Z313" s="643"/>
      <c r="AA313" s="624"/>
    </row>
    <row r="314" spans="1:27" ht="31" customHeight="1" x14ac:dyDescent="0.35">
      <c r="A314" s="284">
        <v>153</v>
      </c>
      <c r="B314" s="637" t="s">
        <v>186</v>
      </c>
      <c r="C314" s="637" t="s">
        <v>778</v>
      </c>
      <c r="D314" s="637" t="s">
        <v>45</v>
      </c>
      <c r="E314" s="637" t="s">
        <v>186</v>
      </c>
      <c r="F314" s="637"/>
      <c r="G314" s="637"/>
      <c r="H314" s="607">
        <v>53.83</v>
      </c>
      <c r="I314" s="637">
        <f>I312+F313</f>
        <v>15877.997000000001</v>
      </c>
      <c r="J314" s="637">
        <v>281.24900000000002</v>
      </c>
      <c r="K314" s="637">
        <f>F313+F315</f>
        <v>784</v>
      </c>
      <c r="L314" s="637">
        <f>K314/2</f>
        <v>392</v>
      </c>
      <c r="M314" s="644">
        <v>159</v>
      </c>
      <c r="N314" s="644">
        <v>205</v>
      </c>
      <c r="O314" s="644">
        <v>364</v>
      </c>
      <c r="P314" s="644">
        <v>163</v>
      </c>
      <c r="Q314" s="644">
        <v>208</v>
      </c>
      <c r="R314" s="644">
        <v>372</v>
      </c>
      <c r="S314" s="644" t="s">
        <v>2470</v>
      </c>
      <c r="T314" s="644" t="s">
        <v>2471</v>
      </c>
      <c r="U314" s="645">
        <v>463561.78100000002</v>
      </c>
      <c r="V314" s="645">
        <v>2466829.952</v>
      </c>
      <c r="W314" s="639" t="s">
        <v>2457</v>
      </c>
      <c r="X314" s="643" t="s">
        <v>194</v>
      </c>
      <c r="Y314" s="643" t="s">
        <v>194</v>
      </c>
      <c r="Z314" s="643" t="s">
        <v>194</v>
      </c>
      <c r="AA314" s="624" t="s">
        <v>195</v>
      </c>
    </row>
    <row r="315" spans="1:27" ht="31" customHeight="1" x14ac:dyDescent="0.35">
      <c r="A315" s="276"/>
      <c r="B315" s="637" t="s">
        <v>186</v>
      </c>
      <c r="C315" s="637"/>
      <c r="D315" s="637"/>
      <c r="E315" s="637"/>
      <c r="F315" s="637">
        <v>432</v>
      </c>
      <c r="G315" s="637"/>
      <c r="H315" s="607"/>
      <c r="I315" s="637"/>
      <c r="J315" s="637"/>
      <c r="K315" s="637"/>
      <c r="L315" s="637"/>
      <c r="M315" s="644"/>
      <c r="N315" s="644"/>
      <c r="O315" s="644"/>
      <c r="P315" s="644"/>
      <c r="Q315" s="644"/>
      <c r="R315" s="644"/>
      <c r="S315" s="644"/>
      <c r="T315" s="644"/>
      <c r="U315" s="645"/>
      <c r="V315" s="645"/>
      <c r="W315" s="639" t="s">
        <v>779</v>
      </c>
      <c r="X315" s="643"/>
      <c r="Y315" s="643"/>
      <c r="Z315" s="643"/>
      <c r="AA315" s="624"/>
    </row>
    <row r="316" spans="1:27" ht="31" customHeight="1" x14ac:dyDescent="0.35">
      <c r="A316" s="284">
        <v>154</v>
      </c>
      <c r="B316" s="637" t="s">
        <v>186</v>
      </c>
      <c r="C316" s="637" t="s">
        <v>780</v>
      </c>
      <c r="D316" s="637" t="s">
        <v>65</v>
      </c>
      <c r="E316" s="637" t="s">
        <v>186</v>
      </c>
      <c r="F316" s="637"/>
      <c r="G316" s="637"/>
      <c r="H316" s="607">
        <v>59.83</v>
      </c>
      <c r="I316" s="637">
        <f>I314+F315</f>
        <v>16309.997000000001</v>
      </c>
      <c r="J316" s="637">
        <v>277.97000000000003</v>
      </c>
      <c r="K316" s="637">
        <f>F315+F317</f>
        <v>849</v>
      </c>
      <c r="L316" s="637">
        <f>K316/2</f>
        <v>424.5</v>
      </c>
      <c r="M316" s="644">
        <v>228</v>
      </c>
      <c r="N316" s="644">
        <v>222</v>
      </c>
      <c r="O316" s="644">
        <v>450</v>
      </c>
      <c r="P316" s="644">
        <v>225</v>
      </c>
      <c r="Q316" s="644">
        <v>219</v>
      </c>
      <c r="R316" s="644">
        <v>445</v>
      </c>
      <c r="S316" s="644" t="s">
        <v>2472</v>
      </c>
      <c r="T316" s="644" t="s">
        <v>2473</v>
      </c>
      <c r="U316" s="645">
        <v>463894.79</v>
      </c>
      <c r="V316" s="645">
        <v>2466554.7629999998</v>
      </c>
      <c r="W316" s="641" t="s">
        <v>2696</v>
      </c>
      <c r="X316" s="643" t="s">
        <v>194</v>
      </c>
      <c r="Y316" s="643" t="s">
        <v>194</v>
      </c>
      <c r="Z316" s="643" t="s">
        <v>194</v>
      </c>
      <c r="AA316" s="624" t="s">
        <v>195</v>
      </c>
    </row>
    <row r="317" spans="1:27" ht="31" customHeight="1" x14ac:dyDescent="0.35">
      <c r="A317" s="276"/>
      <c r="B317" s="637" t="s">
        <v>186</v>
      </c>
      <c r="C317" s="637"/>
      <c r="D317" s="637"/>
      <c r="E317" s="637"/>
      <c r="F317" s="637">
        <v>417</v>
      </c>
      <c r="G317" s="637"/>
      <c r="H317" s="607"/>
      <c r="I317" s="637"/>
      <c r="J317" s="637"/>
      <c r="K317" s="637"/>
      <c r="L317" s="637"/>
      <c r="M317" s="644"/>
      <c r="N317" s="644"/>
      <c r="O317" s="644"/>
      <c r="P317" s="644"/>
      <c r="Q317" s="644"/>
      <c r="R317" s="644"/>
      <c r="S317" s="644"/>
      <c r="T317" s="644"/>
      <c r="U317" s="645"/>
      <c r="V317" s="645"/>
      <c r="W317" s="639" t="s">
        <v>310</v>
      </c>
      <c r="X317" s="643"/>
      <c r="Y317" s="643"/>
      <c r="Z317" s="643"/>
      <c r="AA317" s="624"/>
    </row>
    <row r="318" spans="1:27" ht="31" customHeight="1" x14ac:dyDescent="0.35">
      <c r="A318" s="284">
        <v>155</v>
      </c>
      <c r="B318" s="637" t="s">
        <v>186</v>
      </c>
      <c r="C318" s="637" t="s">
        <v>781</v>
      </c>
      <c r="D318" s="637" t="s">
        <v>65</v>
      </c>
      <c r="E318" s="637" t="s">
        <v>186</v>
      </c>
      <c r="F318" s="637"/>
      <c r="G318" s="637"/>
      <c r="H318" s="607">
        <v>59.83</v>
      </c>
      <c r="I318" s="637">
        <f>I316+F317</f>
        <v>16726.997000000003</v>
      </c>
      <c r="J318" s="637">
        <v>274.86700000000002</v>
      </c>
      <c r="K318" s="637">
        <f>F317+F319</f>
        <v>845</v>
      </c>
      <c r="L318" s="637">
        <f>K318/2</f>
        <v>422.5</v>
      </c>
      <c r="M318" s="644">
        <v>196</v>
      </c>
      <c r="N318" s="644">
        <v>256</v>
      </c>
      <c r="O318" s="644">
        <v>452</v>
      </c>
      <c r="P318" s="644">
        <v>199</v>
      </c>
      <c r="Q318" s="644">
        <v>246</v>
      </c>
      <c r="R318" s="644">
        <v>446</v>
      </c>
      <c r="S318" s="644" t="s">
        <v>2474</v>
      </c>
      <c r="T318" s="644" t="s">
        <v>2475</v>
      </c>
      <c r="U318" s="645">
        <v>464216.23700000002</v>
      </c>
      <c r="V318" s="645">
        <v>2466289.13</v>
      </c>
      <c r="W318" s="639" t="s">
        <v>2476</v>
      </c>
      <c r="X318" s="643" t="s">
        <v>194</v>
      </c>
      <c r="Y318" s="643" t="s">
        <v>194</v>
      </c>
      <c r="Z318" s="643" t="s">
        <v>194</v>
      </c>
      <c r="AA318" s="624" t="s">
        <v>195</v>
      </c>
    </row>
    <row r="319" spans="1:27" ht="31" customHeight="1" x14ac:dyDescent="0.35">
      <c r="A319" s="276"/>
      <c r="B319" s="637" t="s">
        <v>186</v>
      </c>
      <c r="C319" s="637"/>
      <c r="D319" s="637"/>
      <c r="E319" s="637"/>
      <c r="F319" s="637">
        <v>428</v>
      </c>
      <c r="G319" s="637"/>
      <c r="H319" s="607"/>
      <c r="I319" s="637"/>
      <c r="J319" s="637"/>
      <c r="K319" s="637"/>
      <c r="L319" s="637"/>
      <c r="M319" s="644"/>
      <c r="N319" s="644"/>
      <c r="O319" s="644"/>
      <c r="P319" s="644"/>
      <c r="Q319" s="644"/>
      <c r="R319" s="644"/>
      <c r="S319" s="644"/>
      <c r="T319" s="644"/>
      <c r="U319" s="645"/>
      <c r="V319" s="645"/>
      <c r="W319" s="639" t="s">
        <v>782</v>
      </c>
      <c r="X319" s="643"/>
      <c r="Y319" s="643"/>
      <c r="Z319" s="643"/>
      <c r="AA319" s="624"/>
    </row>
    <row r="320" spans="1:27" ht="31" customHeight="1" x14ac:dyDescent="0.35">
      <c r="A320" s="284">
        <v>156</v>
      </c>
      <c r="B320" s="637" t="s">
        <v>783</v>
      </c>
      <c r="C320" s="637" t="s">
        <v>784</v>
      </c>
      <c r="D320" s="637" t="s">
        <v>323</v>
      </c>
      <c r="E320" s="637" t="s">
        <v>785</v>
      </c>
      <c r="F320" s="637"/>
      <c r="G320" s="637">
        <f>SUM(F312:F319)</f>
        <v>1629</v>
      </c>
      <c r="H320" s="607">
        <v>48.32</v>
      </c>
      <c r="I320" s="637">
        <f>I318+F319</f>
        <v>17154.997000000003</v>
      </c>
      <c r="J320" s="637">
        <v>270.99599999999998</v>
      </c>
      <c r="K320" s="637">
        <f>F319+F321</f>
        <v>806.99900000000002</v>
      </c>
      <c r="L320" s="637">
        <f>K320/2</f>
        <v>403.49950000000001</v>
      </c>
      <c r="M320" s="644">
        <v>173</v>
      </c>
      <c r="N320" s="644">
        <v>206</v>
      </c>
      <c r="O320" s="644">
        <v>379</v>
      </c>
      <c r="P320" s="644">
        <v>184</v>
      </c>
      <c r="Q320" s="644">
        <v>202</v>
      </c>
      <c r="R320" s="644">
        <v>386</v>
      </c>
      <c r="S320" s="644" t="s">
        <v>2477</v>
      </c>
      <c r="T320" s="644" t="s">
        <v>2478</v>
      </c>
      <c r="U320" s="645">
        <v>464546.21</v>
      </c>
      <c r="V320" s="645">
        <v>2466016.4500000002</v>
      </c>
      <c r="W320" s="639" t="s">
        <v>2476</v>
      </c>
      <c r="X320" s="643" t="s">
        <v>194</v>
      </c>
      <c r="Y320" s="643" t="s">
        <v>194</v>
      </c>
      <c r="Z320" s="643" t="s">
        <v>194</v>
      </c>
      <c r="AA320" s="624" t="s">
        <v>195</v>
      </c>
    </row>
    <row r="321" spans="1:27" ht="31" customHeight="1" x14ac:dyDescent="0.35">
      <c r="A321" s="276"/>
      <c r="B321" s="637" t="s">
        <v>186</v>
      </c>
      <c r="C321" s="637"/>
      <c r="D321" s="637"/>
      <c r="E321" s="637"/>
      <c r="F321" s="637">
        <v>378.99900000000002</v>
      </c>
      <c r="G321" s="637"/>
      <c r="H321" s="607"/>
      <c r="I321" s="637"/>
      <c r="J321" s="637"/>
      <c r="K321" s="637"/>
      <c r="L321" s="637"/>
      <c r="M321" s="637"/>
      <c r="N321" s="637"/>
      <c r="O321" s="637"/>
      <c r="P321" s="637"/>
      <c r="Q321" s="637"/>
      <c r="R321" s="637"/>
      <c r="S321" s="637"/>
      <c r="T321" s="637"/>
      <c r="U321" s="637"/>
      <c r="V321" s="637"/>
      <c r="W321" s="639" t="s">
        <v>786</v>
      </c>
      <c r="X321" s="643"/>
      <c r="Y321" s="643"/>
      <c r="Z321" s="643"/>
      <c r="AA321" s="624"/>
    </row>
    <row r="322" spans="1:27" ht="31" customHeight="1" x14ac:dyDescent="0.35">
      <c r="A322" s="284">
        <v>157</v>
      </c>
      <c r="B322" s="637" t="s">
        <v>186</v>
      </c>
      <c r="C322" s="637" t="s">
        <v>787</v>
      </c>
      <c r="D322" s="637" t="s">
        <v>45</v>
      </c>
      <c r="E322" s="637" t="s">
        <v>186</v>
      </c>
      <c r="F322" s="637"/>
      <c r="G322" s="637"/>
      <c r="H322" s="607">
        <v>53.83</v>
      </c>
      <c r="I322" s="637">
        <f>I320+F321</f>
        <v>17533.996000000003</v>
      </c>
      <c r="J322" s="637">
        <v>267.53300000000002</v>
      </c>
      <c r="K322" s="637">
        <f>F321+F323</f>
        <v>774.99900000000002</v>
      </c>
      <c r="L322" s="637">
        <f>K322/2</f>
        <v>387.49950000000001</v>
      </c>
      <c r="M322" s="637">
        <v>174</v>
      </c>
      <c r="N322" s="637">
        <v>210</v>
      </c>
      <c r="O322" s="637">
        <v>383</v>
      </c>
      <c r="P322" s="637">
        <v>178</v>
      </c>
      <c r="Q322" s="637">
        <v>207</v>
      </c>
      <c r="R322" s="637">
        <v>385</v>
      </c>
      <c r="S322" s="637" t="s">
        <v>2479</v>
      </c>
      <c r="T322" s="637" t="s">
        <v>2480</v>
      </c>
      <c r="U322" s="607">
        <v>464631.94900000002</v>
      </c>
      <c r="V322" s="607">
        <v>2465647.2760000001</v>
      </c>
      <c r="W322" s="639" t="s">
        <v>2476</v>
      </c>
      <c r="X322" s="643" t="s">
        <v>194</v>
      </c>
      <c r="Y322" s="643" t="s">
        <v>194</v>
      </c>
      <c r="Z322" s="643" t="s">
        <v>194</v>
      </c>
      <c r="AA322" s="624" t="s">
        <v>195</v>
      </c>
    </row>
    <row r="323" spans="1:27" ht="31" customHeight="1" x14ac:dyDescent="0.35">
      <c r="A323" s="276"/>
      <c r="B323" s="637" t="s">
        <v>186</v>
      </c>
      <c r="C323" s="637"/>
      <c r="D323" s="637"/>
      <c r="E323" s="637"/>
      <c r="F323" s="637">
        <v>396</v>
      </c>
      <c r="G323" s="637"/>
      <c r="H323" s="607"/>
      <c r="I323" s="637"/>
      <c r="J323" s="637"/>
      <c r="K323" s="637"/>
      <c r="L323" s="637"/>
      <c r="M323" s="637"/>
      <c r="N323" s="637"/>
      <c r="O323" s="637"/>
      <c r="P323" s="637"/>
      <c r="Q323" s="637"/>
      <c r="R323" s="637"/>
      <c r="S323" s="637"/>
      <c r="T323" s="637"/>
      <c r="U323" s="637"/>
      <c r="V323" s="637"/>
      <c r="W323" s="639" t="s">
        <v>788</v>
      </c>
      <c r="X323" s="643"/>
      <c r="Y323" s="643"/>
      <c r="Z323" s="643"/>
      <c r="AA323" s="624"/>
    </row>
    <row r="324" spans="1:27" ht="31" customHeight="1" x14ac:dyDescent="0.35">
      <c r="A324" s="284">
        <v>158</v>
      </c>
      <c r="B324" s="637" t="s">
        <v>186</v>
      </c>
      <c r="C324" s="637" t="s">
        <v>789</v>
      </c>
      <c r="D324" s="637" t="s">
        <v>49</v>
      </c>
      <c r="E324" s="637" t="s">
        <v>186</v>
      </c>
      <c r="F324" s="637"/>
      <c r="G324" s="637"/>
      <c r="H324" s="607">
        <v>56.83</v>
      </c>
      <c r="I324" s="637">
        <f>I322+F323</f>
        <v>17929.996000000003</v>
      </c>
      <c r="J324" s="637">
        <v>262.03300000000002</v>
      </c>
      <c r="K324" s="637">
        <f>F323+F325</f>
        <v>792</v>
      </c>
      <c r="L324" s="637">
        <f>K324/2</f>
        <v>396</v>
      </c>
      <c r="M324" s="637">
        <v>187</v>
      </c>
      <c r="N324" s="637">
        <v>231</v>
      </c>
      <c r="O324" s="637">
        <v>418</v>
      </c>
      <c r="P324" s="637">
        <v>190</v>
      </c>
      <c r="Q324" s="637">
        <v>223</v>
      </c>
      <c r="R324" s="637">
        <v>413</v>
      </c>
      <c r="S324" s="637" t="s">
        <v>2481</v>
      </c>
      <c r="T324" s="637" t="s">
        <v>2482</v>
      </c>
      <c r="U324" s="607">
        <v>464721.533</v>
      </c>
      <c r="V324" s="607">
        <v>2465261.5430000001</v>
      </c>
      <c r="W324" s="639" t="s">
        <v>2476</v>
      </c>
      <c r="X324" s="643" t="s">
        <v>194</v>
      </c>
      <c r="Y324" s="643" t="s">
        <v>194</v>
      </c>
      <c r="Z324" s="643" t="s">
        <v>194</v>
      </c>
      <c r="AA324" s="624" t="s">
        <v>195</v>
      </c>
    </row>
    <row r="325" spans="1:27" ht="31" customHeight="1" x14ac:dyDescent="0.35">
      <c r="A325" s="276"/>
      <c r="B325" s="637" t="s">
        <v>186</v>
      </c>
      <c r="C325" s="637"/>
      <c r="D325" s="637"/>
      <c r="E325" s="637"/>
      <c r="F325" s="637">
        <v>396</v>
      </c>
      <c r="G325" s="637"/>
      <c r="H325" s="607"/>
      <c r="I325" s="637"/>
      <c r="J325" s="637"/>
      <c r="K325" s="637"/>
      <c r="L325" s="637"/>
      <c r="M325" s="637"/>
      <c r="N325" s="637"/>
      <c r="O325" s="637"/>
      <c r="P325" s="637"/>
      <c r="Q325" s="637"/>
      <c r="R325" s="637"/>
      <c r="S325" s="637"/>
      <c r="T325" s="637"/>
      <c r="U325" s="637"/>
      <c r="V325" s="637"/>
      <c r="W325" s="639" t="s">
        <v>790</v>
      </c>
      <c r="X325" s="643"/>
      <c r="Y325" s="643"/>
      <c r="Z325" s="643"/>
      <c r="AA325" s="624"/>
    </row>
    <row r="326" spans="1:27" ht="31" customHeight="1" x14ac:dyDescent="0.35">
      <c r="A326" s="284">
        <v>159</v>
      </c>
      <c r="B326" s="637" t="s">
        <v>791</v>
      </c>
      <c r="C326" s="637" t="s">
        <v>792</v>
      </c>
      <c r="D326" s="637" t="s">
        <v>323</v>
      </c>
      <c r="E326" s="637" t="s">
        <v>793</v>
      </c>
      <c r="F326" s="637"/>
      <c r="G326" s="637">
        <f>F321+F323+F325</f>
        <v>1170.999</v>
      </c>
      <c r="H326" s="607">
        <v>48.32</v>
      </c>
      <c r="I326" s="637">
        <f>I324+F325</f>
        <v>18325.996000000003</v>
      </c>
      <c r="J326" s="637">
        <v>258.08100000000002</v>
      </c>
      <c r="K326" s="637">
        <f>F325+F327</f>
        <v>795.99900000000002</v>
      </c>
      <c r="L326" s="637">
        <f>K326/2</f>
        <v>397.99950000000001</v>
      </c>
      <c r="M326" s="637">
        <v>166</v>
      </c>
      <c r="N326" s="637">
        <v>226</v>
      </c>
      <c r="O326" s="637">
        <v>393</v>
      </c>
      <c r="P326" s="637">
        <v>175</v>
      </c>
      <c r="Q326" s="637">
        <v>220</v>
      </c>
      <c r="R326" s="637">
        <v>395</v>
      </c>
      <c r="S326" s="637" t="s">
        <v>2483</v>
      </c>
      <c r="T326" s="637" t="s">
        <v>2484</v>
      </c>
      <c r="U326" s="607">
        <v>464811.12</v>
      </c>
      <c r="V326" s="607">
        <v>2464875.7999999998</v>
      </c>
      <c r="W326" s="639" t="s">
        <v>2476</v>
      </c>
      <c r="X326" s="643" t="s">
        <v>194</v>
      </c>
      <c r="Y326" s="643" t="s">
        <v>194</v>
      </c>
      <c r="Z326" s="643" t="s">
        <v>194</v>
      </c>
      <c r="AA326" s="624" t="s">
        <v>195</v>
      </c>
    </row>
    <row r="327" spans="1:27" ht="31" customHeight="1" x14ac:dyDescent="0.35">
      <c r="A327" s="276"/>
      <c r="B327" s="637" t="s">
        <v>186</v>
      </c>
      <c r="C327" s="637"/>
      <c r="D327" s="637"/>
      <c r="E327" s="637"/>
      <c r="F327" s="637">
        <v>399.99900000000002</v>
      </c>
      <c r="G327" s="637"/>
      <c r="H327" s="607"/>
      <c r="I327" s="637"/>
      <c r="J327" s="637"/>
      <c r="K327" s="637"/>
      <c r="L327" s="637"/>
      <c r="M327" s="637"/>
      <c r="N327" s="637"/>
      <c r="O327" s="637"/>
      <c r="P327" s="637"/>
      <c r="Q327" s="637"/>
      <c r="R327" s="637"/>
      <c r="S327" s="637"/>
      <c r="T327" s="637"/>
      <c r="U327" s="637"/>
      <c r="V327" s="637"/>
      <c r="W327" s="639" t="s">
        <v>507</v>
      </c>
      <c r="X327" s="643"/>
      <c r="Y327" s="643"/>
      <c r="Z327" s="643"/>
      <c r="AA327" s="624"/>
    </row>
    <row r="328" spans="1:27" ht="31" customHeight="1" x14ac:dyDescent="0.35">
      <c r="A328" s="284">
        <v>160</v>
      </c>
      <c r="B328" s="637" t="s">
        <v>186</v>
      </c>
      <c r="C328" s="637" t="s">
        <v>794</v>
      </c>
      <c r="D328" s="637" t="s">
        <v>45</v>
      </c>
      <c r="E328" s="637" t="s">
        <v>186</v>
      </c>
      <c r="F328" s="637"/>
      <c r="G328" s="637"/>
      <c r="H328" s="607">
        <v>53.83</v>
      </c>
      <c r="I328" s="637">
        <f>I326+F327</f>
        <v>18725.995000000003</v>
      </c>
      <c r="J328" s="637">
        <v>252.33500000000001</v>
      </c>
      <c r="K328" s="637">
        <f>F327+F329</f>
        <v>796.99900000000002</v>
      </c>
      <c r="L328" s="637">
        <f>K328/2</f>
        <v>398.49950000000001</v>
      </c>
      <c r="M328" s="637">
        <v>175</v>
      </c>
      <c r="N328" s="637">
        <v>204</v>
      </c>
      <c r="O328" s="637">
        <v>378</v>
      </c>
      <c r="P328" s="637">
        <v>182</v>
      </c>
      <c r="Q328" s="637">
        <v>203</v>
      </c>
      <c r="R328" s="637">
        <v>385</v>
      </c>
      <c r="S328" s="637" t="s">
        <v>2485</v>
      </c>
      <c r="T328" s="637" t="s">
        <v>2486</v>
      </c>
      <c r="U328" s="607">
        <v>465088.28</v>
      </c>
      <c r="V328" s="607">
        <v>2464587.3879999998</v>
      </c>
      <c r="W328" s="639" t="s">
        <v>2487</v>
      </c>
      <c r="X328" s="643" t="s">
        <v>194</v>
      </c>
      <c r="Y328" s="643" t="s">
        <v>194</v>
      </c>
      <c r="Z328" s="643" t="s">
        <v>194</v>
      </c>
      <c r="AA328" s="624" t="s">
        <v>195</v>
      </c>
    </row>
    <row r="329" spans="1:27" ht="31" customHeight="1" x14ac:dyDescent="0.35">
      <c r="A329" s="276"/>
      <c r="B329" s="637" t="s">
        <v>186</v>
      </c>
      <c r="C329" s="637"/>
      <c r="D329" s="637"/>
      <c r="E329" s="637"/>
      <c r="F329" s="637">
        <v>397</v>
      </c>
      <c r="G329" s="637"/>
      <c r="H329" s="607"/>
      <c r="I329" s="637"/>
      <c r="J329" s="637"/>
      <c r="K329" s="637"/>
      <c r="L329" s="637"/>
      <c r="M329" s="637"/>
      <c r="N329" s="637"/>
      <c r="O329" s="637"/>
      <c r="P329" s="637"/>
      <c r="Q329" s="637"/>
      <c r="R329" s="637"/>
      <c r="S329" s="637"/>
      <c r="T329" s="637"/>
      <c r="U329" s="637"/>
      <c r="V329" s="637"/>
      <c r="W329" s="639" t="s">
        <v>795</v>
      </c>
      <c r="X329" s="643"/>
      <c r="Y329" s="643"/>
      <c r="Z329" s="643"/>
      <c r="AA329" s="624"/>
    </row>
    <row r="330" spans="1:27" ht="31" customHeight="1" x14ac:dyDescent="0.35">
      <c r="A330" s="284">
        <v>161</v>
      </c>
      <c r="B330" s="637" t="s">
        <v>186</v>
      </c>
      <c r="C330" s="637" t="s">
        <v>796</v>
      </c>
      <c r="D330" s="637" t="s">
        <v>45</v>
      </c>
      <c r="E330" s="637" t="s">
        <v>186</v>
      </c>
      <c r="F330" s="637"/>
      <c r="G330" s="637" t="s">
        <v>186</v>
      </c>
      <c r="H330" s="607">
        <v>53.83</v>
      </c>
      <c r="I330" s="637">
        <f>I328+F329</f>
        <v>19122.995000000003</v>
      </c>
      <c r="J330" s="637">
        <v>251.23599999999999</v>
      </c>
      <c r="K330" s="637">
        <f>F329+F331</f>
        <v>775.99800000000005</v>
      </c>
      <c r="L330" s="637">
        <f>K330/2</f>
        <v>387.99900000000002</v>
      </c>
      <c r="M330" s="637">
        <v>194</v>
      </c>
      <c r="N330" s="637">
        <v>209</v>
      </c>
      <c r="O330" s="637">
        <v>403</v>
      </c>
      <c r="P330" s="637">
        <v>196</v>
      </c>
      <c r="Q330" s="637">
        <v>204</v>
      </c>
      <c r="R330" s="637">
        <v>400</v>
      </c>
      <c r="S330" s="637" t="s">
        <v>2488</v>
      </c>
      <c r="T330" s="637" t="s">
        <v>2489</v>
      </c>
      <c r="U330" s="607">
        <v>465363.36300000001</v>
      </c>
      <c r="V330" s="607">
        <v>2464301.139</v>
      </c>
      <c r="W330" s="639" t="s">
        <v>2487</v>
      </c>
      <c r="X330" s="643" t="s">
        <v>194</v>
      </c>
      <c r="Y330" s="643" t="s">
        <v>194</v>
      </c>
      <c r="Z330" s="643" t="s">
        <v>194</v>
      </c>
      <c r="AA330" s="624" t="s">
        <v>195</v>
      </c>
    </row>
    <row r="331" spans="1:27" ht="31" customHeight="1" x14ac:dyDescent="0.35">
      <c r="A331" s="276"/>
      <c r="B331" s="637" t="s">
        <v>186</v>
      </c>
      <c r="C331" s="637"/>
      <c r="D331" s="637"/>
      <c r="E331" s="637"/>
      <c r="F331" s="637">
        <v>378.99799999999999</v>
      </c>
      <c r="G331" s="637"/>
      <c r="H331" s="607"/>
      <c r="I331" s="637"/>
      <c r="J331" s="637"/>
      <c r="K331" s="637"/>
      <c r="L331" s="637"/>
      <c r="M331" s="637"/>
      <c r="N331" s="637"/>
      <c r="O331" s="637"/>
      <c r="P331" s="637"/>
      <c r="Q331" s="637"/>
      <c r="R331" s="637"/>
      <c r="S331" s="637"/>
      <c r="T331" s="637"/>
      <c r="U331" s="637"/>
      <c r="V331" s="637"/>
      <c r="W331" s="639" t="s">
        <v>580</v>
      </c>
      <c r="X331" s="643"/>
      <c r="Y331" s="643"/>
      <c r="Z331" s="643"/>
      <c r="AA331" s="624"/>
    </row>
    <row r="332" spans="1:27" ht="31" customHeight="1" x14ac:dyDescent="0.35">
      <c r="A332" s="284">
        <v>162</v>
      </c>
      <c r="B332" s="637" t="s">
        <v>186</v>
      </c>
      <c r="C332" s="637" t="s">
        <v>797</v>
      </c>
      <c r="D332" s="637" t="s">
        <v>45</v>
      </c>
      <c r="E332" s="637" t="s">
        <v>186</v>
      </c>
      <c r="F332" s="637"/>
      <c r="G332" s="637" t="s">
        <v>186</v>
      </c>
      <c r="H332" s="607">
        <v>53.83</v>
      </c>
      <c r="I332" s="637">
        <f>I330+F331</f>
        <v>19501.993000000002</v>
      </c>
      <c r="J332" s="637">
        <v>247.21</v>
      </c>
      <c r="K332" s="637">
        <f>F331+F333</f>
        <v>757.99800000000005</v>
      </c>
      <c r="L332" s="637">
        <f>K332/2</f>
        <v>378.99900000000002</v>
      </c>
      <c r="M332" s="637">
        <v>170</v>
      </c>
      <c r="N332" s="637">
        <v>194</v>
      </c>
      <c r="O332" s="637">
        <v>365</v>
      </c>
      <c r="P332" s="637">
        <v>176</v>
      </c>
      <c r="Q332" s="637">
        <v>193</v>
      </c>
      <c r="R332" s="637">
        <v>369</v>
      </c>
      <c r="S332" s="637" t="s">
        <v>2490</v>
      </c>
      <c r="T332" s="637" t="s">
        <v>2491</v>
      </c>
      <c r="U332" s="607">
        <v>465625.97200000001</v>
      </c>
      <c r="V332" s="607">
        <v>2464027.87</v>
      </c>
      <c r="W332" s="639" t="s">
        <v>2487</v>
      </c>
      <c r="X332" s="643" t="s">
        <v>194</v>
      </c>
      <c r="Y332" s="643" t="s">
        <v>194</v>
      </c>
      <c r="Z332" s="643" t="s">
        <v>194</v>
      </c>
      <c r="AA332" s="624" t="s">
        <v>195</v>
      </c>
    </row>
    <row r="333" spans="1:27" ht="31" customHeight="1" x14ac:dyDescent="0.35">
      <c r="A333" s="276"/>
      <c r="B333" s="637" t="s">
        <v>186</v>
      </c>
      <c r="C333" s="637"/>
      <c r="D333" s="637"/>
      <c r="E333" s="637"/>
      <c r="F333" s="637">
        <v>379</v>
      </c>
      <c r="G333" s="637"/>
      <c r="H333" s="607"/>
      <c r="I333" s="637"/>
      <c r="J333" s="637"/>
      <c r="K333" s="637"/>
      <c r="L333" s="637"/>
      <c r="M333" s="637"/>
      <c r="N333" s="637"/>
      <c r="O333" s="637"/>
      <c r="P333" s="637"/>
      <c r="Q333" s="637"/>
      <c r="R333" s="637"/>
      <c r="S333" s="637"/>
      <c r="T333" s="637"/>
      <c r="U333" s="637"/>
      <c r="V333" s="637"/>
      <c r="W333" s="639" t="s">
        <v>743</v>
      </c>
      <c r="X333" s="643"/>
      <c r="Y333" s="643"/>
      <c r="Z333" s="643"/>
      <c r="AA333" s="624"/>
    </row>
    <row r="334" spans="1:27" ht="31" customHeight="1" x14ac:dyDescent="0.35">
      <c r="A334" s="284">
        <v>163</v>
      </c>
      <c r="B334" s="637" t="s">
        <v>186</v>
      </c>
      <c r="C334" s="637" t="s">
        <v>798</v>
      </c>
      <c r="D334" s="637" t="s">
        <v>45</v>
      </c>
      <c r="E334" s="637" t="s">
        <v>186</v>
      </c>
      <c r="F334" s="637"/>
      <c r="G334" s="637" t="s">
        <v>186</v>
      </c>
      <c r="H334" s="607">
        <v>53.83</v>
      </c>
      <c r="I334" s="637">
        <f>I332+F333</f>
        <v>19880.993000000002</v>
      </c>
      <c r="J334" s="637">
        <v>246.27600000000001</v>
      </c>
      <c r="K334" s="637">
        <f>F333+F335</f>
        <v>732</v>
      </c>
      <c r="L334" s="637">
        <f>K334/2</f>
        <v>366</v>
      </c>
      <c r="M334" s="637">
        <v>185</v>
      </c>
      <c r="N334" s="637">
        <v>208</v>
      </c>
      <c r="O334" s="637">
        <v>393</v>
      </c>
      <c r="P334" s="637">
        <v>187</v>
      </c>
      <c r="Q334" s="637">
        <v>200</v>
      </c>
      <c r="R334" s="637">
        <v>386</v>
      </c>
      <c r="S334" s="637" t="s">
        <v>2492</v>
      </c>
      <c r="T334" s="637" t="s">
        <v>2493</v>
      </c>
      <c r="U334" s="607">
        <v>465888.58199999999</v>
      </c>
      <c r="V334" s="607">
        <v>2463754.5989999999</v>
      </c>
      <c r="W334" s="639" t="s">
        <v>2487</v>
      </c>
      <c r="X334" s="643" t="s">
        <v>194</v>
      </c>
      <c r="Y334" s="643" t="s">
        <v>194</v>
      </c>
      <c r="Z334" s="643" t="s">
        <v>194</v>
      </c>
      <c r="AA334" s="624" t="s">
        <v>195</v>
      </c>
    </row>
    <row r="335" spans="1:27" ht="31" customHeight="1" x14ac:dyDescent="0.35">
      <c r="A335" s="276"/>
      <c r="B335" s="637" t="s">
        <v>186</v>
      </c>
      <c r="C335" s="637"/>
      <c r="D335" s="637"/>
      <c r="E335" s="637"/>
      <c r="F335" s="637">
        <v>353</v>
      </c>
      <c r="G335" s="637"/>
      <c r="H335" s="607"/>
      <c r="I335" s="637"/>
      <c r="J335" s="637"/>
      <c r="K335" s="637"/>
      <c r="L335" s="637"/>
      <c r="M335" s="637"/>
      <c r="N335" s="637"/>
      <c r="O335" s="637"/>
      <c r="P335" s="637"/>
      <c r="Q335" s="637"/>
      <c r="R335" s="637"/>
      <c r="S335" s="637"/>
      <c r="T335" s="637"/>
      <c r="U335" s="637"/>
      <c r="V335" s="637"/>
      <c r="W335" s="639" t="s">
        <v>799</v>
      </c>
      <c r="X335" s="643"/>
      <c r="Y335" s="643"/>
      <c r="Z335" s="643"/>
      <c r="AA335" s="624"/>
    </row>
    <row r="336" spans="1:27" ht="31" customHeight="1" x14ac:dyDescent="0.35">
      <c r="A336" s="284">
        <v>164</v>
      </c>
      <c r="B336" s="637" t="s">
        <v>800</v>
      </c>
      <c r="C336" s="637" t="s">
        <v>801</v>
      </c>
      <c r="D336" s="637" t="s">
        <v>610</v>
      </c>
      <c r="E336" s="637" t="s">
        <v>802</v>
      </c>
      <c r="F336" s="637"/>
      <c r="G336" s="637">
        <f>SUM(F326:F335)</f>
        <v>1907.9970000000001</v>
      </c>
      <c r="H336" s="607">
        <v>45.32</v>
      </c>
      <c r="I336" s="637">
        <f>I334+F335</f>
        <v>20233.993000000002</v>
      </c>
      <c r="J336" s="637">
        <v>243.39599999999999</v>
      </c>
      <c r="K336" s="637">
        <f>F335+F337</f>
        <v>633</v>
      </c>
      <c r="L336" s="637">
        <f>K336/2</f>
        <v>316.5</v>
      </c>
      <c r="M336" s="637">
        <v>146</v>
      </c>
      <c r="N336" s="637">
        <v>92</v>
      </c>
      <c r="O336" s="637">
        <v>239</v>
      </c>
      <c r="P336" s="637">
        <v>155</v>
      </c>
      <c r="Q336" s="637">
        <v>106</v>
      </c>
      <c r="R336" s="637">
        <v>260</v>
      </c>
      <c r="S336" s="637" t="s">
        <v>2494</v>
      </c>
      <c r="T336" s="637" t="s">
        <v>2495</v>
      </c>
      <c r="U336" s="607">
        <v>466132.97</v>
      </c>
      <c r="V336" s="607">
        <v>2463500.29</v>
      </c>
      <c r="W336" s="639" t="s">
        <v>2487</v>
      </c>
      <c r="X336" s="643" t="s">
        <v>194</v>
      </c>
      <c r="Y336" s="643" t="s">
        <v>194</v>
      </c>
      <c r="Z336" s="643" t="s">
        <v>194</v>
      </c>
      <c r="AA336" s="624" t="s">
        <v>195</v>
      </c>
    </row>
    <row r="337" spans="1:28" ht="31" customHeight="1" x14ac:dyDescent="0.35">
      <c r="A337" s="276"/>
      <c r="B337" s="637" t="s">
        <v>186</v>
      </c>
      <c r="C337" s="637"/>
      <c r="D337" s="637"/>
      <c r="E337" s="637"/>
      <c r="F337" s="637">
        <v>280</v>
      </c>
      <c r="G337" s="637"/>
      <c r="H337" s="607"/>
      <c r="I337" s="637"/>
      <c r="J337" s="637"/>
      <c r="K337" s="637"/>
      <c r="L337" s="637"/>
      <c r="M337" s="637"/>
      <c r="N337" s="637"/>
      <c r="O337" s="637"/>
      <c r="P337" s="637"/>
      <c r="Q337" s="637"/>
      <c r="R337" s="637"/>
      <c r="S337" s="637"/>
      <c r="T337" s="637"/>
      <c r="U337" s="637"/>
      <c r="V337" s="637"/>
      <c r="W337" s="639" t="s">
        <v>532</v>
      </c>
      <c r="X337" s="643"/>
      <c r="Y337" s="643"/>
      <c r="Z337" s="643"/>
      <c r="AA337" s="624"/>
    </row>
    <row r="338" spans="1:28" ht="31" customHeight="1" x14ac:dyDescent="0.35">
      <c r="A338" s="284">
        <v>165</v>
      </c>
      <c r="B338" s="637" t="s">
        <v>186</v>
      </c>
      <c r="C338" s="637" t="s">
        <v>803</v>
      </c>
      <c r="D338" s="637" t="s">
        <v>495</v>
      </c>
      <c r="E338" s="637" t="s">
        <v>186</v>
      </c>
      <c r="F338" s="637"/>
      <c r="G338" s="637" t="s">
        <v>186</v>
      </c>
      <c r="H338" s="607">
        <v>58.33</v>
      </c>
      <c r="I338" s="637">
        <f>I336+F337</f>
        <v>20513.993000000002</v>
      </c>
      <c r="J338" s="637">
        <v>243.215</v>
      </c>
      <c r="K338" s="637">
        <f>F337+F339</f>
        <v>652</v>
      </c>
      <c r="L338" s="637">
        <f>K338/2</f>
        <v>326</v>
      </c>
      <c r="M338" s="637">
        <v>188</v>
      </c>
      <c r="N338" s="637">
        <v>237</v>
      </c>
      <c r="O338" s="637">
        <v>426</v>
      </c>
      <c r="P338" s="637">
        <v>176</v>
      </c>
      <c r="Q338" s="637">
        <v>224</v>
      </c>
      <c r="R338" s="637">
        <v>399</v>
      </c>
      <c r="S338" s="637" t="s">
        <v>2496</v>
      </c>
      <c r="T338" s="637" t="s">
        <v>2497</v>
      </c>
      <c r="U338" s="607">
        <v>466228.57799999998</v>
      </c>
      <c r="V338" s="607">
        <v>2463237.1189999999</v>
      </c>
      <c r="W338" s="639" t="s">
        <v>2487</v>
      </c>
      <c r="X338" s="643" t="s">
        <v>194</v>
      </c>
      <c r="Y338" s="643" t="s">
        <v>194</v>
      </c>
      <c r="Z338" s="643" t="s">
        <v>194</v>
      </c>
      <c r="AA338" s="624" t="s">
        <v>195</v>
      </c>
    </row>
    <row r="339" spans="1:28" ht="31" customHeight="1" x14ac:dyDescent="0.35">
      <c r="A339" s="276"/>
      <c r="B339" s="637" t="s">
        <v>186</v>
      </c>
      <c r="C339" s="637"/>
      <c r="D339" s="637"/>
      <c r="E339" s="637"/>
      <c r="F339" s="637">
        <v>372</v>
      </c>
      <c r="G339" s="637"/>
      <c r="H339" s="607"/>
      <c r="I339" s="637"/>
      <c r="J339" s="637"/>
      <c r="K339" s="637"/>
      <c r="L339" s="637"/>
      <c r="M339" s="637"/>
      <c r="N339" s="637"/>
      <c r="O339" s="637"/>
      <c r="P339" s="637"/>
      <c r="Q339" s="637"/>
      <c r="R339" s="637"/>
      <c r="S339" s="637"/>
      <c r="T339" s="637"/>
      <c r="U339" s="637"/>
      <c r="V339" s="637"/>
      <c r="W339" s="639"/>
      <c r="X339" s="643"/>
      <c r="Y339" s="643"/>
      <c r="Z339" s="643"/>
      <c r="AA339" s="624"/>
    </row>
    <row r="340" spans="1:28" ht="31" customHeight="1" x14ac:dyDescent="0.35">
      <c r="A340" s="284">
        <v>166</v>
      </c>
      <c r="B340" s="637" t="s">
        <v>186</v>
      </c>
      <c r="C340" s="637" t="s">
        <v>804</v>
      </c>
      <c r="D340" s="637" t="s">
        <v>120</v>
      </c>
      <c r="E340" s="637" t="s">
        <v>186</v>
      </c>
      <c r="F340" s="637"/>
      <c r="G340" s="637"/>
      <c r="H340" s="607">
        <v>62.83</v>
      </c>
      <c r="I340" s="637">
        <f>I338+F339</f>
        <v>20885.993000000002</v>
      </c>
      <c r="J340" s="637">
        <v>228.364</v>
      </c>
      <c r="K340" s="637">
        <f>F339+F341</f>
        <v>846</v>
      </c>
      <c r="L340" s="637">
        <f>K340/2</f>
        <v>423</v>
      </c>
      <c r="M340" s="637">
        <v>136</v>
      </c>
      <c r="N340" s="637">
        <v>276</v>
      </c>
      <c r="O340" s="637">
        <v>411</v>
      </c>
      <c r="P340" s="637">
        <v>150</v>
      </c>
      <c r="Q340" s="637">
        <v>266</v>
      </c>
      <c r="R340" s="637">
        <v>416</v>
      </c>
      <c r="S340" s="637" t="s">
        <v>2498</v>
      </c>
      <c r="T340" s="637" t="s">
        <v>2499</v>
      </c>
      <c r="U340" s="607">
        <v>466355.60100000002</v>
      </c>
      <c r="V340" s="607">
        <v>2462887.477</v>
      </c>
      <c r="W340" s="641" t="s">
        <v>2697</v>
      </c>
      <c r="X340" s="643" t="s">
        <v>194</v>
      </c>
      <c r="Y340" s="643" t="s">
        <v>194</v>
      </c>
      <c r="Z340" s="643" t="s">
        <v>194</v>
      </c>
      <c r="AA340" s="624" t="s">
        <v>195</v>
      </c>
    </row>
    <row r="341" spans="1:28" ht="31" customHeight="1" x14ac:dyDescent="0.35">
      <c r="A341" s="276"/>
      <c r="B341" s="637" t="s">
        <v>186</v>
      </c>
      <c r="C341" s="637"/>
      <c r="D341" s="637"/>
      <c r="E341" s="637"/>
      <c r="F341" s="637">
        <v>474</v>
      </c>
      <c r="G341" s="637"/>
      <c r="H341" s="607"/>
      <c r="I341" s="637"/>
      <c r="J341" s="637"/>
      <c r="K341" s="637"/>
      <c r="L341" s="637"/>
      <c r="M341" s="637"/>
      <c r="N341" s="637"/>
      <c r="O341" s="637"/>
      <c r="P341" s="637"/>
      <c r="Q341" s="637"/>
      <c r="R341" s="637"/>
      <c r="S341" s="637"/>
      <c r="T341" s="637"/>
      <c r="U341" s="637"/>
      <c r="V341" s="637"/>
      <c r="W341" s="639" t="s">
        <v>2500</v>
      </c>
      <c r="X341" s="643"/>
      <c r="Y341" s="643"/>
      <c r="Z341" s="643"/>
      <c r="AA341" s="624"/>
    </row>
    <row r="342" spans="1:28" ht="31" customHeight="1" x14ac:dyDescent="0.35">
      <c r="A342" s="284">
        <v>167</v>
      </c>
      <c r="B342" s="637" t="s">
        <v>186</v>
      </c>
      <c r="C342" s="637" t="s">
        <v>805</v>
      </c>
      <c r="D342" s="637" t="s">
        <v>235</v>
      </c>
      <c r="E342" s="637" t="s">
        <v>186</v>
      </c>
      <c r="F342" s="637"/>
      <c r="G342" s="637"/>
      <c r="H342" s="607">
        <v>50.83</v>
      </c>
      <c r="I342" s="637">
        <f>I340+F341</f>
        <v>21359.993000000002</v>
      </c>
      <c r="J342" s="637">
        <v>230.535</v>
      </c>
      <c r="K342" s="637">
        <f>F341+F343</f>
        <v>783</v>
      </c>
      <c r="L342" s="637">
        <f>K342/2</f>
        <v>391.5</v>
      </c>
      <c r="M342" s="637">
        <v>200</v>
      </c>
      <c r="N342" s="637">
        <v>218</v>
      </c>
      <c r="O342" s="637">
        <v>418</v>
      </c>
      <c r="P342" s="637">
        <v>211</v>
      </c>
      <c r="Q342" s="637">
        <v>201</v>
      </c>
      <c r="R342" s="637">
        <v>411</v>
      </c>
      <c r="S342" s="637" t="s">
        <v>2501</v>
      </c>
      <c r="T342" s="637" t="s">
        <v>2502</v>
      </c>
      <c r="U342" s="607">
        <v>466517.45199999999</v>
      </c>
      <c r="V342" s="607">
        <v>2462441.966</v>
      </c>
      <c r="W342" s="639" t="s">
        <v>2503</v>
      </c>
      <c r="X342" s="643" t="s">
        <v>194</v>
      </c>
      <c r="Y342" s="643" t="s">
        <v>194</v>
      </c>
      <c r="Z342" s="643" t="s">
        <v>194</v>
      </c>
      <c r="AA342" s="624" t="s">
        <v>195</v>
      </c>
    </row>
    <row r="343" spans="1:28" ht="31" customHeight="1" x14ac:dyDescent="0.35">
      <c r="A343" s="276"/>
      <c r="B343" s="637" t="s">
        <v>186</v>
      </c>
      <c r="C343" s="637"/>
      <c r="D343" s="637"/>
      <c r="E343" s="637"/>
      <c r="F343" s="637">
        <v>309</v>
      </c>
      <c r="G343" s="637"/>
      <c r="H343" s="607"/>
      <c r="I343" s="637"/>
      <c r="J343" s="637"/>
      <c r="K343" s="637"/>
      <c r="L343" s="637"/>
      <c r="M343" s="637"/>
      <c r="N343" s="637"/>
      <c r="O343" s="637"/>
      <c r="P343" s="637"/>
      <c r="Q343" s="637"/>
      <c r="R343" s="637"/>
      <c r="S343" s="637"/>
      <c r="T343" s="637"/>
      <c r="U343" s="637"/>
      <c r="V343" s="637"/>
      <c r="W343" s="639" t="s">
        <v>806</v>
      </c>
      <c r="X343" s="643"/>
      <c r="Y343" s="624"/>
      <c r="Z343" s="624"/>
      <c r="AA343" s="624"/>
    </row>
    <row r="344" spans="1:28" ht="31" customHeight="1" x14ac:dyDescent="0.35">
      <c r="A344" s="284">
        <v>168</v>
      </c>
      <c r="B344" s="637" t="s">
        <v>807</v>
      </c>
      <c r="C344" s="637" t="s">
        <v>808</v>
      </c>
      <c r="D344" s="637" t="s">
        <v>213</v>
      </c>
      <c r="E344" s="637" t="s">
        <v>2504</v>
      </c>
      <c r="F344" s="637"/>
      <c r="G344" s="637">
        <f>SUM(F337:F343)</f>
        <v>1435</v>
      </c>
      <c r="H344" s="607">
        <v>51.32</v>
      </c>
      <c r="I344" s="637">
        <f>I342+F343</f>
        <v>21668.993000000002</v>
      </c>
      <c r="J344" s="637">
        <v>213.90700000000001</v>
      </c>
      <c r="K344" s="637">
        <f>F343+435</f>
        <v>744</v>
      </c>
      <c r="L344" s="637">
        <f>K344/2</f>
        <v>372</v>
      </c>
      <c r="M344" s="637">
        <v>92</v>
      </c>
      <c r="N344" s="637">
        <v>239</v>
      </c>
      <c r="O344" s="637">
        <v>331</v>
      </c>
      <c r="P344" s="637">
        <v>109</v>
      </c>
      <c r="Q344" s="637">
        <v>234</v>
      </c>
      <c r="R344" s="637">
        <v>343</v>
      </c>
      <c r="S344" s="637" t="s">
        <v>809</v>
      </c>
      <c r="T344" s="637" t="s">
        <v>810</v>
      </c>
      <c r="U344" s="607">
        <v>466622.9</v>
      </c>
      <c r="V344" s="607">
        <v>2462151.71</v>
      </c>
      <c r="W344" s="639" t="s">
        <v>2503</v>
      </c>
      <c r="X344" s="643" t="s">
        <v>194</v>
      </c>
      <c r="Y344" s="624" t="s">
        <v>195</v>
      </c>
      <c r="Z344" s="624" t="s">
        <v>195</v>
      </c>
      <c r="AA344" s="624" t="s">
        <v>195</v>
      </c>
    </row>
    <row r="345" spans="1:28" ht="31" customHeight="1" x14ac:dyDescent="0.35">
      <c r="A345" s="276"/>
      <c r="B345" s="594" t="s">
        <v>186</v>
      </c>
      <c r="C345" s="594"/>
      <c r="D345" s="594"/>
      <c r="E345" s="594"/>
      <c r="F345" s="594">
        <v>435</v>
      </c>
      <c r="G345" s="594"/>
      <c r="H345" s="607"/>
      <c r="I345" s="594"/>
      <c r="J345" s="594"/>
      <c r="K345" s="594"/>
      <c r="L345" s="594"/>
      <c r="M345" s="594"/>
      <c r="N345" s="594"/>
      <c r="O345" s="594"/>
      <c r="P345" s="594"/>
      <c r="Q345" s="594"/>
      <c r="R345" s="594"/>
      <c r="S345" s="594"/>
      <c r="T345" s="594"/>
      <c r="U345" s="594"/>
      <c r="V345" s="594"/>
      <c r="W345" s="647" t="s">
        <v>811</v>
      </c>
      <c r="X345" s="643"/>
      <c r="Y345" s="624"/>
      <c r="Z345" s="624"/>
      <c r="AA345" s="624"/>
    </row>
    <row r="346" spans="1:28" ht="31" customHeight="1" x14ac:dyDescent="0.35">
      <c r="A346" s="284">
        <v>169</v>
      </c>
      <c r="B346" s="594" t="s">
        <v>186</v>
      </c>
      <c r="C346" s="594" t="s">
        <v>812</v>
      </c>
      <c r="D346" s="594" t="s">
        <v>49</v>
      </c>
      <c r="E346" s="594" t="s">
        <v>186</v>
      </c>
      <c r="F346" s="594"/>
      <c r="G346" s="594" t="s">
        <v>186</v>
      </c>
      <c r="H346" s="607">
        <v>56.83</v>
      </c>
      <c r="I346" s="637">
        <f>I344+F345</f>
        <v>22103.993000000002</v>
      </c>
      <c r="J346" s="594">
        <v>208.74100000000001</v>
      </c>
      <c r="K346" s="594">
        <f>F345+F347</f>
        <v>846</v>
      </c>
      <c r="L346" s="594">
        <f>K346/2</f>
        <v>423</v>
      </c>
      <c r="M346" s="594">
        <v>197</v>
      </c>
      <c r="N346" s="594">
        <v>235</v>
      </c>
      <c r="O346" s="594">
        <v>432</v>
      </c>
      <c r="P346" s="594">
        <v>203</v>
      </c>
      <c r="Q346" s="594">
        <v>228</v>
      </c>
      <c r="R346" s="594">
        <v>431</v>
      </c>
      <c r="S346" s="594" t="s">
        <v>2505</v>
      </c>
      <c r="T346" s="594" t="s">
        <v>2506</v>
      </c>
      <c r="U346" s="594">
        <v>466992.478</v>
      </c>
      <c r="V346" s="594">
        <v>2461922.281</v>
      </c>
      <c r="W346" s="639" t="s">
        <v>2507</v>
      </c>
      <c r="X346" s="643" t="s">
        <v>194</v>
      </c>
      <c r="Y346" s="624" t="s">
        <v>195</v>
      </c>
      <c r="Z346" s="624" t="s">
        <v>195</v>
      </c>
      <c r="AA346" s="624" t="s">
        <v>195</v>
      </c>
    </row>
    <row r="347" spans="1:28" ht="31" customHeight="1" x14ac:dyDescent="0.35">
      <c r="A347" s="276"/>
      <c r="B347" s="594" t="s">
        <v>186</v>
      </c>
      <c r="C347" s="594"/>
      <c r="D347" s="594"/>
      <c r="E347" s="594"/>
      <c r="F347" s="594">
        <v>411</v>
      </c>
      <c r="G347" s="594"/>
      <c r="H347" s="607"/>
      <c r="I347" s="594"/>
      <c r="J347" s="594"/>
      <c r="K347" s="594"/>
      <c r="L347" s="594"/>
      <c r="M347" s="594"/>
      <c r="N347" s="594"/>
      <c r="O347" s="594"/>
      <c r="P347" s="594"/>
      <c r="Q347" s="594"/>
      <c r="R347" s="594"/>
      <c r="S347" s="594"/>
      <c r="T347" s="594"/>
      <c r="U347" s="594"/>
      <c r="V347" s="594"/>
      <c r="W347" s="647" t="s">
        <v>813</v>
      </c>
      <c r="X347" s="643"/>
      <c r="Y347" s="624"/>
      <c r="Z347" s="624"/>
      <c r="AA347" s="624"/>
    </row>
    <row r="348" spans="1:28" ht="31" customHeight="1" x14ac:dyDescent="0.35">
      <c r="A348" s="284">
        <v>170</v>
      </c>
      <c r="B348" s="594" t="s">
        <v>186</v>
      </c>
      <c r="C348" s="594" t="s">
        <v>814</v>
      </c>
      <c r="D348" s="594" t="s">
        <v>235</v>
      </c>
      <c r="E348" s="594" t="s">
        <v>186</v>
      </c>
      <c r="F348" s="594"/>
      <c r="G348" s="594" t="s">
        <v>186</v>
      </c>
      <c r="H348" s="607">
        <v>50.83</v>
      </c>
      <c r="I348" s="637">
        <f t="shared" ref="I348" si="187">I346+F347</f>
        <v>22514.993000000002</v>
      </c>
      <c r="J348" s="594">
        <v>208.12100000000001</v>
      </c>
      <c r="K348" s="594">
        <f>F347+F349</f>
        <v>733</v>
      </c>
      <c r="L348" s="594">
        <f>K348/2</f>
        <v>366.5</v>
      </c>
      <c r="M348" s="594">
        <v>177</v>
      </c>
      <c r="N348" s="594">
        <v>164</v>
      </c>
      <c r="O348" s="594">
        <v>341</v>
      </c>
      <c r="P348" s="594">
        <v>185</v>
      </c>
      <c r="Q348" s="594">
        <v>163</v>
      </c>
      <c r="R348" s="594">
        <v>348</v>
      </c>
      <c r="S348" s="594" t="s">
        <v>2508</v>
      </c>
      <c r="T348" s="594" t="s">
        <v>2509</v>
      </c>
      <c r="U348" s="594">
        <v>467341.66499999998</v>
      </c>
      <c r="V348" s="594">
        <v>2461705.5109999999</v>
      </c>
      <c r="W348" s="648" t="s">
        <v>2510</v>
      </c>
      <c r="X348" s="643" t="s">
        <v>194</v>
      </c>
      <c r="Y348" s="624" t="s">
        <v>195</v>
      </c>
      <c r="Z348" s="624" t="s">
        <v>195</v>
      </c>
      <c r="AA348" s="624" t="s">
        <v>195</v>
      </c>
    </row>
    <row r="349" spans="1:28" ht="31" customHeight="1" x14ac:dyDescent="0.35">
      <c r="A349" s="276"/>
      <c r="B349" s="594" t="s">
        <v>186</v>
      </c>
      <c r="C349" s="594"/>
      <c r="D349" s="594"/>
      <c r="E349" s="594"/>
      <c r="F349" s="594">
        <v>322</v>
      </c>
      <c r="G349" s="594"/>
      <c r="H349" s="607"/>
      <c r="I349" s="594"/>
      <c r="J349" s="594"/>
      <c r="K349" s="594"/>
      <c r="L349" s="594"/>
      <c r="M349" s="594"/>
      <c r="N349" s="594"/>
      <c r="O349" s="594"/>
      <c r="P349" s="594"/>
      <c r="Q349" s="594"/>
      <c r="R349" s="594"/>
      <c r="S349" s="594"/>
      <c r="T349" s="594"/>
      <c r="U349" s="594"/>
      <c r="V349" s="594"/>
      <c r="W349" s="647" t="s">
        <v>2511</v>
      </c>
      <c r="X349" s="643"/>
      <c r="Y349" s="624"/>
      <c r="Z349" s="624"/>
      <c r="AA349" s="624"/>
    </row>
    <row r="350" spans="1:28" ht="31" customHeight="1" x14ac:dyDescent="0.35">
      <c r="A350" s="284">
        <v>171</v>
      </c>
      <c r="B350" s="594" t="s">
        <v>186</v>
      </c>
      <c r="C350" s="594" t="s">
        <v>815</v>
      </c>
      <c r="D350" s="594" t="s">
        <v>45</v>
      </c>
      <c r="E350" s="594" t="s">
        <v>186</v>
      </c>
      <c r="F350" s="594"/>
      <c r="G350" s="594" t="s">
        <v>186</v>
      </c>
      <c r="H350" s="607">
        <v>53.83</v>
      </c>
      <c r="I350" s="637">
        <f t="shared" ref="I350" si="188">I348+F349</f>
        <v>22836.993000000002</v>
      </c>
      <c r="J350" s="594">
        <v>204.61699999999999</v>
      </c>
      <c r="K350" s="594">
        <f>F349+F351</f>
        <v>696</v>
      </c>
      <c r="L350" s="594">
        <f>K350/2</f>
        <v>348</v>
      </c>
      <c r="M350" s="594">
        <v>158</v>
      </c>
      <c r="N350" s="594">
        <v>222</v>
      </c>
      <c r="O350" s="594">
        <v>380</v>
      </c>
      <c r="P350" s="594">
        <v>159</v>
      </c>
      <c r="Q350" s="594">
        <v>213</v>
      </c>
      <c r="R350" s="594">
        <v>373</v>
      </c>
      <c r="S350" s="594" t="s">
        <v>2512</v>
      </c>
      <c r="T350" s="594" t="s">
        <v>2513</v>
      </c>
      <c r="U350" s="594">
        <v>467615.23700000002</v>
      </c>
      <c r="V350" s="594">
        <v>2461535.6809999999</v>
      </c>
      <c r="W350" s="639" t="s">
        <v>2507</v>
      </c>
      <c r="X350" s="643" t="s">
        <v>194</v>
      </c>
      <c r="Y350" s="624" t="s">
        <v>195</v>
      </c>
      <c r="Z350" s="624" t="s">
        <v>195</v>
      </c>
      <c r="AA350" s="624" t="s">
        <v>195</v>
      </c>
    </row>
    <row r="351" spans="1:28" ht="31" customHeight="1" x14ac:dyDescent="0.35">
      <c r="A351" s="276"/>
      <c r="B351" s="594" t="s">
        <v>186</v>
      </c>
      <c r="C351" s="594"/>
      <c r="D351" s="594"/>
      <c r="E351" s="594"/>
      <c r="F351" s="594">
        <v>374</v>
      </c>
      <c r="G351" s="594"/>
      <c r="H351" s="607"/>
      <c r="I351" s="594"/>
      <c r="J351" s="594"/>
      <c r="K351" s="594"/>
      <c r="L351" s="594"/>
      <c r="M351" s="594"/>
      <c r="N351" s="594"/>
      <c r="O351" s="594"/>
      <c r="P351" s="594"/>
      <c r="Q351" s="594"/>
      <c r="R351" s="594"/>
      <c r="S351" s="594"/>
      <c r="T351" s="594"/>
      <c r="U351" s="594"/>
      <c r="V351" s="594"/>
      <c r="W351" s="647" t="s">
        <v>507</v>
      </c>
      <c r="X351" s="643"/>
      <c r="Y351" s="624"/>
      <c r="Z351" s="624"/>
      <c r="AA351" s="624"/>
      <c r="AB351" s="297" t="s">
        <v>817</v>
      </c>
    </row>
    <row r="352" spans="1:28" ht="31" customHeight="1" x14ac:dyDescent="0.35">
      <c r="A352" s="284">
        <v>172</v>
      </c>
      <c r="B352" s="594" t="s">
        <v>186</v>
      </c>
      <c r="C352" s="594" t="s">
        <v>816</v>
      </c>
      <c r="D352" s="594" t="s">
        <v>235</v>
      </c>
      <c r="E352" s="594" t="s">
        <v>186</v>
      </c>
      <c r="F352" s="594"/>
      <c r="G352" s="594" t="s">
        <v>186</v>
      </c>
      <c r="H352" s="607">
        <v>50.83</v>
      </c>
      <c r="I352" s="637">
        <f t="shared" ref="I352" si="189">I350+F351</f>
        <v>23210.993000000002</v>
      </c>
      <c r="J352" s="594">
        <v>200.506</v>
      </c>
      <c r="K352" s="594">
        <f>F351+F353</f>
        <v>763</v>
      </c>
      <c r="L352" s="594">
        <f>K352/2</f>
        <v>381.5</v>
      </c>
      <c r="M352" s="594">
        <v>153</v>
      </c>
      <c r="N352" s="594">
        <v>189</v>
      </c>
      <c r="O352" s="594">
        <v>342</v>
      </c>
      <c r="P352" s="594">
        <v>162</v>
      </c>
      <c r="Q352" s="594">
        <v>191</v>
      </c>
      <c r="R352" s="594">
        <v>353</v>
      </c>
      <c r="S352" s="594" t="s">
        <v>2514</v>
      </c>
      <c r="T352" s="594" t="s">
        <v>2515</v>
      </c>
      <c r="U352" s="594">
        <v>467932.989</v>
      </c>
      <c r="V352" s="594">
        <v>2461338.4249999998</v>
      </c>
      <c r="W352" s="639" t="s">
        <v>2507</v>
      </c>
      <c r="X352" s="643" t="s">
        <v>194</v>
      </c>
      <c r="Y352" s="624" t="s">
        <v>195</v>
      </c>
      <c r="Z352" s="624" t="s">
        <v>195</v>
      </c>
      <c r="AA352" s="624" t="s">
        <v>195</v>
      </c>
    </row>
    <row r="353" spans="1:28" ht="31" customHeight="1" x14ac:dyDescent="0.35">
      <c r="A353" s="276"/>
      <c r="B353" s="594" t="s">
        <v>186</v>
      </c>
      <c r="C353" s="594"/>
      <c r="D353" s="594"/>
      <c r="E353" s="594"/>
      <c r="F353" s="594">
        <v>389</v>
      </c>
      <c r="G353" s="594"/>
      <c r="H353" s="607"/>
      <c r="I353" s="594"/>
      <c r="J353" s="594"/>
      <c r="K353" s="594"/>
      <c r="L353" s="594"/>
      <c r="M353" s="594"/>
      <c r="N353" s="594"/>
      <c r="O353" s="594"/>
      <c r="P353" s="594"/>
      <c r="Q353" s="594"/>
      <c r="R353" s="594"/>
      <c r="S353" s="594"/>
      <c r="T353" s="594"/>
      <c r="U353" s="594"/>
      <c r="V353" s="594"/>
      <c r="W353" s="647" t="s">
        <v>249</v>
      </c>
      <c r="X353" s="643"/>
      <c r="Y353" s="624"/>
      <c r="Z353" s="624"/>
      <c r="AA353" s="624"/>
      <c r="AB353" s="297" t="s">
        <v>817</v>
      </c>
    </row>
    <row r="354" spans="1:28" ht="31" customHeight="1" x14ac:dyDescent="0.35">
      <c r="A354" s="284">
        <v>173</v>
      </c>
      <c r="B354" s="594" t="s">
        <v>186</v>
      </c>
      <c r="C354" s="594" t="s">
        <v>818</v>
      </c>
      <c r="D354" s="594" t="s">
        <v>49</v>
      </c>
      <c r="E354" s="594" t="s">
        <v>186</v>
      </c>
      <c r="F354" s="594"/>
      <c r="G354" s="594" t="s">
        <v>186</v>
      </c>
      <c r="H354" s="607">
        <v>56.83</v>
      </c>
      <c r="I354" s="637">
        <f t="shared" ref="I354" si="190">I352+F353</f>
        <v>23599.993000000002</v>
      </c>
      <c r="J354" s="594">
        <v>195.732</v>
      </c>
      <c r="K354" s="594">
        <f>F353+F355</f>
        <v>809.5</v>
      </c>
      <c r="L354" s="594">
        <f>K354/2</f>
        <v>404.75</v>
      </c>
      <c r="M354" s="594">
        <v>201</v>
      </c>
      <c r="N354" s="594">
        <v>233</v>
      </c>
      <c r="O354" s="594">
        <v>434</v>
      </c>
      <c r="P354" s="594">
        <v>199</v>
      </c>
      <c r="Q354" s="594">
        <v>228</v>
      </c>
      <c r="R354" s="594">
        <v>427</v>
      </c>
      <c r="S354" s="594" t="s">
        <v>2516</v>
      </c>
      <c r="T354" s="594" t="s">
        <v>2517</v>
      </c>
      <c r="U354" s="594">
        <v>468263.484</v>
      </c>
      <c r="V354" s="594">
        <v>2461133.2579999999</v>
      </c>
      <c r="W354" s="639" t="s">
        <v>2507</v>
      </c>
      <c r="X354" s="643" t="s">
        <v>194</v>
      </c>
      <c r="Y354" s="624" t="s">
        <v>195</v>
      </c>
      <c r="Z354" s="624" t="s">
        <v>195</v>
      </c>
      <c r="AA354" s="624" t="s">
        <v>195</v>
      </c>
    </row>
    <row r="355" spans="1:28" ht="31" customHeight="1" x14ac:dyDescent="0.35">
      <c r="A355" s="276"/>
      <c r="B355" s="594" t="s">
        <v>186</v>
      </c>
      <c r="C355" s="594"/>
      <c r="D355" s="594"/>
      <c r="E355" s="594"/>
      <c r="F355" s="594">
        <v>420.5</v>
      </c>
      <c r="G355" s="594"/>
      <c r="H355" s="607"/>
      <c r="I355" s="594"/>
      <c r="J355" s="594"/>
      <c r="K355" s="594"/>
      <c r="L355" s="594"/>
      <c r="M355" s="594"/>
      <c r="N355" s="594"/>
      <c r="O355" s="594"/>
      <c r="P355" s="594"/>
      <c r="Q355" s="594"/>
      <c r="R355" s="594"/>
      <c r="S355" s="594"/>
      <c r="T355" s="594"/>
      <c r="U355" s="594"/>
      <c r="V355" s="594"/>
      <c r="W355" s="647" t="s">
        <v>722</v>
      </c>
      <c r="X355" s="643"/>
      <c r="Y355" s="624"/>
      <c r="Z355" s="624"/>
      <c r="AA355" s="624"/>
    </row>
    <row r="356" spans="1:28" ht="31" customHeight="1" x14ac:dyDescent="0.35">
      <c r="A356" s="284">
        <v>174</v>
      </c>
      <c r="B356" s="594" t="s">
        <v>819</v>
      </c>
      <c r="C356" s="594" t="s">
        <v>820</v>
      </c>
      <c r="D356" s="594" t="s">
        <v>323</v>
      </c>
      <c r="E356" s="594" t="s">
        <v>2518</v>
      </c>
      <c r="F356" s="594"/>
      <c r="G356" s="594">
        <f>SUM((F345:F355))</f>
        <v>2351.5</v>
      </c>
      <c r="H356" s="607">
        <v>48.32</v>
      </c>
      <c r="I356" s="637">
        <f t="shared" ref="I356" si="191">I354+F355</f>
        <v>24020.493000000002</v>
      </c>
      <c r="J356" s="594">
        <v>193.59</v>
      </c>
      <c r="K356" s="594">
        <f>F355+F357+50</f>
        <v>906.5</v>
      </c>
      <c r="L356" s="594">
        <f>K356/2</f>
        <v>453.25</v>
      </c>
      <c r="M356" s="594">
        <v>188</v>
      </c>
      <c r="N356" s="594">
        <v>180</v>
      </c>
      <c r="O356" s="594">
        <v>368</v>
      </c>
      <c r="P356" s="594">
        <v>194</v>
      </c>
      <c r="Q356" s="594">
        <v>189</v>
      </c>
      <c r="R356" s="594">
        <v>384</v>
      </c>
      <c r="S356" s="594" t="s">
        <v>2519</v>
      </c>
      <c r="T356" s="594" t="s">
        <v>2520</v>
      </c>
      <c r="U356" s="594">
        <v>468620.57199999999</v>
      </c>
      <c r="V356" s="594">
        <v>2460911.5830000001</v>
      </c>
      <c r="W356" s="639" t="s">
        <v>2507</v>
      </c>
      <c r="X356" s="643" t="s">
        <v>194</v>
      </c>
      <c r="Y356" s="624" t="s">
        <v>195</v>
      </c>
      <c r="Z356" s="624" t="s">
        <v>195</v>
      </c>
      <c r="AA356" s="624" t="s">
        <v>195</v>
      </c>
    </row>
    <row r="357" spans="1:28" ht="31" customHeight="1" x14ac:dyDescent="0.35">
      <c r="A357" s="276"/>
      <c r="B357" s="594" t="s">
        <v>186</v>
      </c>
      <c r="C357" s="594"/>
      <c r="D357" s="594"/>
      <c r="E357" s="594"/>
      <c r="F357" s="594">
        <v>436</v>
      </c>
      <c r="G357" s="594"/>
      <c r="H357" s="607"/>
      <c r="I357" s="594"/>
      <c r="J357" s="594"/>
      <c r="K357" s="594"/>
      <c r="L357" s="594"/>
      <c r="M357" s="594"/>
      <c r="N357" s="594"/>
      <c r="O357" s="594"/>
      <c r="P357" s="594"/>
      <c r="Q357" s="594"/>
      <c r="R357" s="594"/>
      <c r="S357" s="594"/>
      <c r="T357" s="594"/>
      <c r="U357" s="594"/>
      <c r="V357" s="594"/>
      <c r="W357" s="647" t="s">
        <v>2521</v>
      </c>
      <c r="X357" s="643"/>
      <c r="Y357" s="624"/>
      <c r="Z357" s="624"/>
      <c r="AA357" s="624"/>
    </row>
    <row r="358" spans="1:28" ht="31" customHeight="1" x14ac:dyDescent="0.35">
      <c r="A358" s="284">
        <v>175</v>
      </c>
      <c r="B358" s="594" t="s">
        <v>186</v>
      </c>
      <c r="C358" s="594" t="s">
        <v>821</v>
      </c>
      <c r="D358" s="594" t="s">
        <v>120</v>
      </c>
      <c r="E358" s="594" t="s">
        <v>186</v>
      </c>
      <c r="F358" s="594"/>
      <c r="G358" s="594"/>
      <c r="H358" s="607">
        <v>62.83</v>
      </c>
      <c r="I358" s="637">
        <f t="shared" ref="I358" si="192">I356+F357</f>
        <v>24456.493000000002</v>
      </c>
      <c r="J358" s="594">
        <v>194.012</v>
      </c>
      <c r="K358" s="594">
        <f>F357+F359</f>
        <v>823.5</v>
      </c>
      <c r="L358" s="594">
        <f>K358/2</f>
        <v>411.75</v>
      </c>
      <c r="M358" s="594">
        <v>257</v>
      </c>
      <c r="N358" s="594">
        <v>233</v>
      </c>
      <c r="O358" s="594">
        <v>490</v>
      </c>
      <c r="P358" s="594">
        <v>249</v>
      </c>
      <c r="Q358" s="594">
        <v>224</v>
      </c>
      <c r="R358" s="594">
        <v>473</v>
      </c>
      <c r="S358" s="594" t="s">
        <v>2522</v>
      </c>
      <c r="T358" s="594" t="s">
        <v>2523</v>
      </c>
      <c r="U358" s="594">
        <v>468752.18400000001</v>
      </c>
      <c r="V358" s="594">
        <v>2460495.9219999998</v>
      </c>
      <c r="W358" s="639" t="s">
        <v>2507</v>
      </c>
      <c r="X358" s="643" t="s">
        <v>194</v>
      </c>
      <c r="Y358" s="624" t="s">
        <v>195</v>
      </c>
      <c r="Z358" s="624" t="s">
        <v>195</v>
      </c>
      <c r="AA358" s="624" t="s">
        <v>195</v>
      </c>
    </row>
    <row r="359" spans="1:28" ht="31" customHeight="1" x14ac:dyDescent="0.35">
      <c r="A359" s="276"/>
      <c r="B359" s="594" t="s">
        <v>186</v>
      </c>
      <c r="C359" s="594"/>
      <c r="D359" s="594"/>
      <c r="E359" s="594"/>
      <c r="F359" s="594">
        <v>387.5</v>
      </c>
      <c r="G359" s="594"/>
      <c r="H359" s="607"/>
      <c r="I359" s="594"/>
      <c r="J359" s="594"/>
      <c r="K359" s="594"/>
      <c r="L359" s="594"/>
      <c r="M359" s="594"/>
      <c r="N359" s="594"/>
      <c r="O359" s="594"/>
      <c r="P359" s="594"/>
      <c r="Q359" s="594"/>
      <c r="R359" s="594"/>
      <c r="S359" s="594"/>
      <c r="T359" s="594"/>
      <c r="U359" s="594"/>
      <c r="V359" s="594"/>
      <c r="W359" s="647" t="s">
        <v>196</v>
      </c>
      <c r="X359" s="643"/>
      <c r="Y359" s="624"/>
      <c r="Z359" s="624"/>
      <c r="AA359" s="624"/>
    </row>
    <row r="360" spans="1:28" ht="31" customHeight="1" x14ac:dyDescent="0.35">
      <c r="A360" s="284">
        <v>176</v>
      </c>
      <c r="B360" s="594" t="s">
        <v>822</v>
      </c>
      <c r="C360" s="649" t="s">
        <v>823</v>
      </c>
      <c r="D360" s="649" t="s">
        <v>213</v>
      </c>
      <c r="E360" s="594" t="s">
        <v>2524</v>
      </c>
      <c r="F360" s="594"/>
      <c r="G360" s="594">
        <f>SUM((F357:F360))</f>
        <v>823.5</v>
      </c>
      <c r="H360" s="607">
        <v>51.32</v>
      </c>
      <c r="I360" s="637">
        <f t="shared" ref="I360" si="193">I358+F359</f>
        <v>24843.993000000002</v>
      </c>
      <c r="J360" s="594">
        <v>191.64</v>
      </c>
      <c r="K360" s="594">
        <f>F359+F361</f>
        <v>763.5</v>
      </c>
      <c r="L360" s="594">
        <f>K360/2</f>
        <v>381.75</v>
      </c>
      <c r="M360" s="594">
        <v>155</v>
      </c>
      <c r="N360" s="594">
        <v>126</v>
      </c>
      <c r="O360" s="594">
        <v>282</v>
      </c>
      <c r="P360" s="594">
        <v>165</v>
      </c>
      <c r="Q360" s="594">
        <v>144</v>
      </c>
      <c r="R360" s="594">
        <v>309</v>
      </c>
      <c r="S360" s="594" t="s">
        <v>2525</v>
      </c>
      <c r="T360" s="594" t="s">
        <v>2526</v>
      </c>
      <c r="U360" s="594">
        <v>468869.11</v>
      </c>
      <c r="V360" s="594">
        <v>2460126.64</v>
      </c>
      <c r="W360" s="639" t="s">
        <v>2507</v>
      </c>
      <c r="X360" s="643" t="s">
        <v>194</v>
      </c>
      <c r="Y360" s="624" t="s">
        <v>195</v>
      </c>
      <c r="Z360" s="624" t="s">
        <v>195</v>
      </c>
      <c r="AA360" s="624" t="s">
        <v>195</v>
      </c>
    </row>
    <row r="361" spans="1:28" ht="31" customHeight="1" x14ac:dyDescent="0.35">
      <c r="A361" s="276"/>
      <c r="B361" s="594" t="s">
        <v>186</v>
      </c>
      <c r="C361" s="594"/>
      <c r="D361" s="594"/>
      <c r="E361" s="594"/>
      <c r="F361" s="594">
        <v>376</v>
      </c>
      <c r="G361" s="594"/>
      <c r="H361" s="607"/>
      <c r="I361" s="594"/>
      <c r="J361" s="594"/>
      <c r="K361" s="594"/>
      <c r="L361" s="594"/>
      <c r="M361" s="594"/>
      <c r="N361" s="594"/>
      <c r="O361" s="594"/>
      <c r="P361" s="594"/>
      <c r="Q361" s="594"/>
      <c r="R361" s="594"/>
      <c r="S361" s="594"/>
      <c r="T361" s="594"/>
      <c r="U361" s="594"/>
      <c r="V361" s="594"/>
      <c r="W361" s="647" t="s">
        <v>2527</v>
      </c>
      <c r="X361" s="643"/>
      <c r="Y361" s="624"/>
      <c r="Z361" s="624"/>
      <c r="AA361" s="624"/>
    </row>
    <row r="362" spans="1:28" ht="31" customHeight="1" x14ac:dyDescent="0.35">
      <c r="A362" s="284">
        <v>177</v>
      </c>
      <c r="B362" s="594" t="s">
        <v>824</v>
      </c>
      <c r="C362" s="649" t="s">
        <v>825</v>
      </c>
      <c r="D362" s="650" t="s">
        <v>2686</v>
      </c>
      <c r="E362" s="594" t="s">
        <v>2528</v>
      </c>
      <c r="F362" s="594"/>
      <c r="G362" s="594">
        <f>SUM((F361:F362))</f>
        <v>376</v>
      </c>
      <c r="H362" s="607">
        <v>57.32</v>
      </c>
      <c r="I362" s="637">
        <f t="shared" ref="I362" si="194">I360+F361</f>
        <v>25219.993000000002</v>
      </c>
      <c r="J362" s="594">
        <v>196.42</v>
      </c>
      <c r="K362" s="594">
        <f>F361+F363</f>
        <v>612</v>
      </c>
      <c r="L362" s="594">
        <f>K362/2</f>
        <v>306</v>
      </c>
      <c r="M362" s="594">
        <v>251</v>
      </c>
      <c r="N362" s="594">
        <v>150</v>
      </c>
      <c r="O362" s="594">
        <v>401</v>
      </c>
      <c r="P362" s="594">
        <v>234</v>
      </c>
      <c r="Q362" s="594">
        <v>135</v>
      </c>
      <c r="R362" s="594">
        <v>369</v>
      </c>
      <c r="S362" s="594" t="s">
        <v>2529</v>
      </c>
      <c r="T362" s="594" t="s">
        <v>2530</v>
      </c>
      <c r="U362" s="594">
        <v>469167.97899999999</v>
      </c>
      <c r="V362" s="594">
        <v>2459898.0550000002</v>
      </c>
      <c r="W362" s="648" t="s">
        <v>2531</v>
      </c>
      <c r="X362" s="643" t="s">
        <v>194</v>
      </c>
      <c r="Y362" s="624" t="s">
        <v>195</v>
      </c>
      <c r="Z362" s="624" t="s">
        <v>195</v>
      </c>
      <c r="AA362" s="624" t="s">
        <v>195</v>
      </c>
    </row>
    <row r="363" spans="1:28" ht="31" customHeight="1" x14ac:dyDescent="0.35">
      <c r="A363" s="276"/>
      <c r="B363" s="594" t="s">
        <v>186</v>
      </c>
      <c r="C363" s="594"/>
      <c r="D363" s="594"/>
      <c r="E363" s="594"/>
      <c r="F363" s="594">
        <v>236</v>
      </c>
      <c r="G363" s="594"/>
      <c r="H363" s="607"/>
      <c r="I363" s="594"/>
      <c r="J363" s="594"/>
      <c r="K363" s="594"/>
      <c r="L363" s="594"/>
      <c r="M363" s="594"/>
      <c r="N363" s="594"/>
      <c r="O363" s="594"/>
      <c r="P363" s="594"/>
      <c r="Q363" s="594"/>
      <c r="R363" s="594"/>
      <c r="S363" s="594"/>
      <c r="T363" s="594"/>
      <c r="U363" s="594"/>
      <c r="V363" s="594"/>
      <c r="W363" s="611" t="s">
        <v>2698</v>
      </c>
      <c r="X363" s="643"/>
      <c r="Y363" s="624"/>
      <c r="Z363" s="624"/>
      <c r="AA363" s="624"/>
    </row>
    <row r="364" spans="1:28" ht="31" customHeight="1" x14ac:dyDescent="0.35">
      <c r="A364" s="284">
        <v>178</v>
      </c>
      <c r="B364" s="594" t="s">
        <v>827</v>
      </c>
      <c r="C364" s="649" t="s">
        <v>828</v>
      </c>
      <c r="D364" s="649" t="s">
        <v>438</v>
      </c>
      <c r="E364" s="594" t="s">
        <v>2532</v>
      </c>
      <c r="F364" s="594"/>
      <c r="G364" s="594">
        <f>SUM((F363:F364))</f>
        <v>236</v>
      </c>
      <c r="H364" s="607">
        <v>57.32</v>
      </c>
      <c r="I364" s="637">
        <f t="shared" ref="I364" si="195">I362+F363</f>
        <v>25455.993000000002</v>
      </c>
      <c r="J364" s="594">
        <v>194.94</v>
      </c>
      <c r="K364" s="594">
        <f>F363+F365</f>
        <v>730</v>
      </c>
      <c r="L364" s="594">
        <f>K364/2</f>
        <v>365</v>
      </c>
      <c r="M364" s="594">
        <v>86</v>
      </c>
      <c r="N364" s="594">
        <v>310</v>
      </c>
      <c r="O364" s="594">
        <v>396</v>
      </c>
      <c r="P364" s="594">
        <v>102</v>
      </c>
      <c r="Q364" s="594">
        <v>296</v>
      </c>
      <c r="R364" s="594">
        <v>398</v>
      </c>
      <c r="S364" s="594" t="s">
        <v>2533</v>
      </c>
      <c r="T364" s="594" t="s">
        <v>2534</v>
      </c>
      <c r="U364" s="607">
        <v>469404</v>
      </c>
      <c r="V364" s="607">
        <v>2459901</v>
      </c>
      <c r="W364" s="639" t="s">
        <v>2507</v>
      </c>
      <c r="X364" s="643" t="s">
        <v>194</v>
      </c>
      <c r="Y364" s="624" t="s">
        <v>195</v>
      </c>
      <c r="Z364" s="624" t="s">
        <v>195</v>
      </c>
      <c r="AA364" s="624" t="s">
        <v>195</v>
      </c>
    </row>
    <row r="365" spans="1:28" ht="31" customHeight="1" x14ac:dyDescent="0.35">
      <c r="A365" s="276"/>
      <c r="B365" s="594"/>
      <c r="C365" s="594"/>
      <c r="D365" s="594"/>
      <c r="E365" s="594"/>
      <c r="F365" s="594">
        <v>494</v>
      </c>
      <c r="G365" s="594"/>
      <c r="H365" s="607"/>
      <c r="I365" s="594"/>
      <c r="J365" s="594"/>
      <c r="K365" s="594"/>
      <c r="L365" s="594"/>
      <c r="M365" s="594"/>
      <c r="N365" s="594"/>
      <c r="O365" s="594"/>
      <c r="P365" s="594"/>
      <c r="Q365" s="594"/>
      <c r="R365" s="594"/>
      <c r="S365" s="594"/>
      <c r="T365" s="594"/>
      <c r="U365" s="594"/>
      <c r="V365" s="594"/>
      <c r="W365" s="647" t="s">
        <v>2535</v>
      </c>
      <c r="X365" s="643"/>
      <c r="Y365" s="624"/>
      <c r="Z365" s="624"/>
      <c r="AA365" s="624"/>
    </row>
    <row r="366" spans="1:28" ht="31" customHeight="1" x14ac:dyDescent="0.35">
      <c r="A366" s="284">
        <v>179</v>
      </c>
      <c r="B366" s="594"/>
      <c r="C366" s="649" t="s">
        <v>829</v>
      </c>
      <c r="D366" s="649" t="s">
        <v>45</v>
      </c>
      <c r="E366" s="594" t="s">
        <v>186</v>
      </c>
      <c r="F366" s="594"/>
      <c r="G366" s="594"/>
      <c r="H366" s="607">
        <v>53.83</v>
      </c>
      <c r="I366" s="637">
        <f t="shared" ref="I366" si="196">I364+F365</f>
        <v>25949.993000000002</v>
      </c>
      <c r="J366" s="594">
        <v>186.56899999999999</v>
      </c>
      <c r="K366" s="594">
        <f>F365+F367</f>
        <v>841</v>
      </c>
      <c r="L366" s="594">
        <f>K366/2</f>
        <v>420.5</v>
      </c>
      <c r="M366" s="594">
        <v>186</v>
      </c>
      <c r="N366" s="594">
        <v>157</v>
      </c>
      <c r="O366" s="594">
        <v>342</v>
      </c>
      <c r="P366" s="594">
        <v>201</v>
      </c>
      <c r="Q366" s="594">
        <v>161</v>
      </c>
      <c r="R366" s="594">
        <v>362</v>
      </c>
      <c r="S366" s="594" t="s">
        <v>2536</v>
      </c>
      <c r="T366" s="594" t="s">
        <v>2537</v>
      </c>
      <c r="U366" s="594">
        <v>469897.96</v>
      </c>
      <c r="V366" s="594">
        <v>2459894.7110000001</v>
      </c>
      <c r="W366" s="639" t="s">
        <v>2507</v>
      </c>
      <c r="X366" s="643" t="s">
        <v>194</v>
      </c>
      <c r="Y366" s="624" t="s">
        <v>195</v>
      </c>
      <c r="Z366" s="624" t="s">
        <v>195</v>
      </c>
      <c r="AA366" s="624" t="s">
        <v>195</v>
      </c>
    </row>
    <row r="367" spans="1:28" ht="31" customHeight="1" x14ac:dyDescent="0.35">
      <c r="A367" s="276"/>
      <c r="B367" s="594"/>
      <c r="C367" s="594"/>
      <c r="D367" s="594"/>
      <c r="E367" s="594"/>
      <c r="F367" s="594">
        <v>347</v>
      </c>
      <c r="G367" s="594"/>
      <c r="H367" s="607"/>
      <c r="I367" s="594"/>
      <c r="J367" s="594"/>
      <c r="K367" s="594"/>
      <c r="L367" s="594"/>
      <c r="M367" s="594"/>
      <c r="N367" s="594"/>
      <c r="O367" s="594"/>
      <c r="P367" s="594"/>
      <c r="Q367" s="594"/>
      <c r="R367" s="594"/>
      <c r="S367" s="594"/>
      <c r="T367" s="594"/>
      <c r="U367" s="594"/>
      <c r="V367" s="594"/>
      <c r="W367" s="647" t="s">
        <v>196</v>
      </c>
      <c r="X367" s="643"/>
      <c r="Y367" s="624"/>
      <c r="Z367" s="624"/>
      <c r="AA367" s="624"/>
    </row>
    <row r="368" spans="1:28" ht="31" customHeight="1" x14ac:dyDescent="0.35">
      <c r="A368" s="284">
        <v>180</v>
      </c>
      <c r="B368" s="594"/>
      <c r="C368" s="594" t="s">
        <v>831</v>
      </c>
      <c r="D368" s="594" t="s">
        <v>235</v>
      </c>
      <c r="E368" s="594" t="s">
        <v>186</v>
      </c>
      <c r="F368" s="594"/>
      <c r="G368" s="594"/>
      <c r="H368" s="607">
        <v>50.83</v>
      </c>
      <c r="I368" s="637">
        <f t="shared" ref="I368" si="197">I366+F367</f>
        <v>26296.993000000002</v>
      </c>
      <c r="J368" s="594">
        <v>192.91499999999999</v>
      </c>
      <c r="K368" s="594">
        <f>F367+F369</f>
        <v>684</v>
      </c>
      <c r="L368" s="594">
        <f>K368/2</f>
        <v>342</v>
      </c>
      <c r="M368" s="594">
        <v>191</v>
      </c>
      <c r="N368" s="594">
        <v>183</v>
      </c>
      <c r="O368" s="594">
        <v>374</v>
      </c>
      <c r="P368" s="594">
        <v>187</v>
      </c>
      <c r="Q368" s="594">
        <v>180</v>
      </c>
      <c r="R368" s="594">
        <v>367</v>
      </c>
      <c r="S368" s="594" t="s">
        <v>2538</v>
      </c>
      <c r="T368" s="594" t="s">
        <v>2539</v>
      </c>
      <c r="U368" s="594">
        <v>470244.93199999997</v>
      </c>
      <c r="V368" s="594">
        <v>2459890.2930000001</v>
      </c>
      <c r="W368" s="639" t="s">
        <v>2507</v>
      </c>
      <c r="X368" s="643" t="s">
        <v>194</v>
      </c>
      <c r="Y368" s="624" t="s">
        <v>195</v>
      </c>
      <c r="Z368" s="624" t="s">
        <v>195</v>
      </c>
      <c r="AA368" s="624" t="s">
        <v>195</v>
      </c>
    </row>
    <row r="369" spans="1:28" ht="31" customHeight="1" x14ac:dyDescent="0.35">
      <c r="A369" s="276"/>
      <c r="B369" s="594"/>
      <c r="C369" s="594"/>
      <c r="D369" s="594"/>
      <c r="E369" s="594"/>
      <c r="F369" s="594">
        <v>337</v>
      </c>
      <c r="G369" s="594"/>
      <c r="H369" s="607"/>
      <c r="I369" s="594"/>
      <c r="J369" s="594"/>
      <c r="K369" s="594"/>
      <c r="L369" s="594"/>
      <c r="M369" s="594"/>
      <c r="N369" s="594"/>
      <c r="O369" s="594"/>
      <c r="P369" s="594"/>
      <c r="Q369" s="594"/>
      <c r="R369" s="594"/>
      <c r="S369" s="594"/>
      <c r="T369" s="594"/>
      <c r="U369" s="594"/>
      <c r="V369" s="594"/>
      <c r="W369" s="647" t="s">
        <v>196</v>
      </c>
      <c r="X369" s="643"/>
      <c r="Y369" s="624"/>
      <c r="Z369" s="624"/>
      <c r="AA369" s="624"/>
      <c r="AB369" s="297" t="s">
        <v>817</v>
      </c>
    </row>
    <row r="370" spans="1:28" ht="31" customHeight="1" x14ac:dyDescent="0.35">
      <c r="A370" s="284">
        <v>181</v>
      </c>
      <c r="B370" s="594" t="s">
        <v>2540</v>
      </c>
      <c r="C370" s="594" t="s">
        <v>832</v>
      </c>
      <c r="D370" s="594" t="s">
        <v>610</v>
      </c>
      <c r="E370" s="594" t="s">
        <v>2541</v>
      </c>
      <c r="F370" s="594"/>
      <c r="G370" s="594">
        <f>SUM((F364:F370))</f>
        <v>1178</v>
      </c>
      <c r="H370" s="607">
        <v>45.32</v>
      </c>
      <c r="I370" s="637">
        <f t="shared" ref="I370" si="198">I368+F369</f>
        <v>26633.993000000002</v>
      </c>
      <c r="J370" s="594">
        <v>190.38</v>
      </c>
      <c r="K370" s="594">
        <v>763</v>
      </c>
      <c r="L370" s="594">
        <f>K370/2</f>
        <v>381.5</v>
      </c>
      <c r="M370" s="594">
        <v>155</v>
      </c>
      <c r="N370" s="594">
        <v>138</v>
      </c>
      <c r="O370" s="594">
        <v>294</v>
      </c>
      <c r="P370" s="594">
        <v>159</v>
      </c>
      <c r="Q370" s="594">
        <v>157</v>
      </c>
      <c r="R370" s="594">
        <v>316</v>
      </c>
      <c r="S370" s="594" t="s">
        <v>2542</v>
      </c>
      <c r="T370" s="594" t="s">
        <v>2543</v>
      </c>
      <c r="U370" s="594">
        <v>470582.06</v>
      </c>
      <c r="V370" s="594">
        <v>2459886</v>
      </c>
      <c r="W370" s="639" t="s">
        <v>2507</v>
      </c>
      <c r="X370" s="643" t="s">
        <v>194</v>
      </c>
      <c r="Y370" s="624" t="s">
        <v>194</v>
      </c>
      <c r="Z370" s="624" t="s">
        <v>194</v>
      </c>
      <c r="AA370" s="624" t="s">
        <v>194</v>
      </c>
    </row>
    <row r="371" spans="1:28" ht="31" customHeight="1" x14ac:dyDescent="0.35">
      <c r="A371" s="276"/>
      <c r="B371" s="594" t="s">
        <v>186</v>
      </c>
      <c r="C371" s="594"/>
      <c r="D371" s="594"/>
      <c r="E371" s="594"/>
      <c r="F371" s="594">
        <v>426</v>
      </c>
      <c r="G371" s="594"/>
      <c r="H371" s="607"/>
      <c r="I371" s="594"/>
      <c r="J371" s="594"/>
      <c r="K371" s="594"/>
      <c r="L371" s="594"/>
      <c r="M371" s="594"/>
      <c r="N371" s="594"/>
      <c r="O371" s="594"/>
      <c r="P371" s="594"/>
      <c r="Q371" s="594"/>
      <c r="R371" s="594"/>
      <c r="S371" s="594"/>
      <c r="T371" s="594"/>
      <c r="U371" s="594"/>
      <c r="V371" s="594"/>
      <c r="W371" s="647" t="s">
        <v>2544</v>
      </c>
      <c r="X371" s="643"/>
      <c r="Y371" s="624"/>
      <c r="Z371" s="624"/>
      <c r="AA371" s="624"/>
    </row>
    <row r="372" spans="1:28" ht="31" customHeight="1" x14ac:dyDescent="0.35">
      <c r="A372" s="284">
        <v>182</v>
      </c>
      <c r="B372" s="594" t="s">
        <v>186</v>
      </c>
      <c r="C372" s="594" t="s">
        <v>833</v>
      </c>
      <c r="D372" s="594" t="s">
        <v>65</v>
      </c>
      <c r="E372" s="594" t="s">
        <v>186</v>
      </c>
      <c r="F372" s="594"/>
      <c r="G372" s="594" t="s">
        <v>186</v>
      </c>
      <c r="H372" s="607">
        <v>59.83</v>
      </c>
      <c r="I372" s="637">
        <f t="shared" ref="I372" si="199">I370+F371</f>
        <v>27059.993000000002</v>
      </c>
      <c r="J372" s="594">
        <v>199.32</v>
      </c>
      <c r="K372" s="594">
        <f>F373+F371</f>
        <v>844.99900000000002</v>
      </c>
      <c r="L372" s="594">
        <f>K372/2</f>
        <v>422.49950000000001</v>
      </c>
      <c r="M372" s="594">
        <v>277</v>
      </c>
      <c r="N372" s="594">
        <v>242</v>
      </c>
      <c r="O372" s="594">
        <v>519</v>
      </c>
      <c r="P372" s="594">
        <v>262</v>
      </c>
      <c r="Q372" s="594">
        <v>235</v>
      </c>
      <c r="R372" s="594">
        <v>497</v>
      </c>
      <c r="S372" s="594" t="s">
        <v>834</v>
      </c>
      <c r="T372" s="594" t="s">
        <v>835</v>
      </c>
      <c r="U372" s="594">
        <v>470972.99900000001</v>
      </c>
      <c r="V372" s="594">
        <v>2459716.7579999999</v>
      </c>
      <c r="W372" s="639" t="s">
        <v>2507</v>
      </c>
      <c r="X372" s="643" t="s">
        <v>194</v>
      </c>
      <c r="Y372" s="624" t="s">
        <v>194</v>
      </c>
      <c r="Z372" s="624" t="s">
        <v>194</v>
      </c>
      <c r="AA372" s="624" t="s">
        <v>194</v>
      </c>
    </row>
    <row r="373" spans="1:28" ht="31" customHeight="1" x14ac:dyDescent="0.35">
      <c r="A373" s="276"/>
      <c r="B373" s="651" t="s">
        <v>186</v>
      </c>
      <c r="C373" s="594"/>
      <c r="D373" s="594"/>
      <c r="E373" s="594"/>
      <c r="F373" s="637">
        <v>418.99900000000002</v>
      </c>
      <c r="G373" s="620"/>
      <c r="H373" s="607"/>
      <c r="I373" s="594"/>
      <c r="J373" s="594"/>
      <c r="K373" s="637"/>
      <c r="L373" s="652"/>
      <c r="M373" s="594"/>
      <c r="N373" s="594"/>
      <c r="O373" s="594"/>
      <c r="P373" s="594"/>
      <c r="Q373" s="594"/>
      <c r="R373" s="594"/>
      <c r="S373" s="594"/>
      <c r="T373" s="594"/>
      <c r="U373" s="653"/>
      <c r="V373" s="653"/>
      <c r="W373" s="611" t="s">
        <v>2545</v>
      </c>
      <c r="X373" s="643"/>
      <c r="Y373" s="624"/>
      <c r="Z373" s="624"/>
      <c r="AA373" s="624"/>
      <c r="AB373" s="297" t="s">
        <v>817</v>
      </c>
    </row>
    <row r="374" spans="1:28" ht="31" customHeight="1" x14ac:dyDescent="0.35">
      <c r="A374" s="284">
        <v>183</v>
      </c>
      <c r="B374" s="651" t="s">
        <v>186</v>
      </c>
      <c r="C374" s="594" t="s">
        <v>836</v>
      </c>
      <c r="D374" s="594" t="s">
        <v>65</v>
      </c>
      <c r="E374" s="594" t="s">
        <v>186</v>
      </c>
      <c r="F374" s="637"/>
      <c r="G374" s="620" t="s">
        <v>186</v>
      </c>
      <c r="H374" s="607">
        <v>59.83</v>
      </c>
      <c r="I374" s="637">
        <f t="shared" ref="I374" si="200">I372+F373</f>
        <v>27478.992000000002</v>
      </c>
      <c r="J374" s="594">
        <v>191.79900000000001</v>
      </c>
      <c r="K374" s="637">
        <f t="shared" ref="K374" si="201">F375+F373</f>
        <v>785.99900000000002</v>
      </c>
      <c r="L374" s="607">
        <f t="shared" ref="L374" si="202">K374/2</f>
        <v>392.99950000000001</v>
      </c>
      <c r="M374" s="594">
        <v>178</v>
      </c>
      <c r="N374" s="594">
        <v>223</v>
      </c>
      <c r="O374" s="594">
        <v>401</v>
      </c>
      <c r="P374" s="594">
        <v>186</v>
      </c>
      <c r="Q374" s="594">
        <v>214</v>
      </c>
      <c r="R374" s="594">
        <v>400</v>
      </c>
      <c r="S374" s="594" t="s">
        <v>837</v>
      </c>
      <c r="T374" s="594" t="s">
        <v>838</v>
      </c>
      <c r="U374" s="653">
        <v>471357.51299999998</v>
      </c>
      <c r="V374" s="653">
        <v>2459550.298</v>
      </c>
      <c r="W374" s="639" t="s">
        <v>2507</v>
      </c>
      <c r="X374" s="643" t="s">
        <v>194</v>
      </c>
      <c r="Y374" s="624" t="s">
        <v>194</v>
      </c>
      <c r="Z374" s="624" t="s">
        <v>194</v>
      </c>
      <c r="AA374" s="624" t="s">
        <v>194</v>
      </c>
    </row>
    <row r="375" spans="1:28" ht="31" customHeight="1" x14ac:dyDescent="0.35">
      <c r="A375" s="276"/>
      <c r="B375" s="651" t="s">
        <v>186</v>
      </c>
      <c r="C375" s="594"/>
      <c r="D375" s="594"/>
      <c r="E375" s="594"/>
      <c r="F375" s="637">
        <v>367</v>
      </c>
      <c r="G375" s="620"/>
      <c r="H375" s="607"/>
      <c r="I375" s="594"/>
      <c r="J375" s="594"/>
      <c r="K375" s="637"/>
      <c r="L375" s="652"/>
      <c r="M375" s="594"/>
      <c r="N375" s="594"/>
      <c r="O375" s="594"/>
      <c r="P375" s="594"/>
      <c r="Q375" s="594"/>
      <c r="R375" s="594"/>
      <c r="S375" s="594"/>
      <c r="T375" s="594"/>
      <c r="U375" s="653"/>
      <c r="V375" s="653"/>
      <c r="W375" s="611"/>
      <c r="X375" s="643"/>
      <c r="Y375" s="624"/>
      <c r="Z375" s="624"/>
      <c r="AA375" s="624"/>
    </row>
    <row r="376" spans="1:28" ht="31" customHeight="1" x14ac:dyDescent="0.35">
      <c r="A376" s="284">
        <v>184</v>
      </c>
      <c r="B376" s="651" t="s">
        <v>186</v>
      </c>
      <c r="C376" s="594" t="s">
        <v>839</v>
      </c>
      <c r="D376" s="594" t="s">
        <v>235</v>
      </c>
      <c r="E376" s="594" t="s">
        <v>186</v>
      </c>
      <c r="F376" s="637"/>
      <c r="G376" s="620" t="s">
        <v>186</v>
      </c>
      <c r="H376" s="607">
        <v>50.83</v>
      </c>
      <c r="I376" s="637">
        <f t="shared" ref="I376" si="203">I374+F375</f>
        <v>27845.992000000002</v>
      </c>
      <c r="J376" s="594">
        <v>192.678</v>
      </c>
      <c r="K376" s="637">
        <f t="shared" ref="K376" si="204">F377+F375</f>
        <v>798</v>
      </c>
      <c r="L376" s="607">
        <f t="shared" ref="L376" si="205">K376/2</f>
        <v>399</v>
      </c>
      <c r="M376" s="594">
        <v>144</v>
      </c>
      <c r="N376" s="594">
        <v>264</v>
      </c>
      <c r="O376" s="594">
        <v>408</v>
      </c>
      <c r="P376" s="594">
        <v>154</v>
      </c>
      <c r="Q376" s="594">
        <v>253</v>
      </c>
      <c r="R376" s="594">
        <v>407</v>
      </c>
      <c r="S376" s="594" t="s">
        <v>840</v>
      </c>
      <c r="T376" s="594" t="s">
        <v>841</v>
      </c>
      <c r="U376" s="653">
        <v>471694.30800000002</v>
      </c>
      <c r="V376" s="653">
        <v>2459404.4959999998</v>
      </c>
      <c r="W376" s="646" t="s">
        <v>2546</v>
      </c>
      <c r="X376" s="643" t="s">
        <v>194</v>
      </c>
      <c r="Y376" s="624" t="s">
        <v>194</v>
      </c>
      <c r="Z376" s="624" t="s">
        <v>194</v>
      </c>
      <c r="AA376" s="624" t="s">
        <v>194</v>
      </c>
    </row>
    <row r="377" spans="1:28" ht="31" customHeight="1" x14ac:dyDescent="0.35">
      <c r="A377" s="276"/>
      <c r="B377" s="651" t="s">
        <v>186</v>
      </c>
      <c r="C377" s="594"/>
      <c r="D377" s="594"/>
      <c r="E377" s="594"/>
      <c r="F377" s="637">
        <v>431</v>
      </c>
      <c r="G377" s="620"/>
      <c r="H377" s="607"/>
      <c r="I377" s="594"/>
      <c r="J377" s="594"/>
      <c r="K377" s="637"/>
      <c r="L377" s="652"/>
      <c r="M377" s="594"/>
      <c r="N377" s="594"/>
      <c r="O377" s="594"/>
      <c r="P377" s="594"/>
      <c r="Q377" s="594"/>
      <c r="R377" s="594"/>
      <c r="S377" s="594"/>
      <c r="T377" s="594"/>
      <c r="U377" s="653"/>
      <c r="V377" s="653"/>
      <c r="W377" s="611" t="s">
        <v>811</v>
      </c>
      <c r="X377" s="643"/>
      <c r="Y377" s="624"/>
      <c r="Z377" s="624"/>
      <c r="AA377" s="624"/>
      <c r="AB377" s="297" t="s">
        <v>817</v>
      </c>
    </row>
    <row r="378" spans="1:28" ht="31" customHeight="1" x14ac:dyDescent="0.35">
      <c r="A378" s="284">
        <v>185</v>
      </c>
      <c r="B378" s="651" t="s">
        <v>186</v>
      </c>
      <c r="C378" s="594" t="s">
        <v>842</v>
      </c>
      <c r="D378" s="594" t="s">
        <v>45</v>
      </c>
      <c r="E378" s="594"/>
      <c r="F378" s="637"/>
      <c r="G378" s="620" t="s">
        <v>186</v>
      </c>
      <c r="H378" s="607">
        <v>53.83</v>
      </c>
      <c r="I378" s="637">
        <f t="shared" ref="I378" si="206">I376+F377</f>
        <v>28276.992000000002</v>
      </c>
      <c r="J378" s="594">
        <v>178.113</v>
      </c>
      <c r="K378" s="637">
        <f t="shared" ref="K378" si="207">F379+F377</f>
        <v>834</v>
      </c>
      <c r="L378" s="607">
        <f t="shared" ref="L378" si="208">K378/2</f>
        <v>417</v>
      </c>
      <c r="M378" s="594">
        <v>168</v>
      </c>
      <c r="N378" s="594">
        <v>126</v>
      </c>
      <c r="O378" s="594">
        <v>294</v>
      </c>
      <c r="P378" s="594">
        <v>180</v>
      </c>
      <c r="Q378" s="594">
        <v>145</v>
      </c>
      <c r="R378" s="594">
        <v>325</v>
      </c>
      <c r="S378" s="594" t="s">
        <v>843</v>
      </c>
      <c r="T378" s="594" t="s">
        <v>844</v>
      </c>
      <c r="U378" s="653">
        <v>472089.83500000002</v>
      </c>
      <c r="V378" s="653">
        <v>2459233.267</v>
      </c>
      <c r="W378" s="639" t="s">
        <v>2547</v>
      </c>
      <c r="X378" s="643" t="s">
        <v>194</v>
      </c>
      <c r="Y378" s="624" t="s">
        <v>194</v>
      </c>
      <c r="Z378" s="624" t="s">
        <v>194</v>
      </c>
      <c r="AA378" s="624" t="s">
        <v>194</v>
      </c>
    </row>
    <row r="379" spans="1:28" ht="31" customHeight="1" x14ac:dyDescent="0.35">
      <c r="A379" s="276"/>
      <c r="B379" s="651" t="s">
        <v>186</v>
      </c>
      <c r="C379" s="594"/>
      <c r="D379" s="594"/>
      <c r="E379" s="594"/>
      <c r="F379" s="637">
        <v>403</v>
      </c>
      <c r="G379" s="620"/>
      <c r="H379" s="607"/>
      <c r="I379" s="594"/>
      <c r="J379" s="594"/>
      <c r="K379" s="637"/>
      <c r="L379" s="652"/>
      <c r="M379" s="594"/>
      <c r="N379" s="594"/>
      <c r="O379" s="594"/>
      <c r="P379" s="594"/>
      <c r="Q379" s="594"/>
      <c r="R379" s="594"/>
      <c r="S379" s="594"/>
      <c r="T379" s="594"/>
      <c r="U379" s="653"/>
      <c r="V379" s="653"/>
      <c r="W379" s="611" t="s">
        <v>830</v>
      </c>
      <c r="X379" s="643"/>
      <c r="Y379" s="624"/>
      <c r="Z379" s="624"/>
      <c r="AA379" s="624"/>
      <c r="AB379" s="297" t="s">
        <v>817</v>
      </c>
    </row>
    <row r="380" spans="1:28" ht="31" customHeight="1" x14ac:dyDescent="0.35">
      <c r="A380" s="284">
        <v>186</v>
      </c>
      <c r="B380" s="651" t="s">
        <v>186</v>
      </c>
      <c r="C380" s="594" t="s">
        <v>845</v>
      </c>
      <c r="D380" s="594" t="s">
        <v>120</v>
      </c>
      <c r="E380" s="594" t="s">
        <v>186</v>
      </c>
      <c r="F380" s="637"/>
      <c r="G380" s="620" t="s">
        <v>186</v>
      </c>
      <c r="H380" s="607">
        <v>62.83</v>
      </c>
      <c r="I380" s="637">
        <f t="shared" ref="I380" si="209">I378+F379</f>
        <v>28679.992000000002</v>
      </c>
      <c r="J380" s="594">
        <v>186.29400000000001</v>
      </c>
      <c r="K380" s="637">
        <f t="shared" ref="K380" si="210">F381+F379</f>
        <v>841</v>
      </c>
      <c r="L380" s="607">
        <f t="shared" ref="L380" si="211">K380/2</f>
        <v>420.5</v>
      </c>
      <c r="M380" s="594">
        <v>278</v>
      </c>
      <c r="N380" s="594">
        <v>112</v>
      </c>
      <c r="O380" s="594">
        <v>391</v>
      </c>
      <c r="P380" s="594">
        <v>260</v>
      </c>
      <c r="Q380" s="594">
        <v>139</v>
      </c>
      <c r="R380" s="594">
        <v>399</v>
      </c>
      <c r="S380" s="594" t="s">
        <v>846</v>
      </c>
      <c r="T380" s="594" t="s">
        <v>847</v>
      </c>
      <c r="U380" s="653">
        <v>472459.66700000002</v>
      </c>
      <c r="V380" s="653">
        <v>2459073.1630000002</v>
      </c>
      <c r="W380" s="639" t="s">
        <v>2547</v>
      </c>
      <c r="X380" s="643" t="s">
        <v>194</v>
      </c>
      <c r="Y380" s="624" t="s">
        <v>194</v>
      </c>
      <c r="Z380" s="624" t="s">
        <v>194</v>
      </c>
      <c r="AA380" s="624" t="s">
        <v>194</v>
      </c>
    </row>
    <row r="381" spans="1:28" ht="31" customHeight="1" x14ac:dyDescent="0.35">
      <c r="A381" s="276"/>
      <c r="B381" s="651" t="s">
        <v>186</v>
      </c>
      <c r="C381" s="594"/>
      <c r="D381" s="594"/>
      <c r="E381" s="594"/>
      <c r="F381" s="637">
        <v>438</v>
      </c>
      <c r="G381" s="620"/>
      <c r="H381" s="607"/>
      <c r="I381" s="594"/>
      <c r="J381" s="594"/>
      <c r="K381" s="637"/>
      <c r="L381" s="652"/>
      <c r="M381" s="594"/>
      <c r="N381" s="594"/>
      <c r="O381" s="594"/>
      <c r="P381" s="594"/>
      <c r="Q381" s="594"/>
      <c r="R381" s="594"/>
      <c r="S381" s="594"/>
      <c r="T381" s="594"/>
      <c r="U381" s="653"/>
      <c r="V381" s="653"/>
      <c r="W381" s="611" t="s">
        <v>580</v>
      </c>
      <c r="X381" s="643"/>
      <c r="Y381" s="624"/>
      <c r="Z381" s="624"/>
      <c r="AA381" s="624"/>
    </row>
    <row r="382" spans="1:28" ht="31" customHeight="1" x14ac:dyDescent="0.35">
      <c r="A382" s="284">
        <v>187</v>
      </c>
      <c r="B382" s="651" t="s">
        <v>186</v>
      </c>
      <c r="C382" s="594" t="s">
        <v>848</v>
      </c>
      <c r="D382" s="594" t="s">
        <v>230</v>
      </c>
      <c r="E382" s="594" t="s">
        <v>186</v>
      </c>
      <c r="F382" s="637"/>
      <c r="G382" s="620" t="s">
        <v>186</v>
      </c>
      <c r="H382" s="607">
        <v>55.33</v>
      </c>
      <c r="I382" s="637">
        <f t="shared" ref="I382" si="212">I380+F381</f>
        <v>29117.992000000002</v>
      </c>
      <c r="J382" s="594">
        <v>220.10300000000001</v>
      </c>
      <c r="K382" s="637">
        <f t="shared" ref="K382" si="213">F383+F381</f>
        <v>794.71</v>
      </c>
      <c r="L382" s="607">
        <f t="shared" ref="L382" si="214">K382/2</f>
        <v>397.35500000000002</v>
      </c>
      <c r="M382" s="594">
        <v>327</v>
      </c>
      <c r="N382" s="594">
        <v>272</v>
      </c>
      <c r="O382" s="594">
        <v>599</v>
      </c>
      <c r="P382" s="594">
        <v>302</v>
      </c>
      <c r="Q382" s="594">
        <v>250</v>
      </c>
      <c r="R382" s="594">
        <v>551</v>
      </c>
      <c r="S382" s="594" t="s">
        <v>849</v>
      </c>
      <c r="T382" s="594" t="s">
        <v>850</v>
      </c>
      <c r="U382" s="653">
        <v>472861.61900000001</v>
      </c>
      <c r="V382" s="653">
        <v>2458899.1540000001</v>
      </c>
      <c r="W382" s="639" t="s">
        <v>2547</v>
      </c>
      <c r="X382" s="643" t="s">
        <v>194</v>
      </c>
      <c r="Y382" s="624" t="s">
        <v>194</v>
      </c>
      <c r="Z382" s="624" t="s">
        <v>194</v>
      </c>
      <c r="AA382" s="624" t="s">
        <v>194</v>
      </c>
    </row>
    <row r="383" spans="1:28" ht="31" customHeight="1" x14ac:dyDescent="0.35">
      <c r="A383" s="276"/>
      <c r="B383" s="651" t="s">
        <v>186</v>
      </c>
      <c r="C383" s="594"/>
      <c r="D383" s="594"/>
      <c r="E383" s="594"/>
      <c r="F383" s="637">
        <v>356.71</v>
      </c>
      <c r="G383" s="620"/>
      <c r="H383" s="607"/>
      <c r="I383" s="594"/>
      <c r="J383" s="594"/>
      <c r="K383" s="637"/>
      <c r="L383" s="652"/>
      <c r="M383" s="594"/>
      <c r="N383" s="594"/>
      <c r="O383" s="594"/>
      <c r="P383" s="594"/>
      <c r="Q383" s="594"/>
      <c r="R383" s="594"/>
      <c r="S383" s="594"/>
      <c r="T383" s="594"/>
      <c r="U383" s="653"/>
      <c r="V383" s="653"/>
      <c r="W383" s="611"/>
      <c r="X383" s="643"/>
      <c r="Y383" s="624"/>
      <c r="Z383" s="624"/>
      <c r="AA383" s="624"/>
      <c r="AB383" s="297" t="s">
        <v>817</v>
      </c>
    </row>
    <row r="384" spans="1:28" ht="31" customHeight="1" x14ac:dyDescent="0.35">
      <c r="A384" s="284">
        <v>188</v>
      </c>
      <c r="B384" s="651" t="s">
        <v>851</v>
      </c>
      <c r="C384" s="594" t="s">
        <v>852</v>
      </c>
      <c r="D384" s="594" t="s">
        <v>346</v>
      </c>
      <c r="E384" s="594" t="s">
        <v>853</v>
      </c>
      <c r="F384" s="637"/>
      <c r="G384" s="637">
        <f>SUM(F371:F383)</f>
        <v>2840.7089999999998</v>
      </c>
      <c r="H384" s="607">
        <v>48.32</v>
      </c>
      <c r="I384" s="637">
        <f t="shared" ref="I384" si="215">I382+F383</f>
        <v>29474.702000000001</v>
      </c>
      <c r="J384" s="594">
        <v>203.09</v>
      </c>
      <c r="K384" s="637">
        <f t="shared" ref="K384" si="216">F385+F383</f>
        <v>661.71</v>
      </c>
      <c r="L384" s="607">
        <f t="shared" ref="L384" si="217">K384/2</f>
        <v>330.85500000000002</v>
      </c>
      <c r="M384" s="594">
        <v>86</v>
      </c>
      <c r="N384" s="594">
        <v>189</v>
      </c>
      <c r="O384" s="594">
        <v>275</v>
      </c>
      <c r="P384" s="594">
        <v>109</v>
      </c>
      <c r="Q384" s="594">
        <v>177</v>
      </c>
      <c r="R384" s="594">
        <v>285</v>
      </c>
      <c r="S384" s="594" t="s">
        <v>854</v>
      </c>
      <c r="T384" s="594" t="s">
        <v>855</v>
      </c>
      <c r="U384" s="653">
        <v>473188.97</v>
      </c>
      <c r="V384" s="653">
        <v>2458757.44</v>
      </c>
      <c r="W384" s="639" t="s">
        <v>2547</v>
      </c>
      <c r="X384" s="643" t="s">
        <v>194</v>
      </c>
      <c r="Y384" s="624" t="s">
        <v>194</v>
      </c>
      <c r="Z384" s="624" t="s">
        <v>194</v>
      </c>
      <c r="AA384" s="624" t="s">
        <v>194</v>
      </c>
    </row>
    <row r="385" spans="1:28" ht="31" customHeight="1" x14ac:dyDescent="0.35">
      <c r="A385" s="276"/>
      <c r="B385" s="651" t="s">
        <v>186</v>
      </c>
      <c r="C385" s="594"/>
      <c r="D385" s="594"/>
      <c r="E385" s="594"/>
      <c r="F385" s="637">
        <v>305</v>
      </c>
      <c r="G385" s="625"/>
      <c r="H385" s="607"/>
      <c r="I385" s="594"/>
      <c r="J385" s="594"/>
      <c r="K385" s="637"/>
      <c r="L385" s="652"/>
      <c r="M385" s="594"/>
      <c r="N385" s="594"/>
      <c r="O385" s="594"/>
      <c r="P385" s="594"/>
      <c r="Q385" s="594"/>
      <c r="R385" s="594"/>
      <c r="S385" s="594"/>
      <c r="T385" s="594"/>
      <c r="U385" s="653"/>
      <c r="V385" s="653"/>
      <c r="W385" s="611"/>
      <c r="X385" s="643"/>
      <c r="Y385" s="624"/>
      <c r="Z385" s="624"/>
      <c r="AA385" s="624"/>
      <c r="AB385" s="297" t="s">
        <v>817</v>
      </c>
    </row>
    <row r="386" spans="1:28" ht="31" customHeight="1" x14ac:dyDescent="0.35">
      <c r="A386" s="284">
        <v>189</v>
      </c>
      <c r="B386" s="651" t="s">
        <v>186</v>
      </c>
      <c r="C386" s="594" t="s">
        <v>856</v>
      </c>
      <c r="D386" s="594" t="s">
        <v>235</v>
      </c>
      <c r="E386" s="594" t="s">
        <v>186</v>
      </c>
      <c r="F386" s="637"/>
      <c r="G386" s="625" t="s">
        <v>186</v>
      </c>
      <c r="H386" s="607">
        <v>50.83</v>
      </c>
      <c r="I386" s="637">
        <f t="shared" ref="I386" si="218">I384+F385</f>
        <v>29779.702000000001</v>
      </c>
      <c r="J386" s="594">
        <v>200.232</v>
      </c>
      <c r="K386" s="637">
        <f t="shared" ref="K386" si="219">F387+F385</f>
        <v>642.83899999999994</v>
      </c>
      <c r="L386" s="607">
        <f t="shared" ref="L386" si="220">K386/2</f>
        <v>321.41949999999997</v>
      </c>
      <c r="M386" s="594">
        <v>116</v>
      </c>
      <c r="N386" s="594">
        <v>140</v>
      </c>
      <c r="O386" s="594">
        <v>257</v>
      </c>
      <c r="P386" s="594">
        <v>129</v>
      </c>
      <c r="Q386" s="594">
        <v>151</v>
      </c>
      <c r="R386" s="594">
        <v>280</v>
      </c>
      <c r="S386" s="594" t="s">
        <v>857</v>
      </c>
      <c r="T386" s="594" t="s">
        <v>858</v>
      </c>
      <c r="U386" s="653">
        <v>473482.04700000002</v>
      </c>
      <c r="V386" s="653">
        <v>2458672.9959999998</v>
      </c>
      <c r="W386" s="639" t="s">
        <v>2547</v>
      </c>
      <c r="X386" s="643" t="s">
        <v>194</v>
      </c>
      <c r="Y386" s="624" t="s">
        <v>194</v>
      </c>
      <c r="Z386" s="624" t="s">
        <v>194</v>
      </c>
      <c r="AA386" s="624" t="s">
        <v>194</v>
      </c>
    </row>
    <row r="387" spans="1:28" ht="31" customHeight="1" x14ac:dyDescent="0.35">
      <c r="A387" s="276"/>
      <c r="B387" s="651" t="s">
        <v>186</v>
      </c>
      <c r="C387" s="594"/>
      <c r="D387" s="594"/>
      <c r="E387" s="594"/>
      <c r="F387" s="637">
        <v>337.839</v>
      </c>
      <c r="G387" s="625"/>
      <c r="H387" s="607"/>
      <c r="I387" s="594"/>
      <c r="J387" s="594"/>
      <c r="K387" s="637"/>
      <c r="L387" s="652"/>
      <c r="M387" s="594"/>
      <c r="N387" s="594"/>
      <c r="O387" s="594"/>
      <c r="P387" s="594"/>
      <c r="Q387" s="594"/>
      <c r="R387" s="594"/>
      <c r="S387" s="594"/>
      <c r="T387" s="594"/>
      <c r="U387" s="653"/>
      <c r="V387" s="653"/>
      <c r="W387" s="611" t="s">
        <v>645</v>
      </c>
      <c r="X387" s="643"/>
      <c r="Y387" s="624"/>
      <c r="Z387" s="624"/>
      <c r="AA387" s="624"/>
    </row>
    <row r="388" spans="1:28" ht="31" customHeight="1" x14ac:dyDescent="0.35">
      <c r="A388" s="284">
        <v>190</v>
      </c>
      <c r="B388" s="651" t="s">
        <v>859</v>
      </c>
      <c r="C388" s="594" t="s">
        <v>860</v>
      </c>
      <c r="D388" s="594" t="s">
        <v>610</v>
      </c>
      <c r="E388" s="594" t="s">
        <v>861</v>
      </c>
      <c r="F388" s="637"/>
      <c r="G388" s="637">
        <f>SUM(F385:F387)</f>
        <v>642.83899999999994</v>
      </c>
      <c r="H388" s="607">
        <v>45.32</v>
      </c>
      <c r="I388" s="637">
        <f t="shared" ref="I388" si="221">I386+F387</f>
        <v>30117.541000000001</v>
      </c>
      <c r="J388" s="594">
        <v>205.39</v>
      </c>
      <c r="K388" s="637">
        <f t="shared" ref="K388" si="222">F389+F387</f>
        <v>654.83899999999994</v>
      </c>
      <c r="L388" s="607">
        <f t="shared" ref="L388" si="223">K388/2</f>
        <v>327.41949999999997</v>
      </c>
      <c r="M388" s="594">
        <v>198</v>
      </c>
      <c r="N388" s="594">
        <v>301</v>
      </c>
      <c r="O388" s="594">
        <v>500</v>
      </c>
      <c r="P388" s="594">
        <v>189</v>
      </c>
      <c r="Q388" s="594">
        <v>252</v>
      </c>
      <c r="R388" s="594">
        <v>441</v>
      </c>
      <c r="S388" s="594" t="s">
        <v>862</v>
      </c>
      <c r="T388" s="594" t="s">
        <v>863</v>
      </c>
      <c r="U388" s="653">
        <v>473806.68</v>
      </c>
      <c r="V388" s="653">
        <v>2458579.46</v>
      </c>
      <c r="W388" s="639" t="s">
        <v>2547</v>
      </c>
      <c r="X388" s="643" t="s">
        <v>194</v>
      </c>
      <c r="Y388" s="624" t="s">
        <v>194</v>
      </c>
      <c r="Z388" s="624" t="s">
        <v>194</v>
      </c>
      <c r="AA388" s="624" t="s">
        <v>194</v>
      </c>
    </row>
    <row r="389" spans="1:28" ht="31" customHeight="1" x14ac:dyDescent="0.35">
      <c r="A389" s="276"/>
      <c r="B389" s="651" t="s">
        <v>186</v>
      </c>
      <c r="C389" s="594"/>
      <c r="D389" s="594"/>
      <c r="E389" s="594"/>
      <c r="F389" s="637">
        <v>317</v>
      </c>
      <c r="G389" s="625"/>
      <c r="H389" s="607"/>
      <c r="I389" s="594"/>
      <c r="J389" s="594"/>
      <c r="K389" s="637"/>
      <c r="L389" s="652"/>
      <c r="M389" s="594"/>
      <c r="N389" s="594"/>
      <c r="O389" s="594"/>
      <c r="P389" s="594"/>
      <c r="Q389" s="594"/>
      <c r="R389" s="594"/>
      <c r="S389" s="594"/>
      <c r="T389" s="594"/>
      <c r="U389" s="653"/>
      <c r="V389" s="653"/>
      <c r="W389" s="611" t="s">
        <v>2548</v>
      </c>
      <c r="X389" s="643"/>
      <c r="Y389" s="624"/>
      <c r="Z389" s="624"/>
      <c r="AA389" s="624"/>
    </row>
    <row r="390" spans="1:28" ht="31" customHeight="1" x14ac:dyDescent="0.35">
      <c r="A390" s="284">
        <v>191</v>
      </c>
      <c r="B390" s="651" t="s">
        <v>186</v>
      </c>
      <c r="C390" s="594" t="s">
        <v>864</v>
      </c>
      <c r="D390" s="594" t="s">
        <v>2549</v>
      </c>
      <c r="E390" s="594" t="s">
        <v>186</v>
      </c>
      <c r="F390" s="637"/>
      <c r="G390" s="625"/>
      <c r="H390" s="607">
        <v>45.32</v>
      </c>
      <c r="I390" s="637">
        <f t="shared" ref="I390" si="224">I388+F389</f>
        <v>30434.541000000001</v>
      </c>
      <c r="J390" s="594">
        <v>182.06100000000001</v>
      </c>
      <c r="K390" s="637">
        <f t="shared" ref="K390" si="225">F391+F389</f>
        <v>634.77700000000004</v>
      </c>
      <c r="L390" s="607">
        <f t="shared" ref="L390" si="226">K390/2</f>
        <v>317.38850000000002</v>
      </c>
      <c r="M390" s="594">
        <v>17</v>
      </c>
      <c r="N390" s="594">
        <v>179</v>
      </c>
      <c r="O390" s="594">
        <v>196</v>
      </c>
      <c r="P390" s="594">
        <v>67</v>
      </c>
      <c r="Q390" s="594">
        <v>172</v>
      </c>
      <c r="R390" s="594">
        <v>239</v>
      </c>
      <c r="S390" s="594" t="s">
        <v>865</v>
      </c>
      <c r="T390" s="594" t="s">
        <v>866</v>
      </c>
      <c r="U390" s="653">
        <v>474054.39899999998</v>
      </c>
      <c r="V390" s="653">
        <v>2458381.662</v>
      </c>
      <c r="W390" s="639" t="s">
        <v>2547</v>
      </c>
      <c r="X390" s="643" t="s">
        <v>194</v>
      </c>
      <c r="Y390" s="624" t="s">
        <v>194</v>
      </c>
      <c r="Z390" s="624" t="s">
        <v>194</v>
      </c>
      <c r="AA390" s="624" t="s">
        <v>194</v>
      </c>
    </row>
    <row r="391" spans="1:28" ht="31" customHeight="1" x14ac:dyDescent="0.35">
      <c r="A391" s="276"/>
      <c r="B391" s="651" t="s">
        <v>186</v>
      </c>
      <c r="C391" s="594"/>
      <c r="D391" s="594"/>
      <c r="E391" s="594"/>
      <c r="F391" s="637">
        <v>317.77699999999999</v>
      </c>
      <c r="G391" s="625"/>
      <c r="H391" s="607"/>
      <c r="I391" s="594"/>
      <c r="J391" s="594"/>
      <c r="K391" s="637"/>
      <c r="L391" s="652"/>
      <c r="M391" s="594"/>
      <c r="N391" s="594"/>
      <c r="O391" s="594"/>
      <c r="P391" s="594"/>
      <c r="Q391" s="594"/>
      <c r="R391" s="594"/>
      <c r="S391" s="594"/>
      <c r="T391" s="594"/>
      <c r="U391" s="653"/>
      <c r="V391" s="653"/>
      <c r="W391" s="611" t="s">
        <v>1282</v>
      </c>
      <c r="X391" s="643"/>
      <c r="Y391" s="624"/>
      <c r="Z391" s="624"/>
      <c r="AA391" s="624"/>
    </row>
    <row r="392" spans="1:28" ht="31" customHeight="1" x14ac:dyDescent="0.35">
      <c r="A392" s="284">
        <v>192</v>
      </c>
      <c r="B392" s="651" t="s">
        <v>867</v>
      </c>
      <c r="C392" s="594" t="s">
        <v>868</v>
      </c>
      <c r="D392" s="594" t="s">
        <v>213</v>
      </c>
      <c r="E392" s="594" t="s">
        <v>869</v>
      </c>
      <c r="F392" s="637"/>
      <c r="G392" s="637">
        <f>SUM(F389:F391)</f>
        <v>634.77700000000004</v>
      </c>
      <c r="H392" s="607">
        <v>51.32</v>
      </c>
      <c r="I392" s="637">
        <f t="shared" ref="I392" si="227">I390+F391</f>
        <v>30752.317999999999</v>
      </c>
      <c r="J392" s="594">
        <v>172.82</v>
      </c>
      <c r="K392" s="637">
        <f t="shared" ref="K392" si="228">F393+F391</f>
        <v>774.77700000000004</v>
      </c>
      <c r="L392" s="607">
        <f t="shared" ref="L392" si="229">K392/2</f>
        <v>387.38850000000002</v>
      </c>
      <c r="M392" s="594">
        <v>139</v>
      </c>
      <c r="N392" s="594">
        <v>246</v>
      </c>
      <c r="O392" s="594">
        <v>386</v>
      </c>
      <c r="P392" s="594">
        <v>147</v>
      </c>
      <c r="Q392" s="594">
        <v>243</v>
      </c>
      <c r="R392" s="594">
        <v>390</v>
      </c>
      <c r="S392" s="594" t="s">
        <v>870</v>
      </c>
      <c r="T392" s="594" t="s">
        <v>871</v>
      </c>
      <c r="U392" s="653">
        <v>474302.72600000002</v>
      </c>
      <c r="V392" s="653">
        <v>2458183.3790000002</v>
      </c>
      <c r="W392" s="639" t="s">
        <v>2547</v>
      </c>
      <c r="X392" s="643" t="s">
        <v>194</v>
      </c>
      <c r="Y392" s="624" t="s">
        <v>194</v>
      </c>
      <c r="Z392" s="624" t="s">
        <v>194</v>
      </c>
      <c r="AA392" s="624" t="s">
        <v>194</v>
      </c>
    </row>
    <row r="393" spans="1:28" ht="31" customHeight="1" x14ac:dyDescent="0.35">
      <c r="A393" s="276"/>
      <c r="B393" s="651" t="s">
        <v>186</v>
      </c>
      <c r="C393" s="594"/>
      <c r="D393" s="594"/>
      <c r="E393" s="594"/>
      <c r="F393" s="637">
        <v>457</v>
      </c>
      <c r="G393" s="625"/>
      <c r="H393" s="607"/>
      <c r="I393" s="594"/>
      <c r="J393" s="594"/>
      <c r="K393" s="637"/>
      <c r="L393" s="652"/>
      <c r="M393" s="594"/>
      <c r="N393" s="594"/>
      <c r="O393" s="594"/>
      <c r="P393" s="594"/>
      <c r="Q393" s="594"/>
      <c r="R393" s="594"/>
      <c r="S393" s="594"/>
      <c r="T393" s="594"/>
      <c r="U393" s="653"/>
      <c r="V393" s="653"/>
      <c r="W393" s="611" t="s">
        <v>830</v>
      </c>
      <c r="X393" s="643"/>
      <c r="Y393" s="624"/>
      <c r="Z393" s="624"/>
      <c r="AA393" s="624"/>
    </row>
    <row r="394" spans="1:28" ht="31" customHeight="1" x14ac:dyDescent="0.35">
      <c r="A394" s="284">
        <v>193</v>
      </c>
      <c r="B394" s="651" t="s">
        <v>186</v>
      </c>
      <c r="C394" s="649" t="s">
        <v>872</v>
      </c>
      <c r="D394" s="649" t="s">
        <v>120</v>
      </c>
      <c r="E394" s="594" t="s">
        <v>186</v>
      </c>
      <c r="F394" s="637"/>
      <c r="G394" s="625"/>
      <c r="H394" s="607">
        <v>62.83</v>
      </c>
      <c r="I394" s="637">
        <f t="shared" ref="I394" si="230">I392+F393</f>
        <v>31209.317999999999</v>
      </c>
      <c r="J394" s="594">
        <v>162.00899999999999</v>
      </c>
      <c r="K394" s="637">
        <f t="shared" ref="K394" si="231">F395+F393</f>
        <v>846.81600000000003</v>
      </c>
      <c r="L394" s="607">
        <f t="shared" ref="L394" si="232">K394/2</f>
        <v>423.40800000000002</v>
      </c>
      <c r="M394" s="594">
        <v>212</v>
      </c>
      <c r="N394" s="594">
        <v>230</v>
      </c>
      <c r="O394" s="594">
        <v>442</v>
      </c>
      <c r="P394" s="594">
        <v>216</v>
      </c>
      <c r="Q394" s="594">
        <v>223</v>
      </c>
      <c r="R394" s="594">
        <v>439</v>
      </c>
      <c r="S394" s="594" t="s">
        <v>873</v>
      </c>
      <c r="T394" s="594" t="s">
        <v>874</v>
      </c>
      <c r="U394" s="653">
        <v>474758.86599999998</v>
      </c>
      <c r="V394" s="653">
        <v>2458155.3509999998</v>
      </c>
      <c r="W394" s="639" t="s">
        <v>2547</v>
      </c>
      <c r="X394" s="643" t="s">
        <v>194</v>
      </c>
      <c r="Y394" s="624" t="s">
        <v>194</v>
      </c>
      <c r="Z394" s="624" t="s">
        <v>194</v>
      </c>
      <c r="AA394" s="624" t="s">
        <v>194</v>
      </c>
    </row>
    <row r="395" spans="1:28" ht="31" customHeight="1" x14ac:dyDescent="0.35">
      <c r="A395" s="276"/>
      <c r="B395" s="651" t="s">
        <v>186</v>
      </c>
      <c r="C395" s="594"/>
      <c r="D395" s="594"/>
      <c r="E395" s="594"/>
      <c r="F395" s="637">
        <v>389.81599999999997</v>
      </c>
      <c r="G395" s="625"/>
      <c r="H395" s="607"/>
      <c r="I395" s="594"/>
      <c r="J395" s="594"/>
      <c r="K395" s="637"/>
      <c r="L395" s="652"/>
      <c r="M395" s="594"/>
      <c r="N395" s="594"/>
      <c r="O395" s="594"/>
      <c r="P395" s="594"/>
      <c r="Q395" s="594"/>
      <c r="R395" s="594"/>
      <c r="S395" s="594"/>
      <c r="T395" s="594"/>
      <c r="U395" s="653"/>
      <c r="V395" s="653"/>
      <c r="W395" s="611" t="s">
        <v>196</v>
      </c>
      <c r="X395" s="643"/>
      <c r="Y395" s="624"/>
      <c r="Z395" s="624"/>
      <c r="AA395" s="624"/>
    </row>
    <row r="396" spans="1:28" ht="31" customHeight="1" x14ac:dyDescent="0.35">
      <c r="A396" s="284">
        <v>194</v>
      </c>
      <c r="B396" s="651" t="s">
        <v>875</v>
      </c>
      <c r="C396" s="649" t="s">
        <v>876</v>
      </c>
      <c r="D396" s="649" t="s">
        <v>2549</v>
      </c>
      <c r="E396" s="594" t="s">
        <v>877</v>
      </c>
      <c r="F396" s="637"/>
      <c r="G396" s="637">
        <f>SUM(F393:F395)</f>
        <v>846.81600000000003</v>
      </c>
      <c r="H396" s="607">
        <v>45.32</v>
      </c>
      <c r="I396" s="637">
        <f t="shared" ref="I396" si="233">I394+F395</f>
        <v>31599.133999999998</v>
      </c>
      <c r="J396" s="594">
        <v>165.85</v>
      </c>
      <c r="K396" s="637">
        <f t="shared" ref="K396" si="234">F397+F395</f>
        <v>688.66200000000003</v>
      </c>
      <c r="L396" s="607">
        <f t="shared" ref="L396" si="235">K396/2</f>
        <v>344.33100000000002</v>
      </c>
      <c r="M396" s="594">
        <v>161</v>
      </c>
      <c r="N396" s="594">
        <v>105</v>
      </c>
      <c r="O396" s="594">
        <v>265</v>
      </c>
      <c r="P396" s="594">
        <v>168</v>
      </c>
      <c r="Q396" s="594">
        <v>122</v>
      </c>
      <c r="R396" s="594">
        <v>290</v>
      </c>
      <c r="S396" s="594" t="s">
        <v>878</v>
      </c>
      <c r="T396" s="594" t="s">
        <v>879</v>
      </c>
      <c r="U396" s="653">
        <v>475147.94799999997</v>
      </c>
      <c r="V396" s="653">
        <v>2458131.4449999998</v>
      </c>
      <c r="W396" s="639" t="s">
        <v>2547</v>
      </c>
      <c r="X396" s="643" t="s">
        <v>194</v>
      </c>
      <c r="Y396" s="624" t="s">
        <v>194</v>
      </c>
      <c r="Z396" s="624" t="s">
        <v>194</v>
      </c>
      <c r="AA396" s="624" t="s">
        <v>194</v>
      </c>
    </row>
    <row r="397" spans="1:28" ht="31" customHeight="1" x14ac:dyDescent="0.35">
      <c r="A397" s="276"/>
      <c r="B397" s="651" t="s">
        <v>186</v>
      </c>
      <c r="C397" s="594"/>
      <c r="D397" s="594"/>
      <c r="E397" s="594"/>
      <c r="F397" s="637">
        <v>298.846</v>
      </c>
      <c r="G397" s="625"/>
      <c r="H397" s="607"/>
      <c r="I397" s="594"/>
      <c r="J397" s="594"/>
      <c r="K397" s="637"/>
      <c r="L397" s="652"/>
      <c r="M397" s="594"/>
      <c r="N397" s="594"/>
      <c r="O397" s="594"/>
      <c r="P397" s="594"/>
      <c r="Q397" s="594"/>
      <c r="R397" s="594"/>
      <c r="S397" s="594"/>
      <c r="T397" s="594"/>
      <c r="U397" s="653"/>
      <c r="V397" s="653"/>
      <c r="W397" s="646" t="s">
        <v>2550</v>
      </c>
      <c r="X397" s="643"/>
      <c r="Y397" s="624"/>
      <c r="Z397" s="624"/>
      <c r="AA397" s="624"/>
    </row>
    <row r="398" spans="1:28" ht="31" customHeight="1" x14ac:dyDescent="0.35">
      <c r="A398" s="284">
        <v>195</v>
      </c>
      <c r="B398" s="651" t="s">
        <v>880</v>
      </c>
      <c r="C398" s="649" t="s">
        <v>881</v>
      </c>
      <c r="D398" s="649" t="s">
        <v>882</v>
      </c>
      <c r="E398" s="594" t="s">
        <v>883</v>
      </c>
      <c r="F398" s="637"/>
      <c r="G398" s="637">
        <f>F397</f>
        <v>298.846</v>
      </c>
      <c r="H398" s="607">
        <v>54.32</v>
      </c>
      <c r="I398" s="637">
        <f t="shared" ref="I398" si="236">I396+F397</f>
        <v>31897.98</v>
      </c>
      <c r="J398" s="594">
        <v>163.68</v>
      </c>
      <c r="K398" s="637">
        <f t="shared" ref="K398" si="237">F399+F397</f>
        <v>629.77700000000004</v>
      </c>
      <c r="L398" s="607">
        <f t="shared" ref="L398" si="238">K398/2</f>
        <v>314.88850000000002</v>
      </c>
      <c r="M398" s="594">
        <v>195</v>
      </c>
      <c r="N398" s="594">
        <v>207</v>
      </c>
      <c r="O398" s="594">
        <v>402</v>
      </c>
      <c r="P398" s="594">
        <v>178</v>
      </c>
      <c r="Q398" s="594">
        <v>194</v>
      </c>
      <c r="R398" s="594">
        <v>372</v>
      </c>
      <c r="S398" s="594" t="s">
        <v>884</v>
      </c>
      <c r="T398" s="594" t="s">
        <v>885</v>
      </c>
      <c r="U398" s="653">
        <v>475443.82</v>
      </c>
      <c r="V398" s="653">
        <v>2458089.39</v>
      </c>
      <c r="W398" s="639" t="s">
        <v>2551</v>
      </c>
      <c r="X398" s="643" t="s">
        <v>194</v>
      </c>
      <c r="Y398" s="624" t="s">
        <v>194</v>
      </c>
      <c r="Z398" s="624" t="s">
        <v>194</v>
      </c>
      <c r="AA398" s="624" t="s">
        <v>194</v>
      </c>
    </row>
    <row r="399" spans="1:28" ht="31" customHeight="1" x14ac:dyDescent="0.35">
      <c r="A399" s="276"/>
      <c r="B399" s="651" t="s">
        <v>186</v>
      </c>
      <c r="C399" s="594"/>
      <c r="D399" s="594"/>
      <c r="E399" s="594"/>
      <c r="F399" s="637">
        <v>330.93099999999998</v>
      </c>
      <c r="G399" s="625"/>
      <c r="H399" s="607"/>
      <c r="I399" s="594"/>
      <c r="J399" s="594"/>
      <c r="K399" s="637"/>
      <c r="L399" s="652"/>
      <c r="M399" s="594"/>
      <c r="N399" s="594"/>
      <c r="O399" s="594"/>
      <c r="P399" s="594"/>
      <c r="Q399" s="594"/>
      <c r="R399" s="594"/>
      <c r="S399" s="594"/>
      <c r="T399" s="594"/>
      <c r="U399" s="653"/>
      <c r="V399" s="653"/>
      <c r="W399" s="611" t="s">
        <v>2699</v>
      </c>
      <c r="X399" s="643"/>
      <c r="Y399" s="624"/>
      <c r="Z399" s="624"/>
      <c r="AA399" s="624"/>
    </row>
    <row r="400" spans="1:28" ht="31" customHeight="1" x14ac:dyDescent="0.35">
      <c r="A400" s="284">
        <v>196</v>
      </c>
      <c r="B400" s="651" t="s">
        <v>886</v>
      </c>
      <c r="C400" s="649" t="s">
        <v>887</v>
      </c>
      <c r="D400" s="649" t="s">
        <v>427</v>
      </c>
      <c r="E400" s="594" t="s">
        <v>888</v>
      </c>
      <c r="F400" s="637"/>
      <c r="G400" s="637">
        <f>F399</f>
        <v>330.93099999999998</v>
      </c>
      <c r="H400" s="607">
        <v>48.32</v>
      </c>
      <c r="I400" s="637">
        <f t="shared" ref="I400" si="239">I398+F399</f>
        <v>32228.911</v>
      </c>
      <c r="J400" s="594">
        <v>162.49</v>
      </c>
      <c r="K400" s="637">
        <f t="shared" ref="K400" si="240">F401+F399</f>
        <v>669.92899999999997</v>
      </c>
      <c r="L400" s="607">
        <f t="shared" ref="L400" si="241">K400/2</f>
        <v>334.96449999999999</v>
      </c>
      <c r="M400" s="594">
        <v>125</v>
      </c>
      <c r="N400" s="594">
        <v>194</v>
      </c>
      <c r="O400" s="594">
        <v>319</v>
      </c>
      <c r="P400" s="594">
        <v>138</v>
      </c>
      <c r="Q400" s="594">
        <v>188</v>
      </c>
      <c r="R400" s="594">
        <v>327</v>
      </c>
      <c r="S400" s="594" t="s">
        <v>889</v>
      </c>
      <c r="T400" s="594" t="s">
        <v>890</v>
      </c>
      <c r="U400" s="653">
        <v>475767.51</v>
      </c>
      <c r="V400" s="653">
        <v>2458020.54</v>
      </c>
      <c r="W400" s="639" t="s">
        <v>2551</v>
      </c>
      <c r="X400" s="643" t="s">
        <v>194</v>
      </c>
      <c r="Y400" s="624" t="s">
        <v>194</v>
      </c>
      <c r="Z400" s="624" t="s">
        <v>194</v>
      </c>
      <c r="AA400" s="624" t="s">
        <v>194</v>
      </c>
    </row>
    <row r="401" spans="1:28" ht="31" customHeight="1" x14ac:dyDescent="0.35">
      <c r="A401" s="276"/>
      <c r="B401" s="651" t="s">
        <v>186</v>
      </c>
      <c r="C401" s="594"/>
      <c r="D401" s="594"/>
      <c r="E401" s="594"/>
      <c r="F401" s="637">
        <v>338.99799999999999</v>
      </c>
      <c r="G401" s="637"/>
      <c r="H401" s="607"/>
      <c r="I401" s="594"/>
      <c r="J401" s="594"/>
      <c r="K401" s="637"/>
      <c r="L401" s="652"/>
      <c r="M401" s="594"/>
      <c r="N401" s="594"/>
      <c r="O401" s="594"/>
      <c r="P401" s="594"/>
      <c r="Q401" s="594"/>
      <c r="R401" s="594"/>
      <c r="S401" s="594"/>
      <c r="T401" s="594"/>
      <c r="U401" s="653"/>
      <c r="V401" s="653"/>
      <c r="W401" s="611" t="s">
        <v>2552</v>
      </c>
      <c r="X401" s="643"/>
      <c r="Y401" s="624"/>
      <c r="Z401" s="624"/>
      <c r="AA401" s="624"/>
    </row>
    <row r="402" spans="1:28" ht="31" customHeight="1" x14ac:dyDescent="0.35">
      <c r="A402" s="284">
        <v>197</v>
      </c>
      <c r="B402" s="651" t="s">
        <v>186</v>
      </c>
      <c r="C402" s="594" t="s">
        <v>891</v>
      </c>
      <c r="D402" s="594" t="s">
        <v>45</v>
      </c>
      <c r="E402" s="594" t="s">
        <v>186</v>
      </c>
      <c r="F402" s="637"/>
      <c r="G402" s="625" t="s">
        <v>186</v>
      </c>
      <c r="H402" s="607">
        <v>50.83</v>
      </c>
      <c r="I402" s="637">
        <f t="shared" ref="I402" si="242">I400+F401</f>
        <v>32567.909</v>
      </c>
      <c r="J402" s="594">
        <v>160.87</v>
      </c>
      <c r="K402" s="637">
        <f t="shared" ref="K402" si="243">F403+F401</f>
        <v>765.99800000000005</v>
      </c>
      <c r="L402" s="607">
        <f t="shared" ref="L402" si="244">K402/2</f>
        <v>382.99900000000002</v>
      </c>
      <c r="M402" s="594">
        <v>146</v>
      </c>
      <c r="N402" s="594">
        <v>180</v>
      </c>
      <c r="O402" s="594">
        <v>325</v>
      </c>
      <c r="P402" s="594">
        <v>152</v>
      </c>
      <c r="Q402" s="594">
        <v>189</v>
      </c>
      <c r="R402" s="594">
        <v>341</v>
      </c>
      <c r="S402" s="594" t="s">
        <v>892</v>
      </c>
      <c r="T402" s="594" t="s">
        <v>893</v>
      </c>
      <c r="U402" s="653">
        <v>476067.71500000003</v>
      </c>
      <c r="V402" s="653">
        <v>2457863.071</v>
      </c>
      <c r="W402" s="639" t="s">
        <v>2551</v>
      </c>
      <c r="X402" s="643" t="s">
        <v>194</v>
      </c>
      <c r="Y402" s="624" t="s">
        <v>194</v>
      </c>
      <c r="Z402" s="624" t="s">
        <v>194</v>
      </c>
      <c r="AA402" s="624" t="s">
        <v>194</v>
      </c>
    </row>
    <row r="403" spans="1:28" ht="31" customHeight="1" x14ac:dyDescent="0.35">
      <c r="A403" s="276"/>
      <c r="B403" s="651" t="s">
        <v>186</v>
      </c>
      <c r="C403" s="594"/>
      <c r="D403" s="594"/>
      <c r="E403" s="594"/>
      <c r="F403" s="637">
        <v>427</v>
      </c>
      <c r="G403" s="625"/>
      <c r="H403" s="607"/>
      <c r="I403" s="594"/>
      <c r="J403" s="594"/>
      <c r="K403" s="637"/>
      <c r="L403" s="652"/>
      <c r="M403" s="594"/>
      <c r="N403" s="594"/>
      <c r="O403" s="594"/>
      <c r="P403" s="594"/>
      <c r="Q403" s="594"/>
      <c r="R403" s="594"/>
      <c r="S403" s="594"/>
      <c r="T403" s="594"/>
      <c r="U403" s="653"/>
      <c r="V403" s="653"/>
      <c r="W403" s="611" t="s">
        <v>2553</v>
      </c>
      <c r="X403" s="643"/>
      <c r="Y403" s="624"/>
      <c r="Z403" s="624"/>
      <c r="AA403" s="624"/>
      <c r="AB403" s="297" t="s">
        <v>894</v>
      </c>
    </row>
    <row r="404" spans="1:28" ht="31" customHeight="1" x14ac:dyDescent="0.35">
      <c r="A404" s="284">
        <v>198</v>
      </c>
      <c r="B404" s="651" t="s">
        <v>186</v>
      </c>
      <c r="C404" s="594" t="s">
        <v>895</v>
      </c>
      <c r="D404" s="594" t="s">
        <v>501</v>
      </c>
      <c r="E404" s="594" t="s">
        <v>186</v>
      </c>
      <c r="F404" s="637"/>
      <c r="G404" s="625" t="s">
        <v>186</v>
      </c>
      <c r="H404" s="607">
        <v>61.33</v>
      </c>
      <c r="I404" s="637">
        <f t="shared" ref="I404" si="245">I402+F403</f>
        <v>32994.909</v>
      </c>
      <c r="J404" s="594">
        <v>158.435</v>
      </c>
      <c r="K404" s="637">
        <f t="shared" ref="K404" si="246">F405+F403</f>
        <v>828</v>
      </c>
      <c r="L404" s="607">
        <f t="shared" ref="L404" si="247">K404/2</f>
        <v>414</v>
      </c>
      <c r="M404" s="594">
        <v>248</v>
      </c>
      <c r="N404" s="594">
        <v>196</v>
      </c>
      <c r="O404" s="594">
        <v>444</v>
      </c>
      <c r="P404" s="594">
        <v>240</v>
      </c>
      <c r="Q404" s="594">
        <v>198</v>
      </c>
      <c r="R404" s="594">
        <v>438</v>
      </c>
      <c r="S404" s="594" t="s">
        <v>896</v>
      </c>
      <c r="T404" s="594" t="s">
        <v>897</v>
      </c>
      <c r="U404" s="653">
        <v>476445.853</v>
      </c>
      <c r="V404" s="653">
        <v>2457664.7239999999</v>
      </c>
      <c r="W404" s="639" t="s">
        <v>2551</v>
      </c>
      <c r="X404" s="643" t="s">
        <v>194</v>
      </c>
      <c r="Y404" s="624" t="s">
        <v>194</v>
      </c>
      <c r="Z404" s="624" t="s">
        <v>194</v>
      </c>
      <c r="AA404" s="624" t="s">
        <v>194</v>
      </c>
    </row>
    <row r="405" spans="1:28" ht="31" customHeight="1" x14ac:dyDescent="0.35">
      <c r="A405" s="276"/>
      <c r="B405" s="651" t="s">
        <v>186</v>
      </c>
      <c r="C405" s="594"/>
      <c r="D405" s="594"/>
      <c r="E405" s="594"/>
      <c r="F405" s="637">
        <v>401</v>
      </c>
      <c r="G405" s="625"/>
      <c r="H405" s="607"/>
      <c r="I405" s="594"/>
      <c r="J405" s="594"/>
      <c r="K405" s="637"/>
      <c r="L405" s="652"/>
      <c r="M405" s="594"/>
      <c r="N405" s="594"/>
      <c r="O405" s="594"/>
      <c r="P405" s="594"/>
      <c r="Q405" s="594"/>
      <c r="R405" s="594"/>
      <c r="S405" s="594"/>
      <c r="T405" s="594"/>
      <c r="U405" s="653"/>
      <c r="V405" s="653"/>
      <c r="W405" s="611" t="s">
        <v>813</v>
      </c>
      <c r="X405" s="643"/>
      <c r="Y405" s="624"/>
      <c r="Z405" s="624"/>
      <c r="AA405" s="624"/>
    </row>
    <row r="406" spans="1:28" ht="31" customHeight="1" x14ac:dyDescent="0.35">
      <c r="A406" s="284">
        <v>199</v>
      </c>
      <c r="B406" s="651" t="s">
        <v>186</v>
      </c>
      <c r="C406" s="594" t="s">
        <v>898</v>
      </c>
      <c r="D406" s="594" t="s">
        <v>120</v>
      </c>
      <c r="E406" s="594" t="s">
        <v>186</v>
      </c>
      <c r="F406" s="637"/>
      <c r="G406" s="625"/>
      <c r="H406" s="607">
        <v>57.32</v>
      </c>
      <c r="I406" s="637">
        <f t="shared" ref="I406" si="248">I404+F405</f>
        <v>33395.909</v>
      </c>
      <c r="J406" s="594">
        <v>158.04300000000001</v>
      </c>
      <c r="K406" s="637">
        <f t="shared" ref="K406" si="249">F407+F405</f>
        <v>880.82299999999998</v>
      </c>
      <c r="L406" s="607">
        <f t="shared" ref="L406" si="250">K406/2</f>
        <v>440.41149999999999</v>
      </c>
      <c r="M406" s="594">
        <v>206</v>
      </c>
      <c r="N406" s="594">
        <v>269</v>
      </c>
      <c r="O406" s="594">
        <v>475</v>
      </c>
      <c r="P406" s="594">
        <v>205</v>
      </c>
      <c r="Q406" s="594">
        <v>264</v>
      </c>
      <c r="R406" s="594">
        <v>469</v>
      </c>
      <c r="S406" s="594" t="s">
        <v>899</v>
      </c>
      <c r="T406" s="594" t="s">
        <v>900</v>
      </c>
      <c r="U406" s="653">
        <v>476800.96500000003</v>
      </c>
      <c r="V406" s="653">
        <v>2457478.4539999999</v>
      </c>
      <c r="W406" s="639" t="s">
        <v>2551</v>
      </c>
      <c r="X406" s="643" t="s">
        <v>194</v>
      </c>
      <c r="Y406" s="624" t="s">
        <v>194</v>
      </c>
      <c r="Z406" s="624" t="s">
        <v>194</v>
      </c>
      <c r="AA406" s="624" t="s">
        <v>194</v>
      </c>
    </row>
    <row r="407" spans="1:28" ht="31" customHeight="1" x14ac:dyDescent="0.35">
      <c r="A407" s="276"/>
      <c r="B407" s="651" t="s">
        <v>186</v>
      </c>
      <c r="C407" s="594"/>
      <c r="D407" s="594"/>
      <c r="E407" s="594"/>
      <c r="F407" s="637">
        <v>479.82299999999998</v>
      </c>
      <c r="G407" s="625"/>
      <c r="H407" s="607"/>
      <c r="I407" s="594"/>
      <c r="J407" s="594"/>
      <c r="K407" s="637"/>
      <c r="L407" s="652"/>
      <c r="M407" s="594"/>
      <c r="N407" s="594"/>
      <c r="O407" s="594"/>
      <c r="P407" s="594"/>
      <c r="Q407" s="594"/>
      <c r="R407" s="594"/>
      <c r="S407" s="594"/>
      <c r="T407" s="594"/>
      <c r="U407" s="653"/>
      <c r="V407" s="653"/>
      <c r="W407" s="611" t="s">
        <v>2554</v>
      </c>
      <c r="X407" s="643"/>
      <c r="Y407" s="624"/>
      <c r="Z407" s="624"/>
      <c r="AA407" s="624"/>
    </row>
    <row r="408" spans="1:28" ht="31" customHeight="1" x14ac:dyDescent="0.35">
      <c r="A408" s="284">
        <v>200</v>
      </c>
      <c r="B408" s="651" t="s">
        <v>901</v>
      </c>
      <c r="C408" s="594" t="s">
        <v>902</v>
      </c>
      <c r="D408" s="594" t="s">
        <v>224</v>
      </c>
      <c r="E408" s="594" t="s">
        <v>903</v>
      </c>
      <c r="F408" s="637"/>
      <c r="G408" s="637">
        <f>SUM(F401:F407)</f>
        <v>1646.8209999999999</v>
      </c>
      <c r="H408" s="607">
        <v>48.32</v>
      </c>
      <c r="I408" s="637">
        <f t="shared" ref="I408" si="251">I406+F407</f>
        <v>33875.731999999996</v>
      </c>
      <c r="J408" s="594">
        <v>159.06</v>
      </c>
      <c r="K408" s="637">
        <f t="shared" ref="K408" si="252">F409+F407</f>
        <v>914.82299999999998</v>
      </c>
      <c r="L408" s="607">
        <f t="shared" ref="L408" si="253">K408/2</f>
        <v>457.41149999999999</v>
      </c>
      <c r="M408" s="594">
        <v>207</v>
      </c>
      <c r="N408" s="594">
        <v>184</v>
      </c>
      <c r="O408" s="594">
        <v>392</v>
      </c>
      <c r="P408" s="594">
        <v>213</v>
      </c>
      <c r="Q408" s="594">
        <v>192</v>
      </c>
      <c r="R408" s="594">
        <v>405</v>
      </c>
      <c r="S408" s="594" t="s">
        <v>904</v>
      </c>
      <c r="T408" s="594" t="s">
        <v>905</v>
      </c>
      <c r="U408" s="653">
        <v>477225.88</v>
      </c>
      <c r="V408" s="653">
        <v>2457255.5699999998</v>
      </c>
      <c r="W408" s="639" t="s">
        <v>2555</v>
      </c>
      <c r="X408" s="643" t="s">
        <v>194</v>
      </c>
      <c r="Y408" s="624" t="s">
        <v>194</v>
      </c>
      <c r="Z408" s="624" t="s">
        <v>194</v>
      </c>
      <c r="AA408" s="624" t="s">
        <v>194</v>
      </c>
    </row>
    <row r="409" spans="1:28" ht="31" customHeight="1" x14ac:dyDescent="0.35">
      <c r="A409" s="276"/>
      <c r="B409" s="651" t="s">
        <v>186</v>
      </c>
      <c r="C409" s="594"/>
      <c r="D409" s="594"/>
      <c r="E409" s="594"/>
      <c r="F409" s="637">
        <v>435</v>
      </c>
      <c r="G409" s="591"/>
      <c r="H409" s="607"/>
      <c r="I409" s="594"/>
      <c r="J409" s="594"/>
      <c r="K409" s="637"/>
      <c r="L409" s="652"/>
      <c r="M409" s="594"/>
      <c r="N409" s="594"/>
      <c r="O409" s="594"/>
      <c r="P409" s="594"/>
      <c r="Q409" s="594"/>
      <c r="R409" s="594"/>
      <c r="S409" s="594"/>
      <c r="T409" s="594"/>
      <c r="U409" s="653"/>
      <c r="V409" s="653"/>
      <c r="W409" s="611" t="s">
        <v>645</v>
      </c>
      <c r="X409" s="643"/>
      <c r="Y409" s="624"/>
      <c r="Z409" s="654"/>
      <c r="AA409" s="654"/>
    </row>
    <row r="410" spans="1:28" ht="31" customHeight="1" x14ac:dyDescent="0.35">
      <c r="A410" s="284">
        <v>201</v>
      </c>
      <c r="B410" s="651" t="s">
        <v>186</v>
      </c>
      <c r="C410" s="594" t="s">
        <v>906</v>
      </c>
      <c r="D410" s="594" t="s">
        <v>49</v>
      </c>
      <c r="E410" s="594" t="s">
        <v>186</v>
      </c>
      <c r="F410" s="637"/>
      <c r="G410" s="591" t="s">
        <v>186</v>
      </c>
      <c r="H410" s="607">
        <v>56.83</v>
      </c>
      <c r="I410" s="637">
        <f t="shared" ref="I410" si="254">I408+F409</f>
        <v>34310.731999999996</v>
      </c>
      <c r="J410" s="594">
        <v>164.45599999999999</v>
      </c>
      <c r="K410" s="637">
        <f t="shared" ref="K410" si="255">F411+F409</f>
        <v>845</v>
      </c>
      <c r="L410" s="607">
        <f t="shared" ref="L410" si="256">K410/2</f>
        <v>422.5</v>
      </c>
      <c r="M410" s="594">
        <v>252</v>
      </c>
      <c r="N410" s="594">
        <v>180</v>
      </c>
      <c r="O410" s="594">
        <v>433</v>
      </c>
      <c r="P410" s="594">
        <v>245</v>
      </c>
      <c r="Q410" s="594">
        <v>186</v>
      </c>
      <c r="R410" s="594">
        <v>431</v>
      </c>
      <c r="S410" s="594" t="s">
        <v>907</v>
      </c>
      <c r="T410" s="594" t="s">
        <v>908</v>
      </c>
      <c r="U410" s="653">
        <v>477487.30300000001</v>
      </c>
      <c r="V410" s="653">
        <v>2456907.8879999998</v>
      </c>
      <c r="W410" s="639" t="s">
        <v>2555</v>
      </c>
      <c r="X410" s="643" t="s">
        <v>194</v>
      </c>
      <c r="Y410" s="624" t="s">
        <v>194</v>
      </c>
      <c r="Z410" s="654" t="s">
        <v>194</v>
      </c>
      <c r="AA410" s="654" t="s">
        <v>194</v>
      </c>
    </row>
    <row r="411" spans="1:28" ht="31" customHeight="1" x14ac:dyDescent="0.35">
      <c r="A411" s="276"/>
      <c r="B411" s="651" t="s">
        <v>186</v>
      </c>
      <c r="C411" s="594"/>
      <c r="D411" s="594"/>
      <c r="E411" s="594"/>
      <c r="F411" s="637">
        <v>410</v>
      </c>
      <c r="G411" s="591"/>
      <c r="H411" s="607"/>
      <c r="I411" s="594"/>
      <c r="J411" s="594"/>
      <c r="K411" s="637"/>
      <c r="L411" s="652"/>
      <c r="M411" s="594"/>
      <c r="N411" s="594"/>
      <c r="O411" s="594"/>
      <c r="P411" s="594"/>
      <c r="Q411" s="594"/>
      <c r="R411" s="594"/>
      <c r="S411" s="594"/>
      <c r="T411" s="594"/>
      <c r="U411" s="653"/>
      <c r="V411" s="653"/>
      <c r="W411" s="611"/>
      <c r="X411" s="643"/>
      <c r="Y411" s="624"/>
      <c r="Z411" s="654"/>
      <c r="AA411" s="654"/>
    </row>
    <row r="412" spans="1:28" ht="31" customHeight="1" x14ac:dyDescent="0.35">
      <c r="A412" s="284">
        <v>202</v>
      </c>
      <c r="B412" s="651" t="s">
        <v>186</v>
      </c>
      <c r="C412" s="594" t="s">
        <v>909</v>
      </c>
      <c r="D412" s="594" t="s">
        <v>120</v>
      </c>
      <c r="E412" s="594" t="s">
        <v>186</v>
      </c>
      <c r="F412" s="637"/>
      <c r="G412" s="591" t="s">
        <v>186</v>
      </c>
      <c r="H412" s="607">
        <v>62.83</v>
      </c>
      <c r="I412" s="637">
        <f t="shared" ref="I412" si="257">I410+F411</f>
        <v>34720.731999999996</v>
      </c>
      <c r="J412" s="594">
        <v>164.386</v>
      </c>
      <c r="K412" s="637">
        <f t="shared" ref="K412" si="258">F413+F411</f>
        <v>775</v>
      </c>
      <c r="L412" s="607">
        <f t="shared" ref="L412" si="259">K412/2</f>
        <v>387.5</v>
      </c>
      <c r="M412" s="594">
        <v>231</v>
      </c>
      <c r="N412" s="594">
        <v>167</v>
      </c>
      <c r="O412" s="594">
        <v>398</v>
      </c>
      <c r="P412" s="594">
        <v>225</v>
      </c>
      <c r="Q412" s="594">
        <v>171</v>
      </c>
      <c r="R412" s="594">
        <v>397</v>
      </c>
      <c r="S412" s="594" t="s">
        <v>910</v>
      </c>
      <c r="T412" s="594" t="s">
        <v>911</v>
      </c>
      <c r="U412" s="653">
        <v>477733.70199999999</v>
      </c>
      <c r="V412" s="653">
        <v>2456580.1869999999</v>
      </c>
      <c r="W412" s="639" t="s">
        <v>2556</v>
      </c>
      <c r="X412" s="643" t="s">
        <v>194</v>
      </c>
      <c r="Y412" s="624" t="s">
        <v>194</v>
      </c>
      <c r="Z412" s="654" t="s">
        <v>194</v>
      </c>
      <c r="AA412" s="654" t="s">
        <v>194</v>
      </c>
    </row>
    <row r="413" spans="1:28" ht="31" customHeight="1" x14ac:dyDescent="0.35">
      <c r="A413" s="276"/>
      <c r="B413" s="651" t="s">
        <v>186</v>
      </c>
      <c r="C413" s="594"/>
      <c r="D413" s="594"/>
      <c r="E413" s="594"/>
      <c r="F413" s="637">
        <v>365</v>
      </c>
      <c r="G413" s="591"/>
      <c r="H413" s="607"/>
      <c r="I413" s="594"/>
      <c r="J413" s="594"/>
      <c r="K413" s="637"/>
      <c r="L413" s="652"/>
      <c r="M413" s="594"/>
      <c r="N413" s="594"/>
      <c r="O413" s="594"/>
      <c r="P413" s="594"/>
      <c r="Q413" s="594"/>
      <c r="R413" s="594"/>
      <c r="S413" s="594"/>
      <c r="T413" s="594"/>
      <c r="U413" s="653"/>
      <c r="V413" s="653"/>
      <c r="W413" s="611" t="s">
        <v>912</v>
      </c>
      <c r="X413" s="643"/>
      <c r="Y413" s="624"/>
      <c r="Z413" s="654"/>
      <c r="AA413" s="654"/>
    </row>
    <row r="414" spans="1:28" ht="31" customHeight="1" x14ac:dyDescent="0.35">
      <c r="A414" s="284">
        <v>203</v>
      </c>
      <c r="B414" s="651" t="s">
        <v>186</v>
      </c>
      <c r="C414" s="594" t="s">
        <v>913</v>
      </c>
      <c r="D414" s="594" t="s">
        <v>120</v>
      </c>
      <c r="E414" s="594" t="s">
        <v>186</v>
      </c>
      <c r="F414" s="637"/>
      <c r="G414" s="591" t="s">
        <v>186</v>
      </c>
      <c r="H414" s="607">
        <v>62.83</v>
      </c>
      <c r="I414" s="637">
        <f t="shared" ref="I414" si="260">I412+F413</f>
        <v>35085.731999999996</v>
      </c>
      <c r="J414" s="594">
        <v>167.61</v>
      </c>
      <c r="K414" s="637">
        <f t="shared" ref="K414" si="261">F415+F413</f>
        <v>831.43100000000004</v>
      </c>
      <c r="L414" s="607">
        <f t="shared" ref="L414" si="262">K414/2</f>
        <v>415.71550000000002</v>
      </c>
      <c r="M414" s="594">
        <v>198</v>
      </c>
      <c r="N414" s="594">
        <v>264</v>
      </c>
      <c r="O414" s="594">
        <v>462</v>
      </c>
      <c r="P414" s="594">
        <v>195</v>
      </c>
      <c r="Q414" s="594">
        <v>257</v>
      </c>
      <c r="R414" s="594">
        <v>452</v>
      </c>
      <c r="S414" s="594" t="s">
        <v>914</v>
      </c>
      <c r="T414" s="594" t="s">
        <v>915</v>
      </c>
      <c r="U414" s="653">
        <v>477953.05699999997</v>
      </c>
      <c r="V414" s="653">
        <v>2456288.4539999999</v>
      </c>
      <c r="W414" s="639" t="s">
        <v>2556</v>
      </c>
      <c r="X414" s="643" t="s">
        <v>194</v>
      </c>
      <c r="Y414" s="624" t="s">
        <v>194</v>
      </c>
      <c r="Z414" s="654" t="s">
        <v>194</v>
      </c>
      <c r="AA414" s="654" t="s">
        <v>194</v>
      </c>
    </row>
    <row r="415" spans="1:28" ht="31" customHeight="1" x14ac:dyDescent="0.35">
      <c r="A415" s="276"/>
      <c r="B415" s="651" t="s">
        <v>186</v>
      </c>
      <c r="C415" s="594"/>
      <c r="D415" s="594"/>
      <c r="E415" s="594"/>
      <c r="F415" s="637">
        <v>466.43099999999998</v>
      </c>
      <c r="G415" s="591"/>
      <c r="H415" s="607"/>
      <c r="I415" s="594"/>
      <c r="J415" s="594"/>
      <c r="K415" s="637"/>
      <c r="L415" s="652"/>
      <c r="M415" s="594"/>
      <c r="N415" s="594"/>
      <c r="O415" s="594"/>
      <c r="P415" s="594"/>
      <c r="Q415" s="594"/>
      <c r="R415" s="594"/>
      <c r="S415" s="594"/>
      <c r="T415" s="594"/>
      <c r="U415" s="653"/>
      <c r="V415" s="653"/>
      <c r="W415" s="611" t="s">
        <v>916</v>
      </c>
      <c r="X415" s="643"/>
      <c r="Y415" s="624"/>
      <c r="Z415" s="654"/>
      <c r="AA415" s="654"/>
    </row>
    <row r="416" spans="1:28" ht="31" customHeight="1" x14ac:dyDescent="0.35">
      <c r="A416" s="284">
        <v>204</v>
      </c>
      <c r="B416" s="651" t="s">
        <v>917</v>
      </c>
      <c r="C416" s="649" t="s">
        <v>918</v>
      </c>
      <c r="D416" s="649" t="s">
        <v>919</v>
      </c>
      <c r="E416" s="594" t="s">
        <v>920</v>
      </c>
      <c r="F416" s="637"/>
      <c r="G416" s="637">
        <f>SUM(F409:F415)</f>
        <v>1676.431</v>
      </c>
      <c r="H416" s="607">
        <v>51.32</v>
      </c>
      <c r="I416" s="637">
        <f t="shared" ref="I416" si="263">I414+F415</f>
        <v>35552.162999999993</v>
      </c>
      <c r="J416" s="594">
        <v>165.75299999999999</v>
      </c>
      <c r="K416" s="637">
        <f t="shared" ref="K416" si="264">F417+F415</f>
        <v>887.96100000000001</v>
      </c>
      <c r="L416" s="607">
        <f t="shared" ref="L416" si="265">K416/2</f>
        <v>443.98050000000001</v>
      </c>
      <c r="M416" s="594">
        <v>204</v>
      </c>
      <c r="N416" s="594">
        <v>205</v>
      </c>
      <c r="O416" s="594">
        <v>409</v>
      </c>
      <c r="P416" s="594">
        <v>211</v>
      </c>
      <c r="Q416" s="594">
        <v>207</v>
      </c>
      <c r="R416" s="594">
        <v>418</v>
      </c>
      <c r="S416" s="594" t="s">
        <v>921</v>
      </c>
      <c r="T416" s="594" t="s">
        <v>922</v>
      </c>
      <c r="U416" s="653">
        <v>478233.37</v>
      </c>
      <c r="V416" s="653">
        <v>2455915.65</v>
      </c>
      <c r="W416" s="639" t="s">
        <v>2556</v>
      </c>
      <c r="X416" s="643" t="s">
        <v>194</v>
      </c>
      <c r="Y416" s="624" t="s">
        <v>194</v>
      </c>
      <c r="Z416" s="654" t="s">
        <v>194</v>
      </c>
      <c r="AA416" s="654" t="s">
        <v>194</v>
      </c>
    </row>
    <row r="417" spans="1:27" ht="31" customHeight="1" x14ac:dyDescent="0.35">
      <c r="A417" s="276"/>
      <c r="B417" s="651" t="s">
        <v>186</v>
      </c>
      <c r="C417" s="594"/>
      <c r="D417" s="594"/>
      <c r="E417" s="594"/>
      <c r="F417" s="637">
        <v>421.53</v>
      </c>
      <c r="G417" s="637"/>
      <c r="H417" s="607"/>
      <c r="I417" s="594"/>
      <c r="J417" s="594"/>
      <c r="K417" s="637"/>
      <c r="L417" s="652"/>
      <c r="M417" s="594"/>
      <c r="N417" s="594"/>
      <c r="O417" s="594"/>
      <c r="P417" s="594"/>
      <c r="Q417" s="594"/>
      <c r="R417" s="594"/>
      <c r="S417" s="594"/>
      <c r="T417" s="594"/>
      <c r="U417" s="653"/>
      <c r="V417" s="653"/>
      <c r="W417" s="611" t="s">
        <v>923</v>
      </c>
      <c r="X417" s="643"/>
      <c r="Y417" s="624"/>
      <c r="Z417" s="654"/>
      <c r="AA417" s="654"/>
    </row>
    <row r="418" spans="1:27" ht="31" customHeight="1" x14ac:dyDescent="0.35">
      <c r="A418" s="284">
        <v>205</v>
      </c>
      <c r="B418" s="651" t="s">
        <v>924</v>
      </c>
      <c r="C418" s="649" t="s">
        <v>925</v>
      </c>
      <c r="D418" s="649" t="s">
        <v>433</v>
      </c>
      <c r="E418" s="594" t="s">
        <v>926</v>
      </c>
      <c r="F418" s="637"/>
      <c r="G418" s="637">
        <f>F417</f>
        <v>421.53</v>
      </c>
      <c r="H418" s="607">
        <v>54.32</v>
      </c>
      <c r="I418" s="637">
        <f t="shared" ref="I418" si="266">I416+F417</f>
        <v>35973.692999999992</v>
      </c>
      <c r="J418" s="594">
        <v>164.26</v>
      </c>
      <c r="K418" s="637">
        <f t="shared" ref="K418" si="267">F419+F417</f>
        <v>629.53</v>
      </c>
      <c r="L418" s="607">
        <f t="shared" ref="L418" si="268">K418/2</f>
        <v>314.76499999999999</v>
      </c>
      <c r="M418" s="594">
        <v>218</v>
      </c>
      <c r="N418" s="594">
        <v>84</v>
      </c>
      <c r="O418" s="594">
        <v>302</v>
      </c>
      <c r="P418" s="594">
        <v>217</v>
      </c>
      <c r="Q418" s="594">
        <v>95</v>
      </c>
      <c r="R418" s="594">
        <v>312</v>
      </c>
      <c r="S418" s="594" t="s">
        <v>927</v>
      </c>
      <c r="T418" s="594" t="s">
        <v>928</v>
      </c>
      <c r="U418" s="653">
        <v>478493.05</v>
      </c>
      <c r="V418" s="653">
        <v>2455583.61</v>
      </c>
      <c r="W418" s="639" t="s">
        <v>2556</v>
      </c>
      <c r="X418" s="643" t="s">
        <v>194</v>
      </c>
      <c r="Y418" s="624" t="s">
        <v>194</v>
      </c>
      <c r="Z418" s="654" t="s">
        <v>194</v>
      </c>
      <c r="AA418" s="654" t="s">
        <v>194</v>
      </c>
    </row>
    <row r="419" spans="1:27" ht="31" customHeight="1" x14ac:dyDescent="0.35">
      <c r="A419" s="276"/>
      <c r="B419" s="651" t="s">
        <v>186</v>
      </c>
      <c r="C419" s="594"/>
      <c r="D419" s="594"/>
      <c r="E419" s="594"/>
      <c r="F419" s="637">
        <v>208</v>
      </c>
      <c r="G419" s="637"/>
      <c r="H419" s="607"/>
      <c r="I419" s="594"/>
      <c r="J419" s="594"/>
      <c r="K419" s="637"/>
      <c r="L419" s="652"/>
      <c r="M419" s="594"/>
      <c r="N419" s="594"/>
      <c r="O419" s="594"/>
      <c r="P419" s="594"/>
      <c r="Q419" s="594"/>
      <c r="R419" s="594"/>
      <c r="S419" s="594"/>
      <c r="T419" s="594"/>
      <c r="U419" s="653"/>
      <c r="V419" s="653"/>
      <c r="W419" s="646" t="s">
        <v>929</v>
      </c>
      <c r="X419" s="643"/>
      <c r="Y419" s="624"/>
      <c r="Z419" s="654"/>
      <c r="AA419" s="654"/>
    </row>
    <row r="420" spans="1:27" ht="31" customHeight="1" x14ac:dyDescent="0.35">
      <c r="A420" s="284">
        <v>206</v>
      </c>
      <c r="B420" s="651" t="s">
        <v>930</v>
      </c>
      <c r="C420" s="649" t="s">
        <v>931</v>
      </c>
      <c r="D420" s="649" t="s">
        <v>276</v>
      </c>
      <c r="E420" s="594" t="s">
        <v>932</v>
      </c>
      <c r="F420" s="637"/>
      <c r="G420" s="637">
        <f>F419</f>
        <v>208</v>
      </c>
      <c r="H420" s="607">
        <v>57.32</v>
      </c>
      <c r="I420" s="637">
        <f t="shared" ref="I420" si="269">I418+F419</f>
        <v>36181.692999999992</v>
      </c>
      <c r="J420" s="594">
        <v>163.01</v>
      </c>
      <c r="K420" s="637">
        <f t="shared" ref="K420" si="270">F421+F419</f>
        <v>657</v>
      </c>
      <c r="L420" s="607">
        <f t="shared" ref="L420" si="271">K420/2</f>
        <v>328.5</v>
      </c>
      <c r="M420" s="594">
        <v>124</v>
      </c>
      <c r="N420" s="594">
        <v>265</v>
      </c>
      <c r="O420" s="594">
        <v>389</v>
      </c>
      <c r="P420" s="594">
        <v>113</v>
      </c>
      <c r="Q420" s="594">
        <v>256</v>
      </c>
      <c r="R420" s="594">
        <v>369</v>
      </c>
      <c r="S420" s="594" t="s">
        <v>933</v>
      </c>
      <c r="T420" s="594" t="s">
        <v>934</v>
      </c>
      <c r="U420" s="653">
        <v>478568.04</v>
      </c>
      <c r="V420" s="653">
        <v>2455389.77</v>
      </c>
      <c r="W420" s="639" t="s">
        <v>2556</v>
      </c>
      <c r="X420" s="643" t="s">
        <v>194</v>
      </c>
      <c r="Y420" s="624" t="s">
        <v>194</v>
      </c>
      <c r="Z420" s="654" t="s">
        <v>194</v>
      </c>
      <c r="AA420" s="654" t="s">
        <v>194</v>
      </c>
    </row>
    <row r="421" spans="1:27" ht="31" customHeight="1" x14ac:dyDescent="0.35">
      <c r="A421" s="276"/>
      <c r="B421" s="651" t="s">
        <v>186</v>
      </c>
      <c r="C421" s="594"/>
      <c r="D421" s="594"/>
      <c r="E421" s="594"/>
      <c r="F421" s="637">
        <v>449</v>
      </c>
      <c r="G421" s="637"/>
      <c r="H421" s="607"/>
      <c r="I421" s="594"/>
      <c r="J421" s="594"/>
      <c r="K421" s="637"/>
      <c r="L421" s="652"/>
      <c r="M421" s="594"/>
      <c r="N421" s="594"/>
      <c r="O421" s="594"/>
      <c r="P421" s="594"/>
      <c r="Q421" s="594"/>
      <c r="R421" s="594"/>
      <c r="S421" s="594"/>
      <c r="T421" s="594"/>
      <c r="U421" s="653"/>
      <c r="V421" s="653"/>
      <c r="W421" s="611" t="s">
        <v>935</v>
      </c>
      <c r="X421" s="643"/>
      <c r="Y421" s="624"/>
      <c r="Z421" s="654"/>
      <c r="AA421" s="654"/>
    </row>
    <row r="422" spans="1:27" ht="31" customHeight="1" x14ac:dyDescent="0.35">
      <c r="A422" s="284">
        <v>207</v>
      </c>
      <c r="B422" s="651" t="s">
        <v>186</v>
      </c>
      <c r="C422" s="649" t="s">
        <v>936</v>
      </c>
      <c r="D422" s="649" t="s">
        <v>45</v>
      </c>
      <c r="E422" s="594" t="s">
        <v>186</v>
      </c>
      <c r="F422" s="637"/>
      <c r="G422" s="625" t="s">
        <v>186</v>
      </c>
      <c r="H422" s="607">
        <v>53.83</v>
      </c>
      <c r="I422" s="637">
        <f t="shared" ref="I422" si="272">I420+F421</f>
        <v>36630.692999999992</v>
      </c>
      <c r="J422" s="594">
        <v>161.76</v>
      </c>
      <c r="K422" s="637">
        <f t="shared" ref="K422" si="273">F423+F421</f>
        <v>847</v>
      </c>
      <c r="L422" s="607">
        <f t="shared" ref="L422" si="274">K422/2</f>
        <v>423.5</v>
      </c>
      <c r="M422" s="594">
        <v>185</v>
      </c>
      <c r="N422" s="594">
        <v>218</v>
      </c>
      <c r="O422" s="594">
        <v>403</v>
      </c>
      <c r="P422" s="594">
        <v>195</v>
      </c>
      <c r="Q422" s="594">
        <v>214</v>
      </c>
      <c r="R422" s="594">
        <v>409</v>
      </c>
      <c r="S422" s="594" t="s">
        <v>937</v>
      </c>
      <c r="T422" s="594" t="s">
        <v>938</v>
      </c>
      <c r="U422" s="653">
        <v>478842.05499999999</v>
      </c>
      <c r="V422" s="653">
        <v>2455034.0780000002</v>
      </c>
      <c r="W422" s="639" t="s">
        <v>2557</v>
      </c>
      <c r="X422" s="643" t="s">
        <v>194</v>
      </c>
      <c r="Y422" s="624" t="s">
        <v>194</v>
      </c>
      <c r="Z422" s="654" t="s">
        <v>194</v>
      </c>
      <c r="AA422" s="654" t="s">
        <v>194</v>
      </c>
    </row>
    <row r="423" spans="1:27" ht="31" customHeight="1" x14ac:dyDescent="0.35">
      <c r="A423" s="276"/>
      <c r="B423" s="651" t="s">
        <v>186</v>
      </c>
      <c r="C423" s="594"/>
      <c r="D423" s="594"/>
      <c r="E423" s="594"/>
      <c r="F423" s="637">
        <v>398</v>
      </c>
      <c r="G423" s="625"/>
      <c r="H423" s="607"/>
      <c r="I423" s="594"/>
      <c r="J423" s="594"/>
      <c r="K423" s="637"/>
      <c r="L423" s="652"/>
      <c r="M423" s="594"/>
      <c r="N423" s="594"/>
      <c r="O423" s="594"/>
      <c r="P423" s="594"/>
      <c r="Q423" s="594"/>
      <c r="R423" s="594"/>
      <c r="S423" s="594"/>
      <c r="T423" s="594"/>
      <c r="U423" s="653"/>
      <c r="V423" s="653"/>
      <c r="W423" s="611" t="s">
        <v>580</v>
      </c>
      <c r="X423" s="643"/>
      <c r="Y423" s="624"/>
      <c r="Z423" s="654"/>
      <c r="AA423" s="654"/>
    </row>
    <row r="424" spans="1:27" ht="31" customHeight="1" x14ac:dyDescent="0.35">
      <c r="A424" s="284">
        <v>208</v>
      </c>
      <c r="B424" s="651" t="s">
        <v>186</v>
      </c>
      <c r="C424" s="594" t="s">
        <v>939</v>
      </c>
      <c r="D424" s="594" t="s">
        <v>45</v>
      </c>
      <c r="E424" s="594" t="s">
        <v>186</v>
      </c>
      <c r="F424" s="637"/>
      <c r="G424" s="625" t="s">
        <v>186</v>
      </c>
      <c r="H424" s="607">
        <v>53.83</v>
      </c>
      <c r="I424" s="637">
        <f t="shared" ref="I424" si="275">I422+F423</f>
        <v>37028.692999999992</v>
      </c>
      <c r="J424" s="594">
        <v>157.59299999999999</v>
      </c>
      <c r="K424" s="637">
        <f t="shared" ref="K424" si="276">F425+F423</f>
        <v>802</v>
      </c>
      <c r="L424" s="607">
        <f t="shared" ref="L424" si="277">K424/2</f>
        <v>401</v>
      </c>
      <c r="M424" s="594">
        <v>181</v>
      </c>
      <c r="N424" s="594">
        <v>199</v>
      </c>
      <c r="O424" s="594">
        <v>380</v>
      </c>
      <c r="P424" s="594">
        <v>186</v>
      </c>
      <c r="Q424" s="594">
        <v>200</v>
      </c>
      <c r="R424" s="594">
        <v>386</v>
      </c>
      <c r="S424" s="594" t="s">
        <v>940</v>
      </c>
      <c r="T424" s="594" t="s">
        <v>941</v>
      </c>
      <c r="U424" s="653">
        <v>479084.94500000001</v>
      </c>
      <c r="V424" s="653">
        <v>2454718.787</v>
      </c>
      <c r="W424" s="639" t="s">
        <v>2557</v>
      </c>
      <c r="X424" s="643" t="s">
        <v>194</v>
      </c>
      <c r="Y424" s="624" t="s">
        <v>194</v>
      </c>
      <c r="Z424" s="654" t="s">
        <v>194</v>
      </c>
      <c r="AA424" s="654" t="s">
        <v>194</v>
      </c>
    </row>
    <row r="425" spans="1:27" ht="31" customHeight="1" x14ac:dyDescent="0.35">
      <c r="A425" s="276"/>
      <c r="B425" s="651" t="s">
        <v>186</v>
      </c>
      <c r="C425" s="594"/>
      <c r="D425" s="594"/>
      <c r="E425" s="594"/>
      <c r="F425" s="637">
        <v>404</v>
      </c>
      <c r="G425" s="625"/>
      <c r="H425" s="607"/>
      <c r="I425" s="594"/>
      <c r="J425" s="594"/>
      <c r="K425" s="637"/>
      <c r="L425" s="652"/>
      <c r="M425" s="594"/>
      <c r="N425" s="594"/>
      <c r="O425" s="594"/>
      <c r="P425" s="594"/>
      <c r="Q425" s="594"/>
      <c r="R425" s="594"/>
      <c r="S425" s="594"/>
      <c r="T425" s="594"/>
      <c r="U425" s="653"/>
      <c r="V425" s="653"/>
      <c r="W425" s="611" t="s">
        <v>942</v>
      </c>
      <c r="X425" s="643"/>
      <c r="Y425" s="624"/>
      <c r="Z425" s="654"/>
      <c r="AA425" s="654"/>
    </row>
    <row r="426" spans="1:27" ht="31" customHeight="1" x14ac:dyDescent="0.35">
      <c r="A426" s="284">
        <v>209</v>
      </c>
      <c r="B426" s="651" t="s">
        <v>186</v>
      </c>
      <c r="C426" s="594" t="s">
        <v>943</v>
      </c>
      <c r="D426" s="594" t="s">
        <v>49</v>
      </c>
      <c r="E426" s="594" t="s">
        <v>186</v>
      </c>
      <c r="F426" s="637"/>
      <c r="G426" s="625" t="s">
        <v>186</v>
      </c>
      <c r="H426" s="607">
        <v>56.83</v>
      </c>
      <c r="I426" s="637">
        <f t="shared" ref="I426" si="278">I424+F425</f>
        <v>37432.692999999992</v>
      </c>
      <c r="J426" s="594">
        <v>155.40899999999999</v>
      </c>
      <c r="K426" s="637">
        <f t="shared" ref="K426" si="279">F427+F425</f>
        <v>831</v>
      </c>
      <c r="L426" s="607">
        <f t="shared" ref="L426" si="280">K426/2</f>
        <v>415.5</v>
      </c>
      <c r="M426" s="594">
        <v>206</v>
      </c>
      <c r="N426" s="594">
        <v>221</v>
      </c>
      <c r="O426" s="594">
        <v>427</v>
      </c>
      <c r="P426" s="594">
        <v>205</v>
      </c>
      <c r="Q426" s="594">
        <v>220</v>
      </c>
      <c r="R426" s="594">
        <v>425</v>
      </c>
      <c r="S426" s="594" t="s">
        <v>944</v>
      </c>
      <c r="T426" s="594" t="s">
        <v>945</v>
      </c>
      <c r="U426" s="653">
        <v>479331.49800000002</v>
      </c>
      <c r="V426" s="653">
        <v>2454398.7439999999</v>
      </c>
      <c r="W426" s="639" t="s">
        <v>2557</v>
      </c>
      <c r="X426" s="643" t="s">
        <v>194</v>
      </c>
      <c r="Y426" s="624" t="s">
        <v>194</v>
      </c>
      <c r="Z426" s="654" t="s">
        <v>194</v>
      </c>
      <c r="AA426" s="654" t="s">
        <v>194</v>
      </c>
    </row>
    <row r="427" spans="1:27" ht="31" customHeight="1" x14ac:dyDescent="0.35">
      <c r="A427" s="276"/>
      <c r="B427" s="651" t="s">
        <v>186</v>
      </c>
      <c r="C427" s="594"/>
      <c r="D427" s="594"/>
      <c r="E427" s="594"/>
      <c r="F427" s="637">
        <v>427</v>
      </c>
      <c r="G427" s="625"/>
      <c r="H427" s="607"/>
      <c r="I427" s="594"/>
      <c r="J427" s="594"/>
      <c r="K427" s="637"/>
      <c r="L427" s="652"/>
      <c r="M427" s="594"/>
      <c r="N427" s="594"/>
      <c r="O427" s="594"/>
      <c r="P427" s="594"/>
      <c r="Q427" s="594"/>
      <c r="R427" s="594"/>
      <c r="S427" s="594"/>
      <c r="T427" s="594"/>
      <c r="U427" s="653"/>
      <c r="V427" s="653"/>
      <c r="W427" s="611" t="s">
        <v>946</v>
      </c>
      <c r="X427" s="643"/>
      <c r="Y427" s="624"/>
      <c r="Z427" s="654"/>
      <c r="AA427" s="654"/>
    </row>
    <row r="428" spans="1:27" ht="31" customHeight="1" x14ac:dyDescent="0.35">
      <c r="A428" s="284">
        <v>210</v>
      </c>
      <c r="B428" s="651" t="s">
        <v>186</v>
      </c>
      <c r="C428" s="594" t="s">
        <v>947</v>
      </c>
      <c r="D428" s="594" t="s">
        <v>45</v>
      </c>
      <c r="E428" s="594" t="s">
        <v>186</v>
      </c>
      <c r="F428" s="637"/>
      <c r="G428" s="625" t="s">
        <v>186</v>
      </c>
      <c r="H428" s="607">
        <v>53.83</v>
      </c>
      <c r="I428" s="637">
        <f t="shared" ref="I428" si="281">I426+F427</f>
        <v>37859.692999999992</v>
      </c>
      <c r="J428" s="594">
        <v>156.67400000000001</v>
      </c>
      <c r="K428" s="637">
        <f t="shared" ref="K428" si="282">F429+F427</f>
        <v>827</v>
      </c>
      <c r="L428" s="607">
        <f t="shared" ref="L428" si="283">K428/2</f>
        <v>413.5</v>
      </c>
      <c r="M428" s="594">
        <v>207</v>
      </c>
      <c r="N428" s="594">
        <v>204</v>
      </c>
      <c r="O428" s="594">
        <v>411</v>
      </c>
      <c r="P428" s="594">
        <v>209</v>
      </c>
      <c r="Q428" s="594">
        <v>203</v>
      </c>
      <c r="R428" s="594">
        <v>412</v>
      </c>
      <c r="S428" s="594" t="s">
        <v>948</v>
      </c>
      <c r="T428" s="594" t="s">
        <v>949</v>
      </c>
      <c r="U428" s="653">
        <v>479592.08600000001</v>
      </c>
      <c r="V428" s="653">
        <v>2454060.4789999998</v>
      </c>
      <c r="W428" s="639" t="s">
        <v>2557</v>
      </c>
      <c r="X428" s="643" t="s">
        <v>194</v>
      </c>
      <c r="Y428" s="624" t="s">
        <v>194</v>
      </c>
      <c r="Z428" s="654" t="s">
        <v>194</v>
      </c>
      <c r="AA428" s="654" t="s">
        <v>194</v>
      </c>
    </row>
    <row r="429" spans="1:27" ht="31" customHeight="1" x14ac:dyDescent="0.35">
      <c r="A429" s="276"/>
      <c r="B429" s="651" t="s">
        <v>186</v>
      </c>
      <c r="C429" s="594"/>
      <c r="D429" s="594"/>
      <c r="E429" s="594"/>
      <c r="F429" s="637">
        <v>400</v>
      </c>
      <c r="G429" s="625"/>
      <c r="H429" s="607"/>
      <c r="I429" s="594"/>
      <c r="J429" s="594"/>
      <c r="K429" s="637"/>
      <c r="L429" s="652"/>
      <c r="M429" s="594"/>
      <c r="N429" s="594"/>
      <c r="O429" s="594"/>
      <c r="P429" s="594"/>
      <c r="Q429" s="594"/>
      <c r="R429" s="594"/>
      <c r="S429" s="594"/>
      <c r="T429" s="594"/>
      <c r="U429" s="653"/>
      <c r="V429" s="653"/>
      <c r="W429" s="611" t="s">
        <v>950</v>
      </c>
      <c r="X429" s="643"/>
      <c r="Y429" s="624"/>
      <c r="Z429" s="654"/>
      <c r="AA429" s="654"/>
    </row>
    <row r="430" spans="1:27" ht="31" customHeight="1" x14ac:dyDescent="0.35">
      <c r="A430" s="284">
        <v>211</v>
      </c>
      <c r="B430" s="651" t="s">
        <v>186</v>
      </c>
      <c r="C430" s="594" t="s">
        <v>951</v>
      </c>
      <c r="D430" s="594" t="s">
        <v>49</v>
      </c>
      <c r="E430" s="594" t="s">
        <v>186</v>
      </c>
      <c r="F430" s="637"/>
      <c r="G430" s="625" t="s">
        <v>186</v>
      </c>
      <c r="H430" s="607">
        <v>56.83</v>
      </c>
      <c r="I430" s="637">
        <f t="shared" ref="I430" si="284">I428+F429</f>
        <v>38259.692999999992</v>
      </c>
      <c r="J430" s="594">
        <v>152.91499999999999</v>
      </c>
      <c r="K430" s="637">
        <f t="shared" ref="K430" si="285">F431+F429</f>
        <v>786</v>
      </c>
      <c r="L430" s="607">
        <f t="shared" ref="L430" si="286">K430/2</f>
        <v>393</v>
      </c>
      <c r="M430" s="594">
        <v>197</v>
      </c>
      <c r="N430" s="594">
        <v>205</v>
      </c>
      <c r="O430" s="594">
        <v>402</v>
      </c>
      <c r="P430" s="594">
        <v>198</v>
      </c>
      <c r="Q430" s="594">
        <v>202</v>
      </c>
      <c r="R430" s="594">
        <v>400</v>
      </c>
      <c r="S430" s="594" t="s">
        <v>952</v>
      </c>
      <c r="T430" s="594" t="s">
        <v>953</v>
      </c>
      <c r="U430" s="653">
        <v>479836.19699999999</v>
      </c>
      <c r="V430" s="653">
        <v>2453743.6039999998</v>
      </c>
      <c r="W430" s="639" t="s">
        <v>2557</v>
      </c>
      <c r="X430" s="643" t="s">
        <v>194</v>
      </c>
      <c r="Y430" s="624" t="s">
        <v>194</v>
      </c>
      <c r="Z430" s="654" t="s">
        <v>194</v>
      </c>
      <c r="AA430" s="654" t="s">
        <v>194</v>
      </c>
    </row>
    <row r="431" spans="1:27" ht="31" customHeight="1" x14ac:dyDescent="0.35">
      <c r="A431" s="276"/>
      <c r="B431" s="651" t="s">
        <v>186</v>
      </c>
      <c r="C431" s="594"/>
      <c r="D431" s="594"/>
      <c r="E431" s="594"/>
      <c r="F431" s="637">
        <v>386</v>
      </c>
      <c r="G431" s="625"/>
      <c r="H431" s="607"/>
      <c r="I431" s="594"/>
      <c r="J431" s="594"/>
      <c r="K431" s="637"/>
      <c r="L431" s="652"/>
      <c r="M431" s="594"/>
      <c r="N431" s="594"/>
      <c r="O431" s="594"/>
      <c r="P431" s="594"/>
      <c r="Q431" s="594"/>
      <c r="R431" s="594"/>
      <c r="S431" s="594"/>
      <c r="T431" s="594"/>
      <c r="U431" s="653"/>
      <c r="V431" s="653"/>
      <c r="W431" s="611" t="s">
        <v>2700</v>
      </c>
      <c r="X431" s="643"/>
      <c r="Y431" s="624"/>
      <c r="Z431" s="654"/>
      <c r="AA431" s="654"/>
    </row>
    <row r="432" spans="1:27" ht="31" customHeight="1" x14ac:dyDescent="0.35">
      <c r="A432" s="284">
        <v>212</v>
      </c>
      <c r="B432" s="651" t="s">
        <v>954</v>
      </c>
      <c r="C432" s="594" t="s">
        <v>955</v>
      </c>
      <c r="D432" s="594" t="s">
        <v>523</v>
      </c>
      <c r="E432" s="594" t="s">
        <v>956</v>
      </c>
      <c r="F432" s="637"/>
      <c r="G432" s="637">
        <f>SUM(F421:F431)</f>
        <v>2464</v>
      </c>
      <c r="H432" s="607">
        <v>51.32</v>
      </c>
      <c r="I432" s="637">
        <f t="shared" ref="I432" si="287">I430+F431</f>
        <v>38645.692999999992</v>
      </c>
      <c r="J432" s="594">
        <v>150.44999999999999</v>
      </c>
      <c r="K432" s="637">
        <f t="shared" ref="K432" si="288">F433+F431</f>
        <v>786</v>
      </c>
      <c r="L432" s="607">
        <f t="shared" ref="L432" si="289">K432/2</f>
        <v>393</v>
      </c>
      <c r="M432" s="594">
        <v>181</v>
      </c>
      <c r="N432" s="594">
        <v>208</v>
      </c>
      <c r="O432" s="594">
        <v>389</v>
      </c>
      <c r="P432" s="594">
        <v>184</v>
      </c>
      <c r="Q432" s="594">
        <v>206</v>
      </c>
      <c r="R432" s="594">
        <v>391</v>
      </c>
      <c r="S432" s="594" t="s">
        <v>957</v>
      </c>
      <c r="T432" s="594" t="s">
        <v>958</v>
      </c>
      <c r="U432" s="653">
        <v>480071.67999999999</v>
      </c>
      <c r="V432" s="653">
        <v>2453437.9300000002</v>
      </c>
      <c r="W432" s="639" t="s">
        <v>2557</v>
      </c>
      <c r="X432" s="643" t="s">
        <v>194</v>
      </c>
      <c r="Y432" s="624" t="s">
        <v>194</v>
      </c>
      <c r="Z432" s="654" t="s">
        <v>194</v>
      </c>
      <c r="AA432" s="654" t="s">
        <v>194</v>
      </c>
    </row>
    <row r="433" spans="1:27" ht="31" customHeight="1" x14ac:dyDescent="0.35">
      <c r="A433" s="276"/>
      <c r="B433" s="651" t="s">
        <v>186</v>
      </c>
      <c r="C433" s="594"/>
      <c r="D433" s="594"/>
      <c r="E433" s="594"/>
      <c r="F433" s="637">
        <v>400</v>
      </c>
      <c r="G433" s="625"/>
      <c r="H433" s="607"/>
      <c r="I433" s="594"/>
      <c r="J433" s="594"/>
      <c r="K433" s="637"/>
      <c r="L433" s="652"/>
      <c r="M433" s="594"/>
      <c r="N433" s="594"/>
      <c r="O433" s="594"/>
      <c r="P433" s="594"/>
      <c r="Q433" s="594"/>
      <c r="R433" s="594"/>
      <c r="S433" s="594"/>
      <c r="T433" s="594"/>
      <c r="U433" s="653"/>
      <c r="V433" s="653"/>
      <c r="W433" s="611" t="s">
        <v>511</v>
      </c>
      <c r="X433" s="643"/>
      <c r="Y433" s="624"/>
      <c r="Z433" s="654"/>
      <c r="AA433" s="654"/>
    </row>
    <row r="434" spans="1:27" ht="31" customHeight="1" x14ac:dyDescent="0.35">
      <c r="A434" s="284">
        <v>213</v>
      </c>
      <c r="B434" s="651" t="s">
        <v>186</v>
      </c>
      <c r="C434" s="594" t="s">
        <v>959</v>
      </c>
      <c r="D434" s="594" t="s">
        <v>49</v>
      </c>
      <c r="E434" s="594" t="s">
        <v>186</v>
      </c>
      <c r="F434" s="637"/>
      <c r="G434" s="625" t="s">
        <v>186</v>
      </c>
      <c r="H434" s="607">
        <v>56.83</v>
      </c>
      <c r="I434" s="637">
        <f t="shared" ref="I434" si="290">I432+F433</f>
        <v>39045.692999999992</v>
      </c>
      <c r="J434" s="594">
        <v>148.72999999999999</v>
      </c>
      <c r="K434" s="637">
        <f t="shared" ref="K434" si="291">F435+F433</f>
        <v>842</v>
      </c>
      <c r="L434" s="607">
        <f t="shared" ref="L434" si="292">K434/2</f>
        <v>421</v>
      </c>
      <c r="M434" s="594">
        <v>193</v>
      </c>
      <c r="N434" s="594">
        <v>245</v>
      </c>
      <c r="O434" s="594">
        <v>437</v>
      </c>
      <c r="P434" s="594">
        <v>195</v>
      </c>
      <c r="Q434" s="594">
        <v>239</v>
      </c>
      <c r="R434" s="594">
        <v>434</v>
      </c>
      <c r="S434" s="594" t="s">
        <v>960</v>
      </c>
      <c r="T434" s="594" t="s">
        <v>961</v>
      </c>
      <c r="U434" s="653">
        <v>480417.68900000001</v>
      </c>
      <c r="V434" s="653">
        <v>2453237.2370000002</v>
      </c>
      <c r="W434" s="639" t="s">
        <v>2558</v>
      </c>
      <c r="X434" s="643" t="s">
        <v>194</v>
      </c>
      <c r="Y434" s="624" t="s">
        <v>194</v>
      </c>
      <c r="Z434" s="654" t="s">
        <v>194</v>
      </c>
      <c r="AA434" s="654" t="s">
        <v>194</v>
      </c>
    </row>
    <row r="435" spans="1:27" ht="31" customHeight="1" x14ac:dyDescent="0.35">
      <c r="A435" s="276"/>
      <c r="B435" s="651" t="s">
        <v>186</v>
      </c>
      <c r="C435" s="594"/>
      <c r="D435" s="594"/>
      <c r="E435" s="594"/>
      <c r="F435" s="637">
        <v>442</v>
      </c>
      <c r="G435" s="625"/>
      <c r="H435" s="607"/>
      <c r="I435" s="594"/>
      <c r="J435" s="594"/>
      <c r="K435" s="637"/>
      <c r="L435" s="652"/>
      <c r="M435" s="594"/>
      <c r="N435" s="594"/>
      <c r="O435" s="594"/>
      <c r="P435" s="594"/>
      <c r="Q435" s="594"/>
      <c r="R435" s="594"/>
      <c r="S435" s="594"/>
      <c r="T435" s="594"/>
      <c r="U435" s="653"/>
      <c r="V435" s="653"/>
      <c r="W435" s="611" t="s">
        <v>962</v>
      </c>
      <c r="X435" s="643"/>
      <c r="Y435" s="624"/>
      <c r="Z435" s="654"/>
      <c r="AA435" s="654"/>
    </row>
    <row r="436" spans="1:27" ht="31" customHeight="1" x14ac:dyDescent="0.35">
      <c r="A436" s="284">
        <v>214</v>
      </c>
      <c r="B436" s="651" t="s">
        <v>186</v>
      </c>
      <c r="C436" s="594" t="s">
        <v>963</v>
      </c>
      <c r="D436" s="594" t="s">
        <v>45</v>
      </c>
      <c r="E436" s="594" t="s">
        <v>186</v>
      </c>
      <c r="F436" s="637"/>
      <c r="G436" s="625" t="s">
        <v>186</v>
      </c>
      <c r="H436" s="607">
        <v>53.83</v>
      </c>
      <c r="I436" s="637">
        <f t="shared" ref="I436" si="293">I434+F435</f>
        <v>39487.692999999992</v>
      </c>
      <c r="J436" s="594">
        <v>146.04400000000001</v>
      </c>
      <c r="K436" s="637">
        <f t="shared" ref="K436" si="294">F437+F435</f>
        <v>826</v>
      </c>
      <c r="L436" s="607">
        <f t="shared" ref="L436" si="295">K436/2</f>
        <v>413</v>
      </c>
      <c r="M436" s="594">
        <v>198</v>
      </c>
      <c r="N436" s="594">
        <v>208</v>
      </c>
      <c r="O436" s="594">
        <v>407</v>
      </c>
      <c r="P436" s="594">
        <v>205</v>
      </c>
      <c r="Q436" s="594">
        <v>205</v>
      </c>
      <c r="R436" s="594">
        <v>409</v>
      </c>
      <c r="S436" s="594" t="s">
        <v>964</v>
      </c>
      <c r="T436" s="594" t="s">
        <v>965</v>
      </c>
      <c r="U436" s="653">
        <v>480800.02899999998</v>
      </c>
      <c r="V436" s="653">
        <v>2453015.4709999999</v>
      </c>
      <c r="W436" s="639" t="s">
        <v>2558</v>
      </c>
      <c r="X436" s="643" t="s">
        <v>194</v>
      </c>
      <c r="Y436" s="624" t="s">
        <v>194</v>
      </c>
      <c r="Z436" s="654" t="s">
        <v>194</v>
      </c>
      <c r="AA436" s="654" t="s">
        <v>194</v>
      </c>
    </row>
    <row r="437" spans="1:27" ht="31" customHeight="1" x14ac:dyDescent="0.35">
      <c r="A437" s="276"/>
      <c r="B437" s="651" t="s">
        <v>186</v>
      </c>
      <c r="C437" s="594"/>
      <c r="D437" s="594"/>
      <c r="E437" s="594"/>
      <c r="F437" s="637">
        <v>384</v>
      </c>
      <c r="G437" s="625"/>
      <c r="H437" s="607"/>
      <c r="I437" s="594"/>
      <c r="J437" s="594"/>
      <c r="K437" s="637"/>
      <c r="L437" s="652"/>
      <c r="M437" s="594"/>
      <c r="N437" s="594"/>
      <c r="O437" s="594"/>
      <c r="P437" s="594"/>
      <c r="Q437" s="594"/>
      <c r="R437" s="594"/>
      <c r="S437" s="594"/>
      <c r="T437" s="594"/>
      <c r="U437" s="653"/>
      <c r="V437" s="653"/>
      <c r="W437" s="611" t="s">
        <v>966</v>
      </c>
      <c r="X437" s="643"/>
      <c r="Y437" s="624"/>
      <c r="Z437" s="654"/>
      <c r="AA437" s="654"/>
    </row>
    <row r="438" spans="1:27" ht="31" customHeight="1" x14ac:dyDescent="0.35">
      <c r="A438" s="284">
        <v>215</v>
      </c>
      <c r="B438" s="651" t="s">
        <v>186</v>
      </c>
      <c r="C438" s="594" t="s">
        <v>967</v>
      </c>
      <c r="D438" s="594" t="s">
        <v>235</v>
      </c>
      <c r="E438" s="594" t="s">
        <v>186</v>
      </c>
      <c r="F438" s="637"/>
      <c r="G438" s="625"/>
      <c r="H438" s="607">
        <v>50.83</v>
      </c>
      <c r="I438" s="637">
        <f t="shared" ref="I438" si="296">I436+F437</f>
        <v>39871.692999999992</v>
      </c>
      <c r="J438" s="594">
        <v>145.59800000000001</v>
      </c>
      <c r="K438" s="637">
        <f t="shared" ref="K438" si="297">F439+F437</f>
        <v>774</v>
      </c>
      <c r="L438" s="607">
        <f t="shared" ref="L438" si="298">K438/2</f>
        <v>387</v>
      </c>
      <c r="M438" s="594">
        <v>176</v>
      </c>
      <c r="N438" s="594">
        <v>180</v>
      </c>
      <c r="O438" s="594">
        <v>357</v>
      </c>
      <c r="P438" s="594">
        <v>181</v>
      </c>
      <c r="Q438" s="594">
        <v>184</v>
      </c>
      <c r="R438" s="594">
        <v>365</v>
      </c>
      <c r="S438" s="594" t="s">
        <v>968</v>
      </c>
      <c r="T438" s="594" t="s">
        <v>969</v>
      </c>
      <c r="U438" s="653">
        <v>481132.19799999997</v>
      </c>
      <c r="V438" s="653">
        <v>2452822.8059999999</v>
      </c>
      <c r="W438" s="639" t="s">
        <v>2558</v>
      </c>
      <c r="X438" s="643" t="s">
        <v>194</v>
      </c>
      <c r="Y438" s="624" t="s">
        <v>194</v>
      </c>
      <c r="Z438" s="654" t="s">
        <v>194</v>
      </c>
      <c r="AA438" s="654" t="s">
        <v>194</v>
      </c>
    </row>
    <row r="439" spans="1:27" ht="31" customHeight="1" x14ac:dyDescent="0.35">
      <c r="A439" s="276"/>
      <c r="B439" s="651" t="s">
        <v>186</v>
      </c>
      <c r="C439" s="594"/>
      <c r="D439" s="594"/>
      <c r="E439" s="594"/>
      <c r="F439" s="637">
        <v>390</v>
      </c>
      <c r="G439" s="625"/>
      <c r="H439" s="607"/>
      <c r="I439" s="594"/>
      <c r="J439" s="594"/>
      <c r="K439" s="637"/>
      <c r="L439" s="652"/>
      <c r="M439" s="594"/>
      <c r="N439" s="594"/>
      <c r="O439" s="594"/>
      <c r="P439" s="594"/>
      <c r="Q439" s="594"/>
      <c r="R439" s="594"/>
      <c r="S439" s="594"/>
      <c r="T439" s="594"/>
      <c r="U439" s="653"/>
      <c r="V439" s="653"/>
      <c r="W439" s="611" t="s">
        <v>970</v>
      </c>
      <c r="X439" s="643"/>
      <c r="Y439" s="624"/>
      <c r="Z439" s="654"/>
      <c r="AA439" s="654"/>
    </row>
    <row r="440" spans="1:27" ht="31" customHeight="1" x14ac:dyDescent="0.35">
      <c r="A440" s="284">
        <v>216</v>
      </c>
      <c r="B440" s="651" t="s">
        <v>186</v>
      </c>
      <c r="C440" s="594" t="s">
        <v>971</v>
      </c>
      <c r="D440" s="594" t="s">
        <v>919</v>
      </c>
      <c r="E440" s="594" t="s">
        <v>186</v>
      </c>
      <c r="F440" s="637"/>
      <c r="G440" s="625"/>
      <c r="H440" s="607">
        <v>51.32</v>
      </c>
      <c r="I440" s="637">
        <f t="shared" ref="I440" si="299">I438+F439</f>
        <v>40261.692999999992</v>
      </c>
      <c r="J440" s="594">
        <v>142.96299999999999</v>
      </c>
      <c r="K440" s="637">
        <f t="shared" ref="K440" si="300">F441+F439</f>
        <v>929</v>
      </c>
      <c r="L440" s="607">
        <f t="shared" ref="L440" si="301">K440/2</f>
        <v>464.5</v>
      </c>
      <c r="M440" s="594">
        <v>211</v>
      </c>
      <c r="N440" s="594">
        <v>249</v>
      </c>
      <c r="O440" s="594">
        <v>460</v>
      </c>
      <c r="P440" s="594">
        <v>207</v>
      </c>
      <c r="Q440" s="594">
        <v>253</v>
      </c>
      <c r="R440" s="594">
        <v>460</v>
      </c>
      <c r="S440" s="594" t="s">
        <v>972</v>
      </c>
      <c r="T440" s="594" t="s">
        <v>973</v>
      </c>
      <c r="U440" s="653">
        <v>481469.55699999997</v>
      </c>
      <c r="V440" s="653">
        <v>2452627.13</v>
      </c>
      <c r="W440" s="639" t="s">
        <v>2558</v>
      </c>
      <c r="X440" s="643" t="s">
        <v>194</v>
      </c>
      <c r="Y440" s="624" t="s">
        <v>194</v>
      </c>
      <c r="Z440" s="654" t="s">
        <v>194</v>
      </c>
      <c r="AA440" s="654" t="s">
        <v>194</v>
      </c>
    </row>
    <row r="441" spans="1:27" ht="31" customHeight="1" x14ac:dyDescent="0.35">
      <c r="A441" s="276"/>
      <c r="B441" s="651" t="s">
        <v>186</v>
      </c>
      <c r="C441" s="594"/>
      <c r="D441" s="594"/>
      <c r="E441" s="594"/>
      <c r="F441" s="637">
        <v>539</v>
      </c>
      <c r="G441" s="625"/>
      <c r="H441" s="607"/>
      <c r="I441" s="594"/>
      <c r="J441" s="594"/>
      <c r="K441" s="637"/>
      <c r="L441" s="652"/>
      <c r="M441" s="594"/>
      <c r="N441" s="594"/>
      <c r="O441" s="594"/>
      <c r="P441" s="594"/>
      <c r="Q441" s="594"/>
      <c r="R441" s="594"/>
      <c r="S441" s="594"/>
      <c r="T441" s="594"/>
      <c r="U441" s="653"/>
      <c r="V441" s="653"/>
      <c r="W441" s="611" t="s">
        <v>974</v>
      </c>
      <c r="X441" s="643"/>
      <c r="Y441" s="624"/>
      <c r="Z441" s="654"/>
      <c r="AA441" s="654"/>
    </row>
    <row r="442" spans="1:27" ht="31" customHeight="1" x14ac:dyDescent="0.35">
      <c r="A442" s="284">
        <v>217</v>
      </c>
      <c r="B442" s="651" t="s">
        <v>186</v>
      </c>
      <c r="C442" s="594" t="s">
        <v>975</v>
      </c>
      <c r="D442" s="594" t="s">
        <v>976</v>
      </c>
      <c r="E442" s="594" t="s">
        <v>186</v>
      </c>
      <c r="F442" s="637"/>
      <c r="G442" s="625"/>
      <c r="H442" s="607">
        <v>48.32</v>
      </c>
      <c r="I442" s="637">
        <f t="shared" ref="I442" si="302">I440+F441</f>
        <v>40800.692999999992</v>
      </c>
      <c r="J442" s="594">
        <v>153.04</v>
      </c>
      <c r="K442" s="637">
        <f t="shared" ref="K442" si="303">F443+F441</f>
        <v>951</v>
      </c>
      <c r="L442" s="607">
        <f t="shared" ref="L442" si="304">K442/2</f>
        <v>475.5</v>
      </c>
      <c r="M442" s="594">
        <v>292</v>
      </c>
      <c r="N442" s="594">
        <v>204</v>
      </c>
      <c r="O442" s="594">
        <v>497</v>
      </c>
      <c r="P442" s="594">
        <v>290</v>
      </c>
      <c r="Q442" s="594">
        <v>205</v>
      </c>
      <c r="R442" s="594">
        <v>495</v>
      </c>
      <c r="S442" s="594" t="s">
        <v>977</v>
      </c>
      <c r="T442" s="594" t="s">
        <v>978</v>
      </c>
      <c r="U442" s="653">
        <v>481935.804</v>
      </c>
      <c r="V442" s="653">
        <v>2452356.6970000002</v>
      </c>
      <c r="W442" s="639" t="s">
        <v>2559</v>
      </c>
      <c r="X442" s="643" t="s">
        <v>194</v>
      </c>
      <c r="Y442" s="624" t="s">
        <v>194</v>
      </c>
      <c r="Z442" s="654" t="s">
        <v>194</v>
      </c>
      <c r="AA442" s="654" t="s">
        <v>194</v>
      </c>
    </row>
    <row r="443" spans="1:27" ht="31" customHeight="1" x14ac:dyDescent="0.35">
      <c r="A443" s="276"/>
      <c r="B443" s="651" t="s">
        <v>186</v>
      </c>
      <c r="C443" s="594"/>
      <c r="D443" s="594"/>
      <c r="E443" s="594"/>
      <c r="F443" s="637">
        <v>412</v>
      </c>
      <c r="G443" s="625"/>
      <c r="H443" s="607"/>
      <c r="I443" s="594"/>
      <c r="J443" s="594"/>
      <c r="K443" s="637"/>
      <c r="L443" s="652"/>
      <c r="M443" s="594"/>
      <c r="N443" s="594"/>
      <c r="O443" s="594"/>
      <c r="P443" s="594"/>
      <c r="Q443" s="594"/>
      <c r="R443" s="594"/>
      <c r="S443" s="594"/>
      <c r="T443" s="594"/>
      <c r="U443" s="653"/>
      <c r="V443" s="653"/>
      <c r="W443" s="611" t="s">
        <v>979</v>
      </c>
      <c r="X443" s="643"/>
      <c r="Y443" s="624"/>
      <c r="Z443" s="654"/>
      <c r="AA443" s="654"/>
    </row>
    <row r="444" spans="1:27" ht="31" customHeight="1" x14ac:dyDescent="0.35">
      <c r="A444" s="284">
        <v>218</v>
      </c>
      <c r="B444" s="651" t="s">
        <v>186</v>
      </c>
      <c r="C444" s="594" t="s">
        <v>980</v>
      </c>
      <c r="D444" s="594" t="s">
        <v>45</v>
      </c>
      <c r="E444" s="594" t="s">
        <v>186</v>
      </c>
      <c r="F444" s="637"/>
      <c r="G444" s="625"/>
      <c r="H444" s="607">
        <v>53.83</v>
      </c>
      <c r="I444" s="637">
        <f t="shared" ref="I444" si="305">I442+F443</f>
        <v>41212.692999999992</v>
      </c>
      <c r="J444" s="594">
        <v>153.435</v>
      </c>
      <c r="K444" s="637">
        <f t="shared" ref="K444" si="306">F445+F443</f>
        <v>787</v>
      </c>
      <c r="L444" s="607">
        <f t="shared" ref="L444" si="307">K444/2</f>
        <v>393.5</v>
      </c>
      <c r="M444" s="594">
        <v>209</v>
      </c>
      <c r="N444" s="594">
        <v>161</v>
      </c>
      <c r="O444" s="594">
        <v>369</v>
      </c>
      <c r="P444" s="594">
        <v>208</v>
      </c>
      <c r="Q444" s="594">
        <v>168</v>
      </c>
      <c r="R444" s="594">
        <v>377</v>
      </c>
      <c r="S444" s="594" t="s">
        <v>981</v>
      </c>
      <c r="T444" s="594" t="s">
        <v>982</v>
      </c>
      <c r="U444" s="653">
        <v>482292.19400000002</v>
      </c>
      <c r="V444" s="653">
        <v>2452149.983</v>
      </c>
      <c r="W444" s="639" t="s">
        <v>2559</v>
      </c>
      <c r="X444" s="643" t="s">
        <v>194</v>
      </c>
      <c r="Y444" s="624" t="s">
        <v>194</v>
      </c>
      <c r="Z444" s="654" t="s">
        <v>194</v>
      </c>
      <c r="AA444" s="654" t="s">
        <v>194</v>
      </c>
    </row>
    <row r="445" spans="1:27" ht="31" customHeight="1" x14ac:dyDescent="0.35">
      <c r="A445" s="276"/>
      <c r="B445" s="651" t="s">
        <v>186</v>
      </c>
      <c r="C445" s="594"/>
      <c r="D445" s="594"/>
      <c r="E445" s="594"/>
      <c r="F445" s="637">
        <v>375</v>
      </c>
      <c r="G445" s="625"/>
      <c r="H445" s="607"/>
      <c r="I445" s="594"/>
      <c r="J445" s="594"/>
      <c r="K445" s="637"/>
      <c r="L445" s="652"/>
      <c r="M445" s="594"/>
      <c r="N445" s="594"/>
      <c r="O445" s="594"/>
      <c r="P445" s="594"/>
      <c r="Q445" s="594"/>
      <c r="R445" s="594"/>
      <c r="S445" s="594"/>
      <c r="T445" s="594"/>
      <c r="U445" s="653"/>
      <c r="V445" s="653"/>
      <c r="W445" s="611" t="s">
        <v>983</v>
      </c>
      <c r="X445" s="643"/>
      <c r="Y445" s="624"/>
      <c r="Z445" s="654"/>
      <c r="AA445" s="654"/>
    </row>
    <row r="446" spans="1:27" ht="31" customHeight="1" x14ac:dyDescent="0.35">
      <c r="A446" s="284">
        <v>219</v>
      </c>
      <c r="B446" s="651" t="s">
        <v>186</v>
      </c>
      <c r="C446" s="594" t="s">
        <v>984</v>
      </c>
      <c r="D446" s="594" t="s">
        <v>49</v>
      </c>
      <c r="E446" s="594" t="s">
        <v>186</v>
      </c>
      <c r="F446" s="637"/>
      <c r="G446" s="625" t="s">
        <v>186</v>
      </c>
      <c r="H446" s="607">
        <v>56.83</v>
      </c>
      <c r="I446" s="637">
        <f t="shared" ref="I446" si="308">I444+F445</f>
        <v>41587.692999999992</v>
      </c>
      <c r="J446" s="594">
        <v>156.04400000000001</v>
      </c>
      <c r="K446" s="637">
        <f t="shared" ref="K446" si="309">F447+F445</f>
        <v>798</v>
      </c>
      <c r="L446" s="607">
        <f t="shared" ref="L446" si="310">K446/2</f>
        <v>399</v>
      </c>
      <c r="M446" s="594">
        <v>215</v>
      </c>
      <c r="N446" s="594">
        <v>219</v>
      </c>
      <c r="O446" s="594">
        <v>435</v>
      </c>
      <c r="P446" s="594">
        <v>208</v>
      </c>
      <c r="Q446" s="594">
        <v>218</v>
      </c>
      <c r="R446" s="594">
        <v>426</v>
      </c>
      <c r="S446" s="594" t="s">
        <v>985</v>
      </c>
      <c r="T446" s="594" t="s">
        <v>986</v>
      </c>
      <c r="U446" s="653">
        <v>482616.57699999999</v>
      </c>
      <c r="V446" s="653">
        <v>2451961.8330000001</v>
      </c>
      <c r="W446" s="639" t="s">
        <v>2559</v>
      </c>
      <c r="X446" s="643" t="s">
        <v>194</v>
      </c>
      <c r="Y446" s="624" t="s">
        <v>194</v>
      </c>
      <c r="Z446" s="654" t="s">
        <v>194</v>
      </c>
      <c r="AA446" s="654" t="s">
        <v>194</v>
      </c>
    </row>
    <row r="447" spans="1:27" ht="31" customHeight="1" x14ac:dyDescent="0.35">
      <c r="A447" s="276"/>
      <c r="B447" s="651" t="s">
        <v>186</v>
      </c>
      <c r="C447" s="594"/>
      <c r="D447" s="594"/>
      <c r="E447" s="594"/>
      <c r="F447" s="637">
        <v>423</v>
      </c>
      <c r="G447" s="625"/>
      <c r="H447" s="607"/>
      <c r="I447" s="594"/>
      <c r="J447" s="594"/>
      <c r="K447" s="637"/>
      <c r="L447" s="652"/>
      <c r="M447" s="594"/>
      <c r="N447" s="594"/>
      <c r="O447" s="594"/>
      <c r="P447" s="594"/>
      <c r="Q447" s="594"/>
      <c r="R447" s="594"/>
      <c r="S447" s="594"/>
      <c r="T447" s="594"/>
      <c r="U447" s="653"/>
      <c r="V447" s="653"/>
      <c r="W447" s="611" t="s">
        <v>987</v>
      </c>
      <c r="X447" s="643"/>
      <c r="Y447" s="624"/>
      <c r="Z447" s="654"/>
      <c r="AA447" s="654"/>
    </row>
    <row r="448" spans="1:27" ht="31" customHeight="1" x14ac:dyDescent="0.35">
      <c r="A448" s="284">
        <v>220</v>
      </c>
      <c r="B448" s="651" t="s">
        <v>186</v>
      </c>
      <c r="C448" s="594" t="s">
        <v>988</v>
      </c>
      <c r="D448" s="594" t="s">
        <v>45</v>
      </c>
      <c r="E448" s="594" t="s">
        <v>186</v>
      </c>
      <c r="F448" s="637"/>
      <c r="G448" s="625" t="s">
        <v>186</v>
      </c>
      <c r="H448" s="607">
        <v>53.83</v>
      </c>
      <c r="I448" s="637">
        <f t="shared" ref="I448" si="311">I446+F447</f>
        <v>42010.692999999992</v>
      </c>
      <c r="J448" s="594">
        <v>157.33699999999999</v>
      </c>
      <c r="K448" s="637">
        <f t="shared" ref="K448" si="312">F449+F447</f>
        <v>763</v>
      </c>
      <c r="L448" s="607">
        <f t="shared" ref="L448" si="313">K448/2</f>
        <v>381.5</v>
      </c>
      <c r="M448" s="594">
        <v>205</v>
      </c>
      <c r="N448" s="594">
        <v>201</v>
      </c>
      <c r="O448" s="594">
        <v>406</v>
      </c>
      <c r="P448" s="594">
        <v>207</v>
      </c>
      <c r="Q448" s="594">
        <v>193</v>
      </c>
      <c r="R448" s="594">
        <v>400</v>
      </c>
      <c r="S448" s="594" t="s">
        <v>989</v>
      </c>
      <c r="T448" s="594" t="s">
        <v>990</v>
      </c>
      <c r="U448" s="653">
        <v>482982.48200000002</v>
      </c>
      <c r="V448" s="653">
        <v>2451749.6009999998</v>
      </c>
      <c r="W448" s="639" t="s">
        <v>2560</v>
      </c>
      <c r="X448" s="643" t="s">
        <v>194</v>
      </c>
      <c r="Y448" s="624" t="s">
        <v>194</v>
      </c>
      <c r="Z448" s="654" t="s">
        <v>194</v>
      </c>
      <c r="AA448" s="654" t="s">
        <v>194</v>
      </c>
    </row>
    <row r="449" spans="1:27" ht="31" customHeight="1" x14ac:dyDescent="0.35">
      <c r="A449" s="276"/>
      <c r="B449" s="651" t="s">
        <v>186</v>
      </c>
      <c r="C449" s="594"/>
      <c r="D449" s="594"/>
      <c r="E449" s="594"/>
      <c r="F449" s="637">
        <v>340</v>
      </c>
      <c r="G449" s="625"/>
      <c r="H449" s="607"/>
      <c r="I449" s="594"/>
      <c r="J449" s="594"/>
      <c r="K449" s="637"/>
      <c r="L449" s="652"/>
      <c r="M449" s="594"/>
      <c r="N449" s="594"/>
      <c r="O449" s="594"/>
      <c r="P449" s="594"/>
      <c r="Q449" s="594"/>
      <c r="R449" s="594"/>
      <c r="S449" s="594"/>
      <c r="T449" s="594"/>
      <c r="U449" s="653"/>
      <c r="V449" s="653"/>
      <c r="W449" s="611" t="s">
        <v>991</v>
      </c>
      <c r="X449" s="643"/>
      <c r="Y449" s="624"/>
      <c r="Z449" s="654"/>
      <c r="AA449" s="654"/>
    </row>
    <row r="450" spans="1:27" ht="31" customHeight="1" x14ac:dyDescent="0.35">
      <c r="A450" s="284">
        <v>221</v>
      </c>
      <c r="B450" s="651" t="s">
        <v>186</v>
      </c>
      <c r="C450" s="594" t="s">
        <v>992</v>
      </c>
      <c r="D450" s="594" t="s">
        <v>235</v>
      </c>
      <c r="E450" s="594" t="s">
        <v>186</v>
      </c>
      <c r="F450" s="637"/>
      <c r="G450" s="625" t="s">
        <v>186</v>
      </c>
      <c r="H450" s="607">
        <v>50.83</v>
      </c>
      <c r="I450" s="637">
        <f t="shared" ref="I450" si="314">I448+F449</f>
        <v>42350.692999999992</v>
      </c>
      <c r="J450" s="594">
        <v>154.56899999999999</v>
      </c>
      <c r="K450" s="637">
        <f t="shared" ref="K450" si="315">F451+F449</f>
        <v>735</v>
      </c>
      <c r="L450" s="607">
        <f t="shared" ref="L450" si="316">K450/2</f>
        <v>367.5</v>
      </c>
      <c r="M450" s="594">
        <v>139</v>
      </c>
      <c r="N450" s="594">
        <v>209</v>
      </c>
      <c r="O450" s="594">
        <v>349</v>
      </c>
      <c r="P450" s="594">
        <v>148</v>
      </c>
      <c r="Q450" s="594">
        <v>207</v>
      </c>
      <c r="R450" s="594">
        <v>354</v>
      </c>
      <c r="S450" s="594" t="s">
        <v>993</v>
      </c>
      <c r="T450" s="594" t="s">
        <v>994</v>
      </c>
      <c r="U450" s="653">
        <v>483276.59</v>
      </c>
      <c r="V450" s="653">
        <v>2451579.0120000001</v>
      </c>
      <c r="W450" s="639" t="s">
        <v>2560</v>
      </c>
      <c r="X450" s="643" t="s">
        <v>194</v>
      </c>
      <c r="Y450" s="624" t="s">
        <v>194</v>
      </c>
      <c r="Z450" s="654" t="s">
        <v>194</v>
      </c>
      <c r="AA450" s="654" t="s">
        <v>194</v>
      </c>
    </row>
    <row r="451" spans="1:27" ht="31" customHeight="1" x14ac:dyDescent="0.35">
      <c r="A451" s="276"/>
      <c r="B451" s="651" t="s">
        <v>186</v>
      </c>
      <c r="C451" s="594"/>
      <c r="D451" s="594"/>
      <c r="E451" s="594"/>
      <c r="F451" s="637">
        <v>395</v>
      </c>
      <c r="G451" s="625"/>
      <c r="H451" s="607"/>
      <c r="I451" s="594"/>
      <c r="J451" s="594"/>
      <c r="K451" s="637"/>
      <c r="L451" s="652"/>
      <c r="M451" s="594"/>
      <c r="N451" s="594"/>
      <c r="O451" s="594"/>
      <c r="P451" s="594"/>
      <c r="Q451" s="594"/>
      <c r="R451" s="594"/>
      <c r="S451" s="594"/>
      <c r="T451" s="594"/>
      <c r="U451" s="653"/>
      <c r="V451" s="653"/>
      <c r="W451" s="611" t="s">
        <v>995</v>
      </c>
      <c r="X451" s="643"/>
      <c r="Y451" s="624"/>
      <c r="Z451" s="654"/>
      <c r="AA451" s="654"/>
    </row>
    <row r="452" spans="1:27" ht="31" customHeight="1" x14ac:dyDescent="0.35">
      <c r="A452" s="284">
        <v>222</v>
      </c>
      <c r="B452" s="651" t="s">
        <v>186</v>
      </c>
      <c r="C452" s="594" t="s">
        <v>996</v>
      </c>
      <c r="D452" s="594" t="s">
        <v>45</v>
      </c>
      <c r="E452" s="594" t="s">
        <v>186</v>
      </c>
      <c r="F452" s="637"/>
      <c r="G452" s="625" t="s">
        <v>186</v>
      </c>
      <c r="H452" s="607">
        <v>53.83</v>
      </c>
      <c r="I452" s="637">
        <f t="shared" ref="I452" si="317">I450+F451</f>
        <v>42745.692999999992</v>
      </c>
      <c r="J452" s="594">
        <v>149.11600000000001</v>
      </c>
      <c r="K452" s="637">
        <f t="shared" ref="K452" si="318">F453+F451</f>
        <v>765</v>
      </c>
      <c r="L452" s="607">
        <f t="shared" ref="L452" si="319">K452/2</f>
        <v>382.5</v>
      </c>
      <c r="M452" s="594">
        <v>187</v>
      </c>
      <c r="N452" s="594">
        <v>206</v>
      </c>
      <c r="O452" s="594">
        <v>392</v>
      </c>
      <c r="P452" s="594">
        <v>190</v>
      </c>
      <c r="Q452" s="594">
        <v>201</v>
      </c>
      <c r="R452" s="594">
        <v>390</v>
      </c>
      <c r="S452" s="594" t="s">
        <v>997</v>
      </c>
      <c r="T452" s="594" t="s">
        <v>998</v>
      </c>
      <c r="U452" s="653">
        <v>483618.27399999998</v>
      </c>
      <c r="V452" s="653">
        <v>2451380.827</v>
      </c>
      <c r="W452" s="639" t="s">
        <v>2561</v>
      </c>
      <c r="X452" s="643" t="s">
        <v>194</v>
      </c>
      <c r="Y452" s="624" t="s">
        <v>194</v>
      </c>
      <c r="Z452" s="654" t="s">
        <v>194</v>
      </c>
      <c r="AA452" s="654" t="s">
        <v>194</v>
      </c>
    </row>
    <row r="453" spans="1:27" ht="31" customHeight="1" x14ac:dyDescent="0.35">
      <c r="A453" s="276"/>
      <c r="B453" s="651" t="s">
        <v>186</v>
      </c>
      <c r="C453" s="594"/>
      <c r="D453" s="594"/>
      <c r="E453" s="594"/>
      <c r="F453" s="637">
        <v>370</v>
      </c>
      <c r="G453" s="625"/>
      <c r="H453" s="607"/>
      <c r="I453" s="594"/>
      <c r="J453" s="594"/>
      <c r="K453" s="637"/>
      <c r="L453" s="652"/>
      <c r="M453" s="594"/>
      <c r="N453" s="594"/>
      <c r="O453" s="594"/>
      <c r="P453" s="594"/>
      <c r="Q453" s="594"/>
      <c r="R453" s="594"/>
      <c r="S453" s="594"/>
      <c r="T453" s="594"/>
      <c r="U453" s="653"/>
      <c r="V453" s="653"/>
      <c r="W453" s="611" t="s">
        <v>575</v>
      </c>
      <c r="X453" s="643"/>
      <c r="Y453" s="624"/>
      <c r="Z453" s="654"/>
      <c r="AA453" s="654"/>
    </row>
    <row r="454" spans="1:27" ht="31" customHeight="1" x14ac:dyDescent="0.35">
      <c r="A454" s="284">
        <v>223</v>
      </c>
      <c r="B454" s="651" t="s">
        <v>186</v>
      </c>
      <c r="C454" s="594" t="s">
        <v>999</v>
      </c>
      <c r="D454" s="594" t="s">
        <v>235</v>
      </c>
      <c r="E454" s="594" t="s">
        <v>186</v>
      </c>
      <c r="F454" s="637"/>
      <c r="G454" s="625" t="s">
        <v>186</v>
      </c>
      <c r="H454" s="607">
        <v>50.83</v>
      </c>
      <c r="I454" s="637">
        <f t="shared" ref="I454" si="320">I452+F453</f>
        <v>43115.692999999992</v>
      </c>
      <c r="J454" s="594">
        <v>147.97999999999999</v>
      </c>
      <c r="K454" s="637">
        <f t="shared" ref="K454" si="321">F455+F453</f>
        <v>700</v>
      </c>
      <c r="L454" s="607">
        <f t="shared" ref="L454" si="322">K454/2</f>
        <v>350</v>
      </c>
      <c r="M454" s="594">
        <v>165</v>
      </c>
      <c r="N454" s="594">
        <v>134</v>
      </c>
      <c r="O454" s="594">
        <v>299</v>
      </c>
      <c r="P454" s="594">
        <v>171</v>
      </c>
      <c r="Q454" s="594">
        <v>142</v>
      </c>
      <c r="R454" s="594">
        <v>313</v>
      </c>
      <c r="S454" s="594" t="s">
        <v>1000</v>
      </c>
      <c r="T454" s="594" t="s">
        <v>1001</v>
      </c>
      <c r="U454" s="653">
        <v>483938.33199999999</v>
      </c>
      <c r="V454" s="653">
        <v>2451195.1860000002</v>
      </c>
      <c r="W454" s="639" t="s">
        <v>2561</v>
      </c>
      <c r="X454" s="643" t="s">
        <v>194</v>
      </c>
      <c r="Y454" s="624" t="s">
        <v>194</v>
      </c>
      <c r="Z454" s="654" t="s">
        <v>194</v>
      </c>
      <c r="AA454" s="654" t="s">
        <v>194</v>
      </c>
    </row>
    <row r="455" spans="1:27" ht="31" customHeight="1" x14ac:dyDescent="0.35">
      <c r="A455" s="276"/>
      <c r="B455" s="651" t="s">
        <v>186</v>
      </c>
      <c r="C455" s="594"/>
      <c r="D455" s="594"/>
      <c r="E455" s="594"/>
      <c r="F455" s="637">
        <v>330</v>
      </c>
      <c r="G455" s="625"/>
      <c r="H455" s="607"/>
      <c r="I455" s="594"/>
      <c r="J455" s="594"/>
      <c r="K455" s="637"/>
      <c r="L455" s="652"/>
      <c r="M455" s="594"/>
      <c r="N455" s="594"/>
      <c r="O455" s="594"/>
      <c r="P455" s="594"/>
      <c r="Q455" s="594"/>
      <c r="R455" s="594"/>
      <c r="S455" s="594"/>
      <c r="T455" s="594"/>
      <c r="U455" s="653"/>
      <c r="V455" s="653"/>
      <c r="W455" s="611" t="s">
        <v>1002</v>
      </c>
      <c r="X455" s="643"/>
      <c r="Y455" s="624"/>
      <c r="Z455" s="654"/>
      <c r="AA455" s="654"/>
    </row>
    <row r="456" spans="1:27" ht="31" customHeight="1" x14ac:dyDescent="0.35">
      <c r="A456" s="284">
        <v>224</v>
      </c>
      <c r="B456" s="651" t="s">
        <v>1003</v>
      </c>
      <c r="C456" s="594" t="s">
        <v>1004</v>
      </c>
      <c r="D456" s="594" t="s">
        <v>224</v>
      </c>
      <c r="E456" s="594" t="s">
        <v>1005</v>
      </c>
      <c r="F456" s="637"/>
      <c r="G456" s="637">
        <f>SUM(F433:F455)</f>
        <v>4800</v>
      </c>
      <c r="H456" s="607">
        <v>48.32</v>
      </c>
      <c r="I456" s="637">
        <f t="shared" ref="I456" si="323">I454+F455</f>
        <v>43445.692999999992</v>
      </c>
      <c r="J456" s="594">
        <v>150.66</v>
      </c>
      <c r="K456" s="637">
        <f t="shared" ref="K456" si="324">F457+F455</f>
        <v>723</v>
      </c>
      <c r="L456" s="607">
        <f t="shared" ref="L456" si="325">K456/2</f>
        <v>361.5</v>
      </c>
      <c r="M456" s="594">
        <v>196</v>
      </c>
      <c r="N456" s="594">
        <v>191</v>
      </c>
      <c r="O456" s="594">
        <v>387</v>
      </c>
      <c r="P456" s="594">
        <v>188</v>
      </c>
      <c r="Q456" s="594">
        <v>192</v>
      </c>
      <c r="R456" s="594">
        <v>380</v>
      </c>
      <c r="S456" s="594" t="s">
        <v>1006</v>
      </c>
      <c r="T456" s="594" t="s">
        <v>1007</v>
      </c>
      <c r="U456" s="653">
        <v>484223.66</v>
      </c>
      <c r="V456" s="653">
        <v>2451029.69</v>
      </c>
      <c r="W456" s="639" t="s">
        <v>2561</v>
      </c>
      <c r="X456" s="643" t="s">
        <v>194</v>
      </c>
      <c r="Y456" s="624" t="s">
        <v>194</v>
      </c>
      <c r="Z456" s="654" t="s">
        <v>194</v>
      </c>
      <c r="AA456" s="654" t="s">
        <v>194</v>
      </c>
    </row>
    <row r="457" spans="1:27" ht="31" customHeight="1" x14ac:dyDescent="0.35">
      <c r="A457" s="276"/>
      <c r="B457" s="651" t="s">
        <v>186</v>
      </c>
      <c r="C457" s="594"/>
      <c r="D457" s="594"/>
      <c r="E457" s="594"/>
      <c r="F457" s="637">
        <v>393</v>
      </c>
      <c r="G457" s="625"/>
      <c r="H457" s="607"/>
      <c r="I457" s="594"/>
      <c r="J457" s="594"/>
      <c r="K457" s="637"/>
      <c r="L457" s="652"/>
      <c r="M457" s="594"/>
      <c r="N457" s="594"/>
      <c r="O457" s="594"/>
      <c r="P457" s="594"/>
      <c r="Q457" s="594"/>
      <c r="R457" s="594"/>
      <c r="S457" s="594"/>
      <c r="T457" s="594"/>
      <c r="U457" s="653"/>
      <c r="V457" s="653"/>
      <c r="W457" s="611" t="s">
        <v>266</v>
      </c>
      <c r="X457" s="643"/>
      <c r="Y457" s="624"/>
      <c r="Z457" s="654"/>
      <c r="AA457" s="654"/>
    </row>
    <row r="458" spans="1:27" ht="31" customHeight="1" x14ac:dyDescent="0.35">
      <c r="A458" s="284">
        <v>225</v>
      </c>
      <c r="B458" s="651" t="s">
        <v>186</v>
      </c>
      <c r="C458" s="594" t="s">
        <v>1008</v>
      </c>
      <c r="D458" s="594" t="s">
        <v>45</v>
      </c>
      <c r="E458" s="594" t="s">
        <v>186</v>
      </c>
      <c r="F458" s="637"/>
      <c r="G458" s="625" t="s">
        <v>186</v>
      </c>
      <c r="H458" s="607">
        <v>53.83</v>
      </c>
      <c r="I458" s="637">
        <f t="shared" ref="I458" si="326">I456+F457</f>
        <v>43838.692999999992</v>
      </c>
      <c r="J458" s="594">
        <v>151.91200000000001</v>
      </c>
      <c r="K458" s="637">
        <f t="shared" ref="K458" si="327">F459+F457</f>
        <v>780</v>
      </c>
      <c r="L458" s="607">
        <f t="shared" ref="L458" si="328">K458/2</f>
        <v>390</v>
      </c>
      <c r="M458" s="594">
        <v>203</v>
      </c>
      <c r="N458" s="594">
        <v>178</v>
      </c>
      <c r="O458" s="594">
        <v>380</v>
      </c>
      <c r="P458" s="594">
        <v>201</v>
      </c>
      <c r="Q458" s="594">
        <v>182</v>
      </c>
      <c r="R458" s="594">
        <v>384</v>
      </c>
      <c r="S458" s="594" t="s">
        <v>1009</v>
      </c>
      <c r="T458" s="594" t="s">
        <v>1010</v>
      </c>
      <c r="U458" s="653">
        <v>484616.277</v>
      </c>
      <c r="V458" s="653">
        <v>2451012.341</v>
      </c>
      <c r="W458" s="639" t="s">
        <v>2561</v>
      </c>
      <c r="X458" s="643" t="s">
        <v>194</v>
      </c>
      <c r="Y458" s="624" t="s">
        <v>194</v>
      </c>
      <c r="Z458" s="654" t="s">
        <v>194</v>
      </c>
      <c r="AA458" s="654" t="s">
        <v>194</v>
      </c>
    </row>
    <row r="459" spans="1:27" ht="31" customHeight="1" x14ac:dyDescent="0.35">
      <c r="A459" s="276"/>
      <c r="B459" s="651" t="s">
        <v>186</v>
      </c>
      <c r="C459" s="594"/>
      <c r="D459" s="594"/>
      <c r="E459" s="594"/>
      <c r="F459" s="637">
        <v>387</v>
      </c>
      <c r="G459" s="625"/>
      <c r="H459" s="607"/>
      <c r="I459" s="594"/>
      <c r="J459" s="594"/>
      <c r="K459" s="637"/>
      <c r="L459" s="652"/>
      <c r="M459" s="594"/>
      <c r="N459" s="594"/>
      <c r="O459" s="594"/>
      <c r="P459" s="594"/>
      <c r="Q459" s="594"/>
      <c r="R459" s="594"/>
      <c r="S459" s="594"/>
      <c r="T459" s="594"/>
      <c r="U459" s="653"/>
      <c r="V459" s="653"/>
      <c r="W459" s="611" t="s">
        <v>1011</v>
      </c>
      <c r="X459" s="643"/>
      <c r="Y459" s="624"/>
      <c r="Z459" s="654"/>
      <c r="AA459" s="654"/>
    </row>
    <row r="460" spans="1:27" ht="31" customHeight="1" x14ac:dyDescent="0.35">
      <c r="A460" s="284">
        <v>226</v>
      </c>
      <c r="B460" s="651" t="s">
        <v>186</v>
      </c>
      <c r="C460" s="594" t="s">
        <v>1012</v>
      </c>
      <c r="D460" s="594" t="s">
        <v>45</v>
      </c>
      <c r="E460" s="594" t="s">
        <v>186</v>
      </c>
      <c r="F460" s="637"/>
      <c r="G460" s="625" t="s">
        <v>186</v>
      </c>
      <c r="H460" s="607">
        <v>53.83</v>
      </c>
      <c r="I460" s="637">
        <f t="shared" ref="I460" si="329">I458+F459</f>
        <v>44225.692999999992</v>
      </c>
      <c r="J460" s="594">
        <v>155.35</v>
      </c>
      <c r="K460" s="637">
        <f t="shared" ref="K460" si="330">F461+F459</f>
        <v>768</v>
      </c>
      <c r="L460" s="607">
        <f t="shared" ref="L460" si="331">K460/2</f>
        <v>384</v>
      </c>
      <c r="M460" s="594">
        <v>210</v>
      </c>
      <c r="N460" s="594">
        <v>169</v>
      </c>
      <c r="O460" s="594">
        <v>379</v>
      </c>
      <c r="P460" s="594">
        <v>206</v>
      </c>
      <c r="Q460" s="594">
        <v>175</v>
      </c>
      <c r="R460" s="594">
        <v>381</v>
      </c>
      <c r="S460" s="594" t="s">
        <v>1013</v>
      </c>
      <c r="T460" s="594" t="s">
        <v>1014</v>
      </c>
      <c r="U460" s="653">
        <v>485002.902</v>
      </c>
      <c r="V460" s="653">
        <v>2450995.3450000002</v>
      </c>
      <c r="W460" s="639" t="s">
        <v>2561</v>
      </c>
      <c r="X460" s="643" t="s">
        <v>194</v>
      </c>
      <c r="Y460" s="624" t="s">
        <v>194</v>
      </c>
      <c r="Z460" s="654" t="s">
        <v>194</v>
      </c>
      <c r="AA460" s="654" t="s">
        <v>194</v>
      </c>
    </row>
    <row r="461" spans="1:27" ht="31" customHeight="1" x14ac:dyDescent="0.35">
      <c r="A461" s="276"/>
      <c r="B461" s="651" t="s">
        <v>186</v>
      </c>
      <c r="C461" s="594"/>
      <c r="D461" s="594"/>
      <c r="E461" s="594"/>
      <c r="F461" s="637">
        <v>381</v>
      </c>
      <c r="G461" s="625"/>
      <c r="H461" s="607"/>
      <c r="I461" s="594"/>
      <c r="J461" s="594"/>
      <c r="K461" s="637"/>
      <c r="L461" s="652"/>
      <c r="M461" s="594"/>
      <c r="N461" s="594"/>
      <c r="O461" s="594"/>
      <c r="P461" s="594"/>
      <c r="Q461" s="594"/>
      <c r="R461" s="594"/>
      <c r="S461" s="594"/>
      <c r="T461" s="594"/>
      <c r="U461" s="653"/>
      <c r="V461" s="653"/>
      <c r="W461" s="611" t="s">
        <v>2701</v>
      </c>
      <c r="X461" s="643"/>
      <c r="Y461" s="624"/>
      <c r="Z461" s="654"/>
      <c r="AA461" s="654"/>
    </row>
    <row r="462" spans="1:27" ht="31" customHeight="1" x14ac:dyDescent="0.35">
      <c r="A462" s="284">
        <v>227</v>
      </c>
      <c r="B462" s="651" t="s">
        <v>186</v>
      </c>
      <c r="C462" s="594" t="s">
        <v>1015</v>
      </c>
      <c r="D462" s="594" t="s">
        <v>45</v>
      </c>
      <c r="E462" s="594" t="s">
        <v>186</v>
      </c>
      <c r="F462" s="637"/>
      <c r="G462" s="625" t="s">
        <v>186</v>
      </c>
      <c r="H462" s="607">
        <v>53.83</v>
      </c>
      <c r="I462" s="637">
        <f t="shared" ref="I462" si="332">I460+F461</f>
        <v>44606.692999999992</v>
      </c>
      <c r="J462" s="594">
        <v>159.94499999999999</v>
      </c>
      <c r="K462" s="637">
        <f t="shared" ref="K462" si="333">F463+F461</f>
        <v>786</v>
      </c>
      <c r="L462" s="607">
        <f t="shared" ref="L462" si="334">K462/2</f>
        <v>393</v>
      </c>
      <c r="M462" s="594">
        <v>213</v>
      </c>
      <c r="N462" s="594">
        <v>189</v>
      </c>
      <c r="O462" s="594">
        <v>401</v>
      </c>
      <c r="P462" s="594">
        <v>207</v>
      </c>
      <c r="Q462" s="594">
        <v>193</v>
      </c>
      <c r="R462" s="594">
        <v>400</v>
      </c>
      <c r="S462" s="594" t="s">
        <v>1016</v>
      </c>
      <c r="T462" s="594" t="s">
        <v>1017</v>
      </c>
      <c r="U462" s="653">
        <v>485383.52799999999</v>
      </c>
      <c r="V462" s="653">
        <v>2450978.4369999999</v>
      </c>
      <c r="W462" s="639" t="s">
        <v>2561</v>
      </c>
      <c r="X462" s="643" t="s">
        <v>194</v>
      </c>
      <c r="Y462" s="624" t="s">
        <v>194</v>
      </c>
      <c r="Z462" s="654" t="s">
        <v>194</v>
      </c>
      <c r="AA462" s="654" t="s">
        <v>194</v>
      </c>
    </row>
    <row r="463" spans="1:27" ht="31" customHeight="1" x14ac:dyDescent="0.35">
      <c r="A463" s="276"/>
      <c r="B463" s="651" t="s">
        <v>186</v>
      </c>
      <c r="C463" s="594"/>
      <c r="D463" s="594"/>
      <c r="E463" s="594"/>
      <c r="F463" s="637">
        <v>405</v>
      </c>
      <c r="G463" s="625"/>
      <c r="H463" s="607"/>
      <c r="I463" s="594"/>
      <c r="J463" s="594"/>
      <c r="K463" s="637"/>
      <c r="L463" s="652"/>
      <c r="M463" s="594"/>
      <c r="N463" s="594"/>
      <c r="O463" s="594"/>
      <c r="P463" s="594"/>
      <c r="Q463" s="594"/>
      <c r="R463" s="594"/>
      <c r="S463" s="594"/>
      <c r="T463" s="594"/>
      <c r="U463" s="653"/>
      <c r="V463" s="653"/>
      <c r="W463" s="611" t="s">
        <v>2702</v>
      </c>
      <c r="X463" s="643"/>
      <c r="Y463" s="624"/>
      <c r="Z463" s="654"/>
      <c r="AA463" s="654"/>
    </row>
    <row r="464" spans="1:27" ht="31" customHeight="1" x14ac:dyDescent="0.35">
      <c r="A464" s="284">
        <v>228</v>
      </c>
      <c r="B464" s="651" t="s">
        <v>186</v>
      </c>
      <c r="C464" s="594" t="s">
        <v>1018</v>
      </c>
      <c r="D464" s="594" t="s">
        <v>45</v>
      </c>
      <c r="E464" s="594" t="s">
        <v>186</v>
      </c>
      <c r="F464" s="637"/>
      <c r="G464" s="625" t="s">
        <v>186</v>
      </c>
      <c r="H464" s="607">
        <v>53.83</v>
      </c>
      <c r="I464" s="637">
        <f t="shared" ref="I464" si="335">I462+F463</f>
        <v>45011.692999999992</v>
      </c>
      <c r="J464" s="594">
        <v>163.13999999999999</v>
      </c>
      <c r="K464" s="637">
        <f t="shared" ref="K464" si="336">F465+F463</f>
        <v>830</v>
      </c>
      <c r="L464" s="607">
        <f t="shared" ref="L464" si="337">K464/2</f>
        <v>415</v>
      </c>
      <c r="M464" s="594">
        <v>217</v>
      </c>
      <c r="N464" s="594">
        <v>187</v>
      </c>
      <c r="O464" s="594">
        <v>404</v>
      </c>
      <c r="P464" s="594">
        <v>214</v>
      </c>
      <c r="Q464" s="594">
        <v>194</v>
      </c>
      <c r="R464" s="594">
        <v>408</v>
      </c>
      <c r="S464" s="594" t="s">
        <v>1019</v>
      </c>
      <c r="T464" s="594" t="s">
        <v>1020</v>
      </c>
      <c r="U464" s="653">
        <v>485788.13299999997</v>
      </c>
      <c r="V464" s="653">
        <v>2450960.5580000002</v>
      </c>
      <c r="W464" s="639" t="s">
        <v>2562</v>
      </c>
      <c r="X464" s="643" t="s">
        <v>194</v>
      </c>
      <c r="Y464" s="624" t="s">
        <v>194</v>
      </c>
      <c r="Z464" s="654" t="s">
        <v>194</v>
      </c>
      <c r="AA464" s="654" t="s">
        <v>194</v>
      </c>
    </row>
    <row r="465" spans="1:27" ht="31" customHeight="1" x14ac:dyDescent="0.35">
      <c r="A465" s="276"/>
      <c r="B465" s="651" t="s">
        <v>186</v>
      </c>
      <c r="C465" s="594"/>
      <c r="D465" s="594"/>
      <c r="E465" s="594"/>
      <c r="F465" s="637">
        <v>425</v>
      </c>
      <c r="G465" s="625"/>
      <c r="H465" s="607"/>
      <c r="I465" s="594"/>
      <c r="J465" s="594"/>
      <c r="K465" s="637"/>
      <c r="L465" s="652"/>
      <c r="M465" s="594"/>
      <c r="N465" s="594"/>
      <c r="O465" s="594"/>
      <c r="P465" s="594"/>
      <c r="Q465" s="594"/>
      <c r="R465" s="594"/>
      <c r="S465" s="594"/>
      <c r="T465" s="594"/>
      <c r="U465" s="653"/>
      <c r="V465" s="653"/>
      <c r="W465" s="611" t="s">
        <v>645</v>
      </c>
      <c r="X465" s="643"/>
      <c r="Y465" s="624"/>
      <c r="Z465" s="654"/>
      <c r="AA465" s="654"/>
    </row>
    <row r="466" spans="1:27" ht="31" customHeight="1" x14ac:dyDescent="0.35">
      <c r="A466" s="284">
        <v>229</v>
      </c>
      <c r="B466" s="651" t="s">
        <v>186</v>
      </c>
      <c r="C466" s="594" t="s">
        <v>1021</v>
      </c>
      <c r="D466" s="594" t="s">
        <v>49</v>
      </c>
      <c r="E466" s="594" t="s">
        <v>186</v>
      </c>
      <c r="F466" s="637"/>
      <c r="G466" s="625" t="s">
        <v>186</v>
      </c>
      <c r="H466" s="607">
        <v>56.83</v>
      </c>
      <c r="I466" s="637">
        <f t="shared" ref="I466" si="338">I464+F465</f>
        <v>45436.692999999992</v>
      </c>
      <c r="J466" s="594">
        <v>166.24299999999999</v>
      </c>
      <c r="K466" s="637">
        <f t="shared" ref="K466" si="339">F467+F465</f>
        <v>824</v>
      </c>
      <c r="L466" s="607">
        <f t="shared" ref="L466" si="340">K466/2</f>
        <v>412</v>
      </c>
      <c r="M466" s="594">
        <v>239</v>
      </c>
      <c r="N466" s="594">
        <v>214</v>
      </c>
      <c r="O466" s="594">
        <v>453</v>
      </c>
      <c r="P466" s="594">
        <v>233</v>
      </c>
      <c r="Q466" s="594">
        <v>211</v>
      </c>
      <c r="R466" s="594">
        <v>444</v>
      </c>
      <c r="S466" s="594" t="s">
        <v>1022</v>
      </c>
      <c r="T466" s="594" t="s">
        <v>1023</v>
      </c>
      <c r="U466" s="653">
        <v>486212.71899999998</v>
      </c>
      <c r="V466" s="653">
        <v>2450941.7960000001</v>
      </c>
      <c r="W466" s="639" t="s">
        <v>2562</v>
      </c>
      <c r="X466" s="643" t="s">
        <v>194</v>
      </c>
      <c r="Y466" s="624" t="s">
        <v>194</v>
      </c>
      <c r="Z466" s="654" t="s">
        <v>194</v>
      </c>
      <c r="AA466" s="654" t="s">
        <v>194</v>
      </c>
    </row>
    <row r="467" spans="1:27" ht="31" customHeight="1" x14ac:dyDescent="0.35">
      <c r="A467" s="276"/>
      <c r="B467" s="651" t="s">
        <v>186</v>
      </c>
      <c r="C467" s="594"/>
      <c r="D467" s="594"/>
      <c r="E467" s="594"/>
      <c r="F467" s="637">
        <v>399</v>
      </c>
      <c r="G467" s="625"/>
      <c r="H467" s="607"/>
      <c r="I467" s="594"/>
      <c r="J467" s="594"/>
      <c r="K467" s="637"/>
      <c r="L467" s="652"/>
      <c r="M467" s="594"/>
      <c r="N467" s="594"/>
      <c r="O467" s="594"/>
      <c r="P467" s="594"/>
      <c r="Q467" s="594"/>
      <c r="R467" s="594"/>
      <c r="S467" s="594"/>
      <c r="T467" s="594"/>
      <c r="U467" s="653"/>
      <c r="V467" s="653"/>
      <c r="W467" s="611" t="s">
        <v>1024</v>
      </c>
      <c r="X467" s="643"/>
      <c r="Y467" s="624"/>
      <c r="Z467" s="654"/>
      <c r="AA467" s="654"/>
    </row>
    <row r="468" spans="1:27" ht="31" customHeight="1" x14ac:dyDescent="0.35">
      <c r="A468" s="284">
        <v>230</v>
      </c>
      <c r="B468" s="651" t="s">
        <v>186</v>
      </c>
      <c r="C468" s="594" t="s">
        <v>1025</v>
      </c>
      <c r="D468" s="594" t="s">
        <v>45</v>
      </c>
      <c r="E468" s="594" t="s">
        <v>186</v>
      </c>
      <c r="F468" s="637"/>
      <c r="G468" s="625" t="s">
        <v>186</v>
      </c>
      <c r="H468" s="607">
        <v>53.83</v>
      </c>
      <c r="I468" s="637">
        <f t="shared" ref="I468" si="341">I466+F467</f>
        <v>45835.692999999992</v>
      </c>
      <c r="J468" s="594">
        <v>166.07499999999999</v>
      </c>
      <c r="K468" s="637">
        <f t="shared" ref="K468" si="342">F469+F467</f>
        <v>789</v>
      </c>
      <c r="L468" s="607">
        <f t="shared" ref="L468" si="343">K468/2</f>
        <v>394.5</v>
      </c>
      <c r="M468" s="594">
        <v>186</v>
      </c>
      <c r="N468" s="594">
        <v>214</v>
      </c>
      <c r="O468" s="594">
        <v>399</v>
      </c>
      <c r="P468" s="594">
        <v>190</v>
      </c>
      <c r="Q468" s="594">
        <v>209</v>
      </c>
      <c r="R468" s="594">
        <v>399</v>
      </c>
      <c r="S468" s="594" t="s">
        <v>1026</v>
      </c>
      <c r="T468" s="594" t="s">
        <v>1027</v>
      </c>
      <c r="U468" s="653">
        <v>486611.33</v>
      </c>
      <c r="V468" s="653">
        <v>2450924.182</v>
      </c>
      <c r="W468" s="639" t="s">
        <v>2562</v>
      </c>
      <c r="X468" s="643" t="s">
        <v>194</v>
      </c>
      <c r="Y468" s="624" t="s">
        <v>194</v>
      </c>
      <c r="Z468" s="654" t="s">
        <v>194</v>
      </c>
      <c r="AA468" s="654" t="s">
        <v>194</v>
      </c>
    </row>
    <row r="469" spans="1:27" ht="31" customHeight="1" x14ac:dyDescent="0.35">
      <c r="A469" s="276"/>
      <c r="B469" s="651" t="s">
        <v>186</v>
      </c>
      <c r="C469" s="594"/>
      <c r="D469" s="594"/>
      <c r="E469" s="594"/>
      <c r="F469" s="637">
        <v>390</v>
      </c>
      <c r="G469" s="625"/>
      <c r="H469" s="607"/>
      <c r="I469" s="594"/>
      <c r="J469" s="594"/>
      <c r="K469" s="637"/>
      <c r="L469" s="652"/>
      <c r="M469" s="594"/>
      <c r="N469" s="594"/>
      <c r="O469" s="594"/>
      <c r="P469" s="594"/>
      <c r="Q469" s="594"/>
      <c r="R469" s="594"/>
      <c r="S469" s="594"/>
      <c r="T469" s="594"/>
      <c r="U469" s="653"/>
      <c r="V469" s="653"/>
      <c r="W469" s="611"/>
      <c r="X469" s="643"/>
      <c r="Y469" s="624"/>
      <c r="Z469" s="654"/>
      <c r="AA469" s="654"/>
    </row>
    <row r="470" spans="1:27" ht="31" customHeight="1" x14ac:dyDescent="0.35">
      <c r="A470" s="284">
        <v>231</v>
      </c>
      <c r="B470" s="651" t="s">
        <v>186</v>
      </c>
      <c r="C470" s="594" t="s">
        <v>1028</v>
      </c>
      <c r="D470" s="594" t="s">
        <v>45</v>
      </c>
      <c r="E470" s="594" t="s">
        <v>186</v>
      </c>
      <c r="F470" s="637"/>
      <c r="G470" s="625" t="s">
        <v>186</v>
      </c>
      <c r="H470" s="607">
        <v>53.83</v>
      </c>
      <c r="I470" s="637">
        <f t="shared" ref="I470" si="344">I468+F469</f>
        <v>46225.692999999992</v>
      </c>
      <c r="J470" s="594">
        <v>162.148</v>
      </c>
      <c r="K470" s="637">
        <f t="shared" ref="K470" si="345">F471+F469</f>
        <v>763</v>
      </c>
      <c r="L470" s="607">
        <f t="shared" ref="L470" si="346">K470/2</f>
        <v>381.5</v>
      </c>
      <c r="M470" s="594">
        <v>177</v>
      </c>
      <c r="N470" s="594">
        <v>189</v>
      </c>
      <c r="O470" s="594">
        <v>366</v>
      </c>
      <c r="P470" s="594">
        <v>182</v>
      </c>
      <c r="Q470" s="594">
        <v>189</v>
      </c>
      <c r="R470" s="594">
        <v>371</v>
      </c>
      <c r="S470" s="594" t="s">
        <v>1029</v>
      </c>
      <c r="T470" s="594" t="s">
        <v>1030</v>
      </c>
      <c r="U470" s="653">
        <v>487000.95</v>
      </c>
      <c r="V470" s="653">
        <v>2450906.9649999999</v>
      </c>
      <c r="W470" s="639" t="s">
        <v>2562</v>
      </c>
      <c r="X470" s="643" t="s">
        <v>194</v>
      </c>
      <c r="Y470" s="624" t="s">
        <v>194</v>
      </c>
      <c r="Z470" s="654" t="s">
        <v>194</v>
      </c>
      <c r="AA470" s="654" t="s">
        <v>194</v>
      </c>
    </row>
    <row r="471" spans="1:27" ht="31" customHeight="1" x14ac:dyDescent="0.35">
      <c r="A471" s="276"/>
      <c r="B471" s="651" t="s">
        <v>186</v>
      </c>
      <c r="C471" s="594"/>
      <c r="D471" s="594"/>
      <c r="E471" s="594"/>
      <c r="F471" s="637">
        <v>373</v>
      </c>
      <c r="G471" s="625"/>
      <c r="H471" s="607"/>
      <c r="I471" s="594"/>
      <c r="J471" s="594"/>
      <c r="K471" s="637"/>
      <c r="L471" s="652"/>
      <c r="M471" s="594"/>
      <c r="N471" s="594"/>
      <c r="O471" s="594"/>
      <c r="P471" s="594"/>
      <c r="Q471" s="594"/>
      <c r="R471" s="594"/>
      <c r="S471" s="594"/>
      <c r="T471" s="594"/>
      <c r="U471" s="653"/>
      <c r="V471" s="653"/>
      <c r="W471" s="611" t="s">
        <v>1031</v>
      </c>
      <c r="X471" s="643"/>
      <c r="Y471" s="624"/>
      <c r="Z471" s="654"/>
      <c r="AA471" s="654"/>
    </row>
    <row r="472" spans="1:27" ht="31" customHeight="1" x14ac:dyDescent="0.35">
      <c r="A472" s="284">
        <v>232</v>
      </c>
      <c r="B472" s="651" t="s">
        <v>186</v>
      </c>
      <c r="C472" s="594" t="s">
        <v>1032</v>
      </c>
      <c r="D472" s="594" t="s">
        <v>45</v>
      </c>
      <c r="E472" s="594" t="s">
        <v>186</v>
      </c>
      <c r="F472" s="637"/>
      <c r="G472" s="625" t="s">
        <v>186</v>
      </c>
      <c r="H472" s="607">
        <v>53.83</v>
      </c>
      <c r="I472" s="637">
        <f t="shared" ref="I472" si="347">I470+F471</f>
        <v>46598.692999999992</v>
      </c>
      <c r="J472" s="594">
        <v>161.65600000000001</v>
      </c>
      <c r="K472" s="637">
        <f t="shared" ref="K472" si="348">F473+F471</f>
        <v>774</v>
      </c>
      <c r="L472" s="607">
        <f t="shared" ref="L472" si="349">K472/2</f>
        <v>387</v>
      </c>
      <c r="M472" s="594">
        <v>184</v>
      </c>
      <c r="N472" s="594">
        <v>198</v>
      </c>
      <c r="O472" s="594">
        <v>382</v>
      </c>
      <c r="P472" s="594">
        <v>185</v>
      </c>
      <c r="Q472" s="594">
        <v>199</v>
      </c>
      <c r="R472" s="594">
        <v>384</v>
      </c>
      <c r="S472" s="594" t="s">
        <v>1033</v>
      </c>
      <c r="T472" s="594" t="s">
        <v>1034</v>
      </c>
      <c r="U472" s="653">
        <v>487373.58600000001</v>
      </c>
      <c r="V472" s="653">
        <v>2450890.4989999998</v>
      </c>
      <c r="W472" s="639" t="s">
        <v>2562</v>
      </c>
      <c r="X472" s="643" t="s">
        <v>194</v>
      </c>
      <c r="Y472" s="624" t="s">
        <v>194</v>
      </c>
      <c r="Z472" s="654" t="s">
        <v>194</v>
      </c>
      <c r="AA472" s="654" t="s">
        <v>194</v>
      </c>
    </row>
    <row r="473" spans="1:27" ht="31" customHeight="1" x14ac:dyDescent="0.35">
      <c r="A473" s="276"/>
      <c r="B473" s="651" t="s">
        <v>186</v>
      </c>
      <c r="C473" s="594"/>
      <c r="D473" s="594"/>
      <c r="E473" s="594"/>
      <c r="F473" s="637">
        <v>401</v>
      </c>
      <c r="G473" s="625"/>
      <c r="H473" s="607"/>
      <c r="I473" s="594"/>
      <c r="J473" s="594"/>
      <c r="K473" s="637"/>
      <c r="L473" s="652"/>
      <c r="M473" s="594"/>
      <c r="N473" s="594"/>
      <c r="O473" s="594"/>
      <c r="P473" s="594"/>
      <c r="Q473" s="594"/>
      <c r="R473" s="594"/>
      <c r="S473" s="594"/>
      <c r="T473" s="594"/>
      <c r="U473" s="653"/>
      <c r="V473" s="653"/>
      <c r="W473" s="611" t="s">
        <v>1035</v>
      </c>
      <c r="X473" s="643"/>
      <c r="Y473" s="624"/>
      <c r="Z473" s="654"/>
      <c r="AA473" s="654"/>
    </row>
    <row r="474" spans="1:27" ht="31" customHeight="1" x14ac:dyDescent="0.35">
      <c r="A474" s="284">
        <v>233</v>
      </c>
      <c r="B474" s="651" t="s">
        <v>186</v>
      </c>
      <c r="C474" s="594" t="s">
        <v>1036</v>
      </c>
      <c r="D474" s="594" t="s">
        <v>45</v>
      </c>
      <c r="E474" s="594" t="s">
        <v>186</v>
      </c>
      <c r="F474" s="637"/>
      <c r="G474" s="625" t="s">
        <v>186</v>
      </c>
      <c r="H474" s="607">
        <v>53.83</v>
      </c>
      <c r="I474" s="637">
        <f t="shared" ref="I474" si="350">I472+F473</f>
        <v>46999.692999999992</v>
      </c>
      <c r="J474" s="594">
        <v>162.358</v>
      </c>
      <c r="K474" s="637">
        <f t="shared" ref="K474" si="351">F475+F473</f>
        <v>770.82500000000005</v>
      </c>
      <c r="L474" s="607">
        <f t="shared" ref="L474" si="352">K474/2</f>
        <v>385.41250000000002</v>
      </c>
      <c r="M474" s="594">
        <v>204</v>
      </c>
      <c r="N474" s="594">
        <v>197</v>
      </c>
      <c r="O474" s="594">
        <v>401</v>
      </c>
      <c r="P474" s="594">
        <v>204</v>
      </c>
      <c r="Q474" s="594">
        <v>194</v>
      </c>
      <c r="R474" s="594">
        <v>398</v>
      </c>
      <c r="S474" s="594" t="s">
        <v>1037</v>
      </c>
      <c r="T474" s="594" t="s">
        <v>1038</v>
      </c>
      <c r="U474" s="653">
        <v>487774.19500000001</v>
      </c>
      <c r="V474" s="653">
        <v>2450872.7960000001</v>
      </c>
      <c r="W474" s="639" t="s">
        <v>2562</v>
      </c>
      <c r="X474" s="643" t="s">
        <v>194</v>
      </c>
      <c r="Y474" s="624" t="s">
        <v>194</v>
      </c>
      <c r="Z474" s="654" t="s">
        <v>194</v>
      </c>
      <c r="AA474" s="654" t="s">
        <v>194</v>
      </c>
    </row>
    <row r="475" spans="1:27" ht="31" customHeight="1" x14ac:dyDescent="0.35">
      <c r="A475" s="276"/>
      <c r="B475" s="651" t="s">
        <v>186</v>
      </c>
      <c r="C475" s="594"/>
      <c r="D475" s="594"/>
      <c r="E475" s="594"/>
      <c r="F475" s="637">
        <v>369.82499999999999</v>
      </c>
      <c r="G475" s="625"/>
      <c r="H475" s="607"/>
      <c r="I475" s="594"/>
      <c r="J475" s="594"/>
      <c r="K475" s="637"/>
      <c r="L475" s="652"/>
      <c r="M475" s="594"/>
      <c r="N475" s="594"/>
      <c r="O475" s="594"/>
      <c r="P475" s="594"/>
      <c r="Q475" s="594"/>
      <c r="R475" s="594"/>
      <c r="S475" s="594"/>
      <c r="T475" s="594"/>
      <c r="U475" s="653"/>
      <c r="V475" s="653"/>
      <c r="W475" s="611" t="s">
        <v>1039</v>
      </c>
      <c r="X475" s="643"/>
      <c r="Y475" s="624"/>
      <c r="Z475" s="654"/>
      <c r="AA475" s="654"/>
    </row>
    <row r="476" spans="1:27" ht="31" customHeight="1" x14ac:dyDescent="0.35">
      <c r="A476" s="284">
        <v>234</v>
      </c>
      <c r="B476" s="651" t="s">
        <v>1040</v>
      </c>
      <c r="C476" s="594" t="s">
        <v>1041</v>
      </c>
      <c r="D476" s="594" t="s">
        <v>427</v>
      </c>
      <c r="E476" s="594" t="s">
        <v>1042</v>
      </c>
      <c r="F476" s="637"/>
      <c r="G476" s="637">
        <f>SUM(F457:F475)</f>
        <v>3923.8249999999998</v>
      </c>
      <c r="H476" s="607">
        <v>48.32</v>
      </c>
      <c r="I476" s="637">
        <f t="shared" ref="I476" si="353">I474+F475</f>
        <v>47369.517999999989</v>
      </c>
      <c r="J476" s="594">
        <v>160.05000000000001</v>
      </c>
      <c r="K476" s="637">
        <f t="shared" ref="K476" si="354">F477+F475</f>
        <v>759.82500000000005</v>
      </c>
      <c r="L476" s="607">
        <f t="shared" ref="L476" si="355">K476/2</f>
        <v>379.91250000000002</v>
      </c>
      <c r="M476" s="594">
        <v>174</v>
      </c>
      <c r="N476" s="594">
        <v>210</v>
      </c>
      <c r="O476" s="594">
        <v>384</v>
      </c>
      <c r="P476" s="594">
        <v>177</v>
      </c>
      <c r="Q476" s="594">
        <v>207</v>
      </c>
      <c r="R476" s="594">
        <v>384</v>
      </c>
      <c r="S476" s="594" t="s">
        <v>1043</v>
      </c>
      <c r="T476" s="594" t="s">
        <v>1044</v>
      </c>
      <c r="U476" s="653">
        <v>488143.66</v>
      </c>
      <c r="V476" s="653">
        <v>2450856.4700000002</v>
      </c>
      <c r="W476" s="639" t="s">
        <v>2563</v>
      </c>
      <c r="X476" s="643" t="s">
        <v>194</v>
      </c>
      <c r="Y476" s="624" t="s">
        <v>194</v>
      </c>
      <c r="Z476" s="654" t="s">
        <v>194</v>
      </c>
      <c r="AA476" s="654" t="s">
        <v>194</v>
      </c>
    </row>
    <row r="477" spans="1:27" ht="31" customHeight="1" x14ac:dyDescent="0.35">
      <c r="A477" s="276"/>
      <c r="B477" s="651" t="s">
        <v>186</v>
      </c>
      <c r="C477" s="594"/>
      <c r="D477" s="594"/>
      <c r="E477" s="594"/>
      <c r="F477" s="637">
        <v>390</v>
      </c>
      <c r="G477" s="625"/>
      <c r="H477" s="607"/>
      <c r="I477" s="594"/>
      <c r="J477" s="594"/>
      <c r="K477" s="637"/>
      <c r="L477" s="652"/>
      <c r="M477" s="594"/>
      <c r="N477" s="594"/>
      <c r="O477" s="594"/>
      <c r="P477" s="594"/>
      <c r="Q477" s="594"/>
      <c r="R477" s="594"/>
      <c r="S477" s="594"/>
      <c r="T477" s="594"/>
      <c r="U477" s="653"/>
      <c r="V477" s="653"/>
      <c r="W477" s="611" t="s">
        <v>1045</v>
      </c>
      <c r="X477" s="643"/>
      <c r="Y477" s="624"/>
      <c r="Z477" s="654"/>
      <c r="AA477" s="654"/>
    </row>
    <row r="478" spans="1:27" ht="31" customHeight="1" x14ac:dyDescent="0.35">
      <c r="A478" s="284">
        <v>235</v>
      </c>
      <c r="B478" s="651" t="s">
        <v>186</v>
      </c>
      <c r="C478" s="594" t="s">
        <v>1046</v>
      </c>
      <c r="D478" s="594" t="s">
        <v>45</v>
      </c>
      <c r="E478" s="594" t="s">
        <v>186</v>
      </c>
      <c r="F478" s="637"/>
      <c r="G478" s="625" t="s">
        <v>186</v>
      </c>
      <c r="H478" s="607">
        <v>53.83</v>
      </c>
      <c r="I478" s="637">
        <f t="shared" ref="I478" si="356">I476+F477</f>
        <v>47759.517999999989</v>
      </c>
      <c r="J478" s="594">
        <v>156.892</v>
      </c>
      <c r="K478" s="637">
        <f t="shared" ref="K478" si="357">F479+F477</f>
        <v>777</v>
      </c>
      <c r="L478" s="607">
        <f t="shared" ref="L478" si="358">K478/2</f>
        <v>388.5</v>
      </c>
      <c r="M478" s="594">
        <v>181</v>
      </c>
      <c r="N478" s="594">
        <v>200</v>
      </c>
      <c r="O478" s="594">
        <v>381</v>
      </c>
      <c r="P478" s="594">
        <v>185</v>
      </c>
      <c r="Q478" s="594">
        <v>199</v>
      </c>
      <c r="R478" s="594">
        <v>384</v>
      </c>
      <c r="S478" s="594" t="s">
        <v>1047</v>
      </c>
      <c r="T478" s="594" t="s">
        <v>1048</v>
      </c>
      <c r="U478" s="653">
        <v>488498.57199999999</v>
      </c>
      <c r="V478" s="653">
        <v>2450694.7999999998</v>
      </c>
      <c r="W478" s="639" t="s">
        <v>2563</v>
      </c>
      <c r="X478" s="643" t="s">
        <v>194</v>
      </c>
      <c r="Y478" s="624" t="s">
        <v>194</v>
      </c>
      <c r="Z478" s="654" t="s">
        <v>194</v>
      </c>
      <c r="AA478" s="654" t="s">
        <v>194</v>
      </c>
    </row>
    <row r="479" spans="1:27" ht="31" customHeight="1" x14ac:dyDescent="0.35">
      <c r="A479" s="276"/>
      <c r="B479" s="651" t="s">
        <v>186</v>
      </c>
      <c r="C479" s="594"/>
      <c r="D479" s="594"/>
      <c r="E479" s="594"/>
      <c r="F479" s="637">
        <v>387</v>
      </c>
      <c r="G479" s="625"/>
      <c r="H479" s="607"/>
      <c r="I479" s="594"/>
      <c r="J479" s="594"/>
      <c r="K479" s="637"/>
      <c r="L479" s="652"/>
      <c r="M479" s="594"/>
      <c r="N479" s="594"/>
      <c r="O479" s="594"/>
      <c r="P479" s="594"/>
      <c r="Q479" s="594"/>
      <c r="R479" s="594"/>
      <c r="S479" s="594"/>
      <c r="T479" s="594"/>
      <c r="U479" s="653"/>
      <c r="V479" s="653"/>
      <c r="W479" s="611" t="s">
        <v>1049</v>
      </c>
      <c r="X479" s="643"/>
      <c r="Y479" s="624"/>
      <c r="Z479" s="654"/>
      <c r="AA479" s="654"/>
    </row>
    <row r="480" spans="1:27" ht="31" customHeight="1" x14ac:dyDescent="0.35">
      <c r="A480" s="284">
        <v>236</v>
      </c>
      <c r="B480" s="651" t="s">
        <v>186</v>
      </c>
      <c r="C480" s="594" t="s">
        <v>1050</v>
      </c>
      <c r="D480" s="594" t="s">
        <v>45</v>
      </c>
      <c r="E480" s="594" t="s">
        <v>186</v>
      </c>
      <c r="F480" s="637"/>
      <c r="G480" s="625" t="s">
        <v>186</v>
      </c>
      <c r="H480" s="607">
        <v>53.83</v>
      </c>
      <c r="I480" s="637">
        <f t="shared" ref="I480" si="359">I478+F479</f>
        <v>48146.517999999989</v>
      </c>
      <c r="J480" s="594">
        <v>155.554</v>
      </c>
      <c r="K480" s="637">
        <f t="shared" ref="K480" si="360">F481+F479</f>
        <v>779</v>
      </c>
      <c r="L480" s="607">
        <f t="shared" ref="L480" si="361">K480/2</f>
        <v>389.5</v>
      </c>
      <c r="M480" s="594">
        <v>188</v>
      </c>
      <c r="N480" s="594">
        <v>194</v>
      </c>
      <c r="O480" s="594">
        <v>381</v>
      </c>
      <c r="P480" s="594">
        <v>190</v>
      </c>
      <c r="Q480" s="594">
        <v>195</v>
      </c>
      <c r="R480" s="594">
        <v>384</v>
      </c>
      <c r="S480" s="594" t="s">
        <v>1051</v>
      </c>
      <c r="T480" s="594" t="s">
        <v>1052</v>
      </c>
      <c r="U480" s="653">
        <v>488850.75400000002</v>
      </c>
      <c r="V480" s="653">
        <v>2450534.3730000001</v>
      </c>
      <c r="W480" s="639" t="s">
        <v>2563</v>
      </c>
      <c r="X480" s="643" t="s">
        <v>194</v>
      </c>
      <c r="Y480" s="624" t="s">
        <v>194</v>
      </c>
      <c r="Z480" s="654" t="s">
        <v>194</v>
      </c>
      <c r="AA480" s="654" t="s">
        <v>194</v>
      </c>
    </row>
    <row r="481" spans="1:27" ht="31" customHeight="1" x14ac:dyDescent="0.35">
      <c r="A481" s="276"/>
      <c r="B481" s="651" t="s">
        <v>186</v>
      </c>
      <c r="C481" s="594"/>
      <c r="D481" s="594"/>
      <c r="E481" s="594"/>
      <c r="F481" s="637">
        <v>392</v>
      </c>
      <c r="G481" s="625"/>
      <c r="H481" s="607"/>
      <c r="I481" s="594"/>
      <c r="J481" s="594"/>
      <c r="K481" s="637"/>
      <c r="L481" s="652"/>
      <c r="M481" s="594"/>
      <c r="N481" s="594"/>
      <c r="O481" s="594"/>
      <c r="P481" s="594"/>
      <c r="Q481" s="594"/>
      <c r="R481" s="594"/>
      <c r="S481" s="594"/>
      <c r="T481" s="594"/>
      <c r="U481" s="653"/>
      <c r="V481" s="653"/>
      <c r="W481" s="611" t="s">
        <v>1053</v>
      </c>
      <c r="X481" s="643"/>
      <c r="Y481" s="624"/>
      <c r="Z481" s="654"/>
      <c r="AA481" s="654"/>
    </row>
    <row r="482" spans="1:27" ht="31" customHeight="1" x14ac:dyDescent="0.35">
      <c r="A482" s="284">
        <v>237</v>
      </c>
      <c r="B482" s="651" t="s">
        <v>186</v>
      </c>
      <c r="C482" s="594" t="s">
        <v>1054</v>
      </c>
      <c r="D482" s="594" t="s">
        <v>45</v>
      </c>
      <c r="E482" s="594" t="s">
        <v>186</v>
      </c>
      <c r="F482" s="637"/>
      <c r="G482" s="625" t="s">
        <v>186</v>
      </c>
      <c r="H482" s="607">
        <v>53.83</v>
      </c>
      <c r="I482" s="637">
        <f t="shared" ref="I482" si="362">I480+F481</f>
        <v>48538.517999999989</v>
      </c>
      <c r="J482" s="594">
        <v>156.15100000000001</v>
      </c>
      <c r="K482" s="637">
        <f t="shared" ref="K482" si="363">F483+F481</f>
        <v>786</v>
      </c>
      <c r="L482" s="607">
        <f t="shared" ref="L482" si="364">K482/2</f>
        <v>393</v>
      </c>
      <c r="M482" s="594">
        <v>199</v>
      </c>
      <c r="N482" s="594">
        <v>205</v>
      </c>
      <c r="O482" s="594">
        <v>405</v>
      </c>
      <c r="P482" s="594">
        <v>199</v>
      </c>
      <c r="Q482" s="594">
        <v>204</v>
      </c>
      <c r="R482" s="594">
        <v>403</v>
      </c>
      <c r="S482" s="594" t="s">
        <v>1055</v>
      </c>
      <c r="T482" s="594" t="s">
        <v>1056</v>
      </c>
      <c r="U482" s="653">
        <v>489207.48700000002</v>
      </c>
      <c r="V482" s="653">
        <v>2450371.8739999998</v>
      </c>
      <c r="W482" s="639" t="s">
        <v>2563</v>
      </c>
      <c r="X482" s="643" t="s">
        <v>194</v>
      </c>
      <c r="Y482" s="624" t="s">
        <v>194</v>
      </c>
      <c r="Z482" s="654" t="s">
        <v>194</v>
      </c>
      <c r="AA482" s="654" t="s">
        <v>194</v>
      </c>
    </row>
    <row r="483" spans="1:27" ht="31" customHeight="1" x14ac:dyDescent="0.35">
      <c r="A483" s="276"/>
      <c r="B483" s="651" t="s">
        <v>186</v>
      </c>
      <c r="C483" s="594"/>
      <c r="D483" s="594"/>
      <c r="E483" s="594"/>
      <c r="F483" s="637">
        <v>394</v>
      </c>
      <c r="G483" s="625"/>
      <c r="H483" s="607"/>
      <c r="I483" s="594"/>
      <c r="J483" s="594"/>
      <c r="K483" s="637"/>
      <c r="L483" s="652"/>
      <c r="M483" s="594"/>
      <c r="N483" s="594"/>
      <c r="O483" s="594"/>
      <c r="P483" s="594"/>
      <c r="Q483" s="594"/>
      <c r="R483" s="594"/>
      <c r="S483" s="594"/>
      <c r="T483" s="594"/>
      <c r="U483" s="653"/>
      <c r="V483" s="653"/>
      <c r="W483" s="611" t="s">
        <v>1057</v>
      </c>
      <c r="X483" s="643"/>
      <c r="Y483" s="624"/>
      <c r="Z483" s="654"/>
      <c r="AA483" s="654"/>
    </row>
    <row r="484" spans="1:27" ht="31" customHeight="1" x14ac:dyDescent="0.35">
      <c r="A484" s="284">
        <v>238</v>
      </c>
      <c r="B484" s="651" t="s">
        <v>186</v>
      </c>
      <c r="C484" s="594" t="s">
        <v>1058</v>
      </c>
      <c r="D484" s="594" t="s">
        <v>45</v>
      </c>
      <c r="E484" s="594" t="s">
        <v>186</v>
      </c>
      <c r="F484" s="637"/>
      <c r="G484" s="625" t="s">
        <v>186</v>
      </c>
      <c r="H484" s="607">
        <v>53.83</v>
      </c>
      <c r="I484" s="637">
        <f t="shared" ref="I484" si="365">I482+F483</f>
        <v>48932.517999999989</v>
      </c>
      <c r="J484" s="594">
        <v>154.38499999999999</v>
      </c>
      <c r="K484" s="637">
        <f t="shared" ref="K484" si="366">F485+F483</f>
        <v>795</v>
      </c>
      <c r="L484" s="607">
        <f t="shared" ref="L484" si="367">K484/2</f>
        <v>397.5</v>
      </c>
      <c r="M484" s="594">
        <v>189</v>
      </c>
      <c r="N484" s="594">
        <v>197</v>
      </c>
      <c r="O484" s="594">
        <v>386</v>
      </c>
      <c r="P484" s="594">
        <v>192</v>
      </c>
      <c r="Q484" s="594">
        <v>198</v>
      </c>
      <c r="R484" s="594">
        <v>390</v>
      </c>
      <c r="S484" s="594" t="s">
        <v>1059</v>
      </c>
      <c r="T484" s="594" t="s">
        <v>1060</v>
      </c>
      <c r="U484" s="653">
        <v>489566.03899999999</v>
      </c>
      <c r="V484" s="653">
        <v>2450208.5449999999</v>
      </c>
      <c r="W484" s="639" t="s">
        <v>2563</v>
      </c>
      <c r="X484" s="643" t="s">
        <v>194</v>
      </c>
      <c r="Y484" s="624" t="s">
        <v>194</v>
      </c>
      <c r="Z484" s="654" t="s">
        <v>194</v>
      </c>
      <c r="AA484" s="654" t="s">
        <v>194</v>
      </c>
    </row>
    <row r="485" spans="1:27" ht="31" customHeight="1" x14ac:dyDescent="0.35">
      <c r="A485" s="276"/>
      <c r="B485" s="651" t="s">
        <v>186</v>
      </c>
      <c r="C485" s="594"/>
      <c r="D485" s="594"/>
      <c r="E485" s="594"/>
      <c r="F485" s="637">
        <v>401</v>
      </c>
      <c r="G485" s="625"/>
      <c r="H485" s="607"/>
      <c r="I485" s="594"/>
      <c r="J485" s="594"/>
      <c r="K485" s="637"/>
      <c r="L485" s="652"/>
      <c r="M485" s="594"/>
      <c r="N485" s="594"/>
      <c r="O485" s="594"/>
      <c r="P485" s="594"/>
      <c r="Q485" s="594"/>
      <c r="R485" s="594"/>
      <c r="S485" s="594"/>
      <c r="T485" s="594"/>
      <c r="U485" s="653"/>
      <c r="V485" s="653"/>
      <c r="W485" s="611" t="s">
        <v>560</v>
      </c>
      <c r="X485" s="643"/>
      <c r="Y485" s="624"/>
      <c r="Z485" s="654"/>
      <c r="AA485" s="654"/>
    </row>
    <row r="486" spans="1:27" ht="31" customHeight="1" x14ac:dyDescent="0.35">
      <c r="A486" s="284">
        <v>239</v>
      </c>
      <c r="B486" s="651" t="s">
        <v>186</v>
      </c>
      <c r="C486" s="594" t="s">
        <v>1061</v>
      </c>
      <c r="D486" s="594" t="s">
        <v>49</v>
      </c>
      <c r="E486" s="594" t="s">
        <v>186</v>
      </c>
      <c r="F486" s="637"/>
      <c r="G486" s="625" t="s">
        <v>186</v>
      </c>
      <c r="H486" s="607">
        <v>56.83</v>
      </c>
      <c r="I486" s="637">
        <f t="shared" ref="I486" si="368">I484+F485</f>
        <v>49333.517999999989</v>
      </c>
      <c r="J486" s="594">
        <v>152.29</v>
      </c>
      <c r="K486" s="637">
        <f t="shared" ref="K486" si="369">F487+F485</f>
        <v>827</v>
      </c>
      <c r="L486" s="607">
        <f t="shared" ref="L486" si="370">K486/2</f>
        <v>413.5</v>
      </c>
      <c r="M486" s="594">
        <v>205</v>
      </c>
      <c r="N486" s="594">
        <v>208</v>
      </c>
      <c r="O486" s="594">
        <v>413</v>
      </c>
      <c r="P486" s="594">
        <v>204</v>
      </c>
      <c r="Q486" s="594">
        <v>210</v>
      </c>
      <c r="R486" s="594">
        <v>414</v>
      </c>
      <c r="S486" s="594" t="s">
        <v>1062</v>
      </c>
      <c r="T486" s="594" t="s">
        <v>1063</v>
      </c>
      <c r="U486" s="653">
        <v>489930.962</v>
      </c>
      <c r="V486" s="653">
        <v>2450042.3149999999</v>
      </c>
      <c r="W486" s="639" t="s">
        <v>2564</v>
      </c>
      <c r="X486" s="643" t="s">
        <v>194</v>
      </c>
      <c r="Y486" s="624" t="s">
        <v>194</v>
      </c>
      <c r="Z486" s="654" t="s">
        <v>194</v>
      </c>
      <c r="AA486" s="654" t="s">
        <v>194</v>
      </c>
    </row>
    <row r="487" spans="1:27" ht="31" customHeight="1" x14ac:dyDescent="0.35">
      <c r="A487" s="276"/>
      <c r="B487" s="651" t="s">
        <v>186</v>
      </c>
      <c r="C487" s="594"/>
      <c r="D487" s="594"/>
      <c r="E487" s="594"/>
      <c r="F487" s="637">
        <v>426</v>
      </c>
      <c r="G487" s="625"/>
      <c r="H487" s="607"/>
      <c r="I487" s="594"/>
      <c r="J487" s="594"/>
      <c r="K487" s="637"/>
      <c r="L487" s="652"/>
      <c r="M487" s="594"/>
      <c r="N487" s="594"/>
      <c r="O487" s="594"/>
      <c r="P487" s="594"/>
      <c r="Q487" s="594"/>
      <c r="R487" s="594"/>
      <c r="S487" s="594"/>
      <c r="T487" s="594"/>
      <c r="U487" s="653"/>
      <c r="V487" s="653"/>
      <c r="W487" s="611" t="s">
        <v>1064</v>
      </c>
      <c r="X487" s="643"/>
      <c r="Y487" s="624"/>
      <c r="Z487" s="654"/>
      <c r="AA487" s="654"/>
    </row>
    <row r="488" spans="1:27" ht="31" customHeight="1" x14ac:dyDescent="0.35">
      <c r="A488" s="284">
        <v>240</v>
      </c>
      <c r="B488" s="651" t="s">
        <v>186</v>
      </c>
      <c r="C488" s="594" t="s">
        <v>1065</v>
      </c>
      <c r="D488" s="594" t="s">
        <v>49</v>
      </c>
      <c r="E488" s="594" t="s">
        <v>186</v>
      </c>
      <c r="F488" s="637"/>
      <c r="G488" s="625" t="s">
        <v>186</v>
      </c>
      <c r="H488" s="607">
        <v>56.83</v>
      </c>
      <c r="I488" s="637">
        <f t="shared" ref="I488" si="371">I486+F487</f>
        <v>49759.517999999989</v>
      </c>
      <c r="J488" s="594">
        <v>153.64099999999999</v>
      </c>
      <c r="K488" s="637">
        <f t="shared" ref="K488" si="372">F489+F487</f>
        <v>804</v>
      </c>
      <c r="L488" s="607">
        <f t="shared" ref="L488" si="373">K488/2</f>
        <v>402</v>
      </c>
      <c r="M488" s="594">
        <v>219</v>
      </c>
      <c r="N488" s="594">
        <v>218</v>
      </c>
      <c r="O488" s="594">
        <v>437</v>
      </c>
      <c r="P488" s="594">
        <v>218</v>
      </c>
      <c r="Q488" s="594">
        <v>211</v>
      </c>
      <c r="R488" s="594">
        <v>429</v>
      </c>
      <c r="S488" s="594" t="s">
        <v>1066</v>
      </c>
      <c r="T488" s="594" t="s">
        <v>1067</v>
      </c>
      <c r="U488" s="653">
        <v>490318.63500000001</v>
      </c>
      <c r="V488" s="653">
        <v>2449865.7220000001</v>
      </c>
      <c r="W488" s="639" t="s">
        <v>2564</v>
      </c>
      <c r="X488" s="643" t="s">
        <v>194</v>
      </c>
      <c r="Y488" s="624" t="s">
        <v>194</v>
      </c>
      <c r="Z488" s="654" t="s">
        <v>194</v>
      </c>
      <c r="AA488" s="654" t="s">
        <v>194</v>
      </c>
    </row>
    <row r="489" spans="1:27" ht="31" customHeight="1" x14ac:dyDescent="0.35">
      <c r="A489" s="276"/>
      <c r="B489" s="651" t="s">
        <v>186</v>
      </c>
      <c r="C489" s="594"/>
      <c r="D489" s="594"/>
      <c r="E489" s="594"/>
      <c r="F489" s="637">
        <v>378</v>
      </c>
      <c r="G489" s="625"/>
      <c r="H489" s="607"/>
      <c r="I489" s="594"/>
      <c r="J489" s="594"/>
      <c r="K489" s="637"/>
      <c r="L489" s="652"/>
      <c r="M489" s="594"/>
      <c r="N489" s="594"/>
      <c r="O489" s="594"/>
      <c r="P489" s="594"/>
      <c r="Q489" s="594"/>
      <c r="R489" s="594"/>
      <c r="S489" s="594"/>
      <c r="T489" s="594"/>
      <c r="U489" s="653"/>
      <c r="V489" s="653"/>
      <c r="W489" s="611" t="s">
        <v>1068</v>
      </c>
      <c r="X489" s="643"/>
      <c r="Y489" s="624"/>
      <c r="Z489" s="654"/>
      <c r="AA489" s="654"/>
    </row>
    <row r="490" spans="1:27" ht="31" customHeight="1" x14ac:dyDescent="0.35">
      <c r="A490" s="284">
        <v>241</v>
      </c>
      <c r="B490" s="651" t="s">
        <v>186</v>
      </c>
      <c r="C490" s="594" t="s">
        <v>1069</v>
      </c>
      <c r="D490" s="594" t="s">
        <v>235</v>
      </c>
      <c r="E490" s="594" t="s">
        <v>186</v>
      </c>
      <c r="F490" s="637"/>
      <c r="G490" s="625" t="s">
        <v>186</v>
      </c>
      <c r="H490" s="607">
        <v>50.83</v>
      </c>
      <c r="I490" s="637">
        <f t="shared" ref="I490" si="374">I488+F489</f>
        <v>50137.517999999989</v>
      </c>
      <c r="J490" s="594">
        <v>153.63499999999999</v>
      </c>
      <c r="K490" s="637">
        <f t="shared" ref="K490" si="375">F491+F489</f>
        <v>800</v>
      </c>
      <c r="L490" s="607">
        <f t="shared" ref="L490" si="376">K490/2</f>
        <v>400</v>
      </c>
      <c r="M490" s="594">
        <v>161</v>
      </c>
      <c r="N490" s="594">
        <v>175</v>
      </c>
      <c r="O490" s="594">
        <v>336</v>
      </c>
      <c r="P490" s="594">
        <v>168</v>
      </c>
      <c r="Q490" s="594">
        <v>185</v>
      </c>
      <c r="R490" s="594">
        <v>353</v>
      </c>
      <c r="S490" s="594" t="s">
        <v>1070</v>
      </c>
      <c r="T490" s="594" t="s">
        <v>1071</v>
      </c>
      <c r="U490" s="653">
        <v>490662.62699999998</v>
      </c>
      <c r="V490" s="653">
        <v>2449709.0260000001</v>
      </c>
      <c r="W490" s="639" t="s">
        <v>2565</v>
      </c>
      <c r="X490" s="643" t="s">
        <v>194</v>
      </c>
      <c r="Y490" s="624" t="s">
        <v>194</v>
      </c>
      <c r="Z490" s="654" t="s">
        <v>194</v>
      </c>
      <c r="AA490" s="654" t="s">
        <v>194</v>
      </c>
    </row>
    <row r="491" spans="1:27" ht="31" customHeight="1" x14ac:dyDescent="0.35">
      <c r="A491" s="276"/>
      <c r="B491" s="651" t="s">
        <v>186</v>
      </c>
      <c r="C491" s="594"/>
      <c r="D491" s="594"/>
      <c r="E491" s="594"/>
      <c r="F491" s="637">
        <v>422</v>
      </c>
      <c r="G491" s="625"/>
      <c r="H491" s="607"/>
      <c r="I491" s="594"/>
      <c r="J491" s="594"/>
      <c r="K491" s="637"/>
      <c r="L491" s="652"/>
      <c r="M491" s="594"/>
      <c r="N491" s="594"/>
      <c r="O491" s="594"/>
      <c r="P491" s="594"/>
      <c r="Q491" s="594"/>
      <c r="R491" s="594"/>
      <c r="S491" s="594"/>
      <c r="T491" s="594"/>
      <c r="U491" s="653"/>
      <c r="V491" s="653"/>
      <c r="W491" s="611" t="s">
        <v>1072</v>
      </c>
      <c r="X491" s="643"/>
      <c r="Y491" s="624"/>
      <c r="Z491" s="654"/>
      <c r="AA491" s="654"/>
    </row>
    <row r="492" spans="1:27" ht="31" customHeight="1" x14ac:dyDescent="0.35">
      <c r="A492" s="284">
        <v>242</v>
      </c>
      <c r="B492" s="651" t="s">
        <v>186</v>
      </c>
      <c r="C492" s="594" t="s">
        <v>1073</v>
      </c>
      <c r="D492" s="594" t="s">
        <v>65</v>
      </c>
      <c r="E492" s="594" t="s">
        <v>186</v>
      </c>
      <c r="F492" s="637"/>
      <c r="G492" s="625" t="s">
        <v>186</v>
      </c>
      <c r="H492" s="607">
        <v>59.83</v>
      </c>
      <c r="I492" s="637">
        <f t="shared" ref="I492" si="377">I490+F491</f>
        <v>50559.517999999989</v>
      </c>
      <c r="J492" s="594">
        <v>153.14400000000001</v>
      </c>
      <c r="K492" s="637">
        <f t="shared" ref="K492" si="378">F493+F491</f>
        <v>847</v>
      </c>
      <c r="L492" s="607">
        <f t="shared" ref="L492" si="379">K492/2</f>
        <v>423.5</v>
      </c>
      <c r="M492" s="594">
        <v>248</v>
      </c>
      <c r="N492" s="594">
        <v>199</v>
      </c>
      <c r="O492" s="594">
        <v>447</v>
      </c>
      <c r="P492" s="594">
        <v>239</v>
      </c>
      <c r="Q492" s="594">
        <v>203</v>
      </c>
      <c r="R492" s="594">
        <v>442</v>
      </c>
      <c r="S492" s="594" t="s">
        <v>1074</v>
      </c>
      <c r="T492" s="594" t="s">
        <v>1075</v>
      </c>
      <c r="U492" s="653">
        <v>491046.66100000002</v>
      </c>
      <c r="V492" s="653">
        <v>2449534.09</v>
      </c>
      <c r="W492" s="639" t="s">
        <v>2565</v>
      </c>
      <c r="X492" s="643" t="s">
        <v>194</v>
      </c>
      <c r="Y492" s="624" t="s">
        <v>194</v>
      </c>
      <c r="Z492" s="654" t="s">
        <v>194</v>
      </c>
      <c r="AA492" s="654" t="s">
        <v>194</v>
      </c>
    </row>
    <row r="493" spans="1:27" ht="31" customHeight="1" x14ac:dyDescent="0.35">
      <c r="A493" s="276"/>
      <c r="B493" s="651" t="s">
        <v>186</v>
      </c>
      <c r="C493" s="594"/>
      <c r="D493" s="594"/>
      <c r="E493" s="594"/>
      <c r="F493" s="637">
        <v>425</v>
      </c>
      <c r="G493" s="625"/>
      <c r="H493" s="607"/>
      <c r="I493" s="594"/>
      <c r="J493" s="594"/>
      <c r="K493" s="637"/>
      <c r="L493" s="652"/>
      <c r="M493" s="594"/>
      <c r="N493" s="594"/>
      <c r="O493" s="594"/>
      <c r="P493" s="594"/>
      <c r="Q493" s="594"/>
      <c r="R493" s="594"/>
      <c r="S493" s="594"/>
      <c r="T493" s="594"/>
      <c r="U493" s="653"/>
      <c r="V493" s="653"/>
      <c r="W493" s="611" t="s">
        <v>1076</v>
      </c>
      <c r="X493" s="643"/>
      <c r="Y493" s="624"/>
      <c r="Z493" s="654"/>
      <c r="AA493" s="654"/>
    </row>
    <row r="494" spans="1:27" ht="31" customHeight="1" x14ac:dyDescent="0.35">
      <c r="A494" s="284">
        <v>243</v>
      </c>
      <c r="B494" s="651" t="s">
        <v>186</v>
      </c>
      <c r="C494" s="594" t="s">
        <v>1077</v>
      </c>
      <c r="D494" s="594" t="s">
        <v>65</v>
      </c>
      <c r="E494" s="594" t="s">
        <v>186</v>
      </c>
      <c r="F494" s="637"/>
      <c r="G494" s="625" t="s">
        <v>186</v>
      </c>
      <c r="H494" s="607">
        <v>59.83</v>
      </c>
      <c r="I494" s="637">
        <f t="shared" ref="I494" si="380">I492+F493</f>
        <v>50984.517999999989</v>
      </c>
      <c r="J494" s="594">
        <v>156.47300000000001</v>
      </c>
      <c r="K494" s="637">
        <f t="shared" ref="K494" si="381">F495+F493</f>
        <v>832</v>
      </c>
      <c r="L494" s="607">
        <f t="shared" ref="L494" si="382">K494/2</f>
        <v>416</v>
      </c>
      <c r="M494" s="594">
        <v>227</v>
      </c>
      <c r="N494" s="594">
        <v>237</v>
      </c>
      <c r="O494" s="594">
        <v>464</v>
      </c>
      <c r="P494" s="594">
        <v>224</v>
      </c>
      <c r="Q494" s="594">
        <v>229</v>
      </c>
      <c r="R494" s="594">
        <v>453</v>
      </c>
      <c r="S494" s="594" t="s">
        <v>1078</v>
      </c>
      <c r="T494" s="594" t="s">
        <v>1079</v>
      </c>
      <c r="U494" s="653">
        <v>491433.424</v>
      </c>
      <c r="V494" s="653">
        <v>2449357.9109999998</v>
      </c>
      <c r="W494" s="639" t="s">
        <v>2565</v>
      </c>
      <c r="X494" s="643" t="s">
        <v>194</v>
      </c>
      <c r="Y494" s="624" t="s">
        <v>194</v>
      </c>
      <c r="Z494" s="654" t="s">
        <v>194</v>
      </c>
      <c r="AA494" s="654" t="s">
        <v>194</v>
      </c>
    </row>
    <row r="495" spans="1:27" ht="31" customHeight="1" x14ac:dyDescent="0.35">
      <c r="A495" s="276"/>
      <c r="B495" s="651" t="s">
        <v>186</v>
      </c>
      <c r="C495" s="594"/>
      <c r="D495" s="594"/>
      <c r="E495" s="594"/>
      <c r="F495" s="637">
        <v>407</v>
      </c>
      <c r="G495" s="625"/>
      <c r="H495" s="607"/>
      <c r="I495" s="594"/>
      <c r="J495" s="594"/>
      <c r="K495" s="637"/>
      <c r="L495" s="652"/>
      <c r="M495" s="594"/>
      <c r="N495" s="594"/>
      <c r="O495" s="594"/>
      <c r="P495" s="594"/>
      <c r="Q495" s="594"/>
      <c r="R495" s="594"/>
      <c r="S495" s="594"/>
      <c r="T495" s="594"/>
      <c r="U495" s="653"/>
      <c r="V495" s="653"/>
      <c r="W495" s="611" t="s">
        <v>1080</v>
      </c>
      <c r="X495" s="643"/>
      <c r="Y495" s="624"/>
      <c r="Z495" s="654"/>
      <c r="AA495" s="654"/>
    </row>
    <row r="496" spans="1:27" ht="31" customHeight="1" x14ac:dyDescent="0.35">
      <c r="A496" s="284">
        <v>244</v>
      </c>
      <c r="B496" s="651" t="s">
        <v>186</v>
      </c>
      <c r="C496" s="594" t="s">
        <v>1081</v>
      </c>
      <c r="D496" s="594" t="s">
        <v>235</v>
      </c>
      <c r="E496" s="594" t="s">
        <v>186</v>
      </c>
      <c r="F496" s="637"/>
      <c r="G496" s="625" t="s">
        <v>186</v>
      </c>
      <c r="H496" s="607">
        <v>50.83</v>
      </c>
      <c r="I496" s="637">
        <f t="shared" ref="I496" si="383">I494+F495</f>
        <v>51391.517999999989</v>
      </c>
      <c r="J496" s="594">
        <v>158.11000000000001</v>
      </c>
      <c r="K496" s="637">
        <f t="shared" ref="K496" si="384">F497+F495</f>
        <v>785</v>
      </c>
      <c r="L496" s="607">
        <f t="shared" ref="L496" si="385">K496/2</f>
        <v>392.5</v>
      </c>
      <c r="M496" s="594">
        <v>171</v>
      </c>
      <c r="N496" s="594">
        <v>167</v>
      </c>
      <c r="O496" s="594">
        <v>339</v>
      </c>
      <c r="P496" s="594">
        <v>180</v>
      </c>
      <c r="Q496" s="594">
        <v>173</v>
      </c>
      <c r="R496" s="594">
        <v>353</v>
      </c>
      <c r="S496" s="594" t="s">
        <v>1082</v>
      </c>
      <c r="T496" s="594" t="s">
        <v>1083</v>
      </c>
      <c r="U496" s="653">
        <v>491803.80699999997</v>
      </c>
      <c r="V496" s="653">
        <v>2449189.1940000001</v>
      </c>
      <c r="W496" s="639" t="s">
        <v>2565</v>
      </c>
      <c r="X496" s="643" t="s">
        <v>194</v>
      </c>
      <c r="Y496" s="624" t="s">
        <v>194</v>
      </c>
      <c r="Z496" s="654" t="s">
        <v>194</v>
      </c>
      <c r="AA496" s="654" t="s">
        <v>194</v>
      </c>
    </row>
    <row r="497" spans="1:27" ht="31" customHeight="1" x14ac:dyDescent="0.35">
      <c r="A497" s="276"/>
      <c r="B497" s="651" t="s">
        <v>186</v>
      </c>
      <c r="C497" s="594"/>
      <c r="D497" s="594"/>
      <c r="E497" s="594"/>
      <c r="F497" s="637">
        <v>378</v>
      </c>
      <c r="G497" s="625"/>
      <c r="H497" s="607"/>
      <c r="I497" s="594"/>
      <c r="J497" s="594"/>
      <c r="K497" s="637"/>
      <c r="L497" s="652"/>
      <c r="M497" s="594"/>
      <c r="N497" s="594"/>
      <c r="O497" s="594"/>
      <c r="P497" s="594"/>
      <c r="Q497" s="594"/>
      <c r="R497" s="594"/>
      <c r="S497" s="594"/>
      <c r="T497" s="594"/>
      <c r="U497" s="653"/>
      <c r="V497" s="653"/>
      <c r="W497" s="611" t="s">
        <v>266</v>
      </c>
      <c r="X497" s="643"/>
      <c r="Y497" s="624"/>
      <c r="Z497" s="654"/>
      <c r="AA497" s="654"/>
    </row>
    <row r="498" spans="1:27" ht="31" customHeight="1" x14ac:dyDescent="0.35">
      <c r="A498" s="284">
        <v>245</v>
      </c>
      <c r="B498" s="651" t="s">
        <v>186</v>
      </c>
      <c r="C498" s="594" t="s">
        <v>1084</v>
      </c>
      <c r="D498" s="594" t="s">
        <v>45</v>
      </c>
      <c r="E498" s="594" t="s">
        <v>186</v>
      </c>
      <c r="F498" s="637"/>
      <c r="G498" s="625" t="s">
        <v>186</v>
      </c>
      <c r="H498" s="607">
        <v>53.83</v>
      </c>
      <c r="I498" s="637">
        <f t="shared" ref="I498" si="386">I496+F497</f>
        <v>51769.517999999989</v>
      </c>
      <c r="J498" s="594">
        <v>159.726</v>
      </c>
      <c r="K498" s="637">
        <f t="shared" ref="K498" si="387">F499+F497</f>
        <v>754.94399999999996</v>
      </c>
      <c r="L498" s="607">
        <f t="shared" ref="L498" si="388">K498/2</f>
        <v>377.47199999999998</v>
      </c>
      <c r="M498" s="594">
        <v>211</v>
      </c>
      <c r="N498" s="594">
        <v>201</v>
      </c>
      <c r="O498" s="594">
        <v>413</v>
      </c>
      <c r="P498" s="594">
        <v>206</v>
      </c>
      <c r="Q498" s="594">
        <v>198</v>
      </c>
      <c r="R498" s="594">
        <v>404</v>
      </c>
      <c r="S498" s="594" t="s">
        <v>1085</v>
      </c>
      <c r="T498" s="594" t="s">
        <v>1086</v>
      </c>
      <c r="U498" s="653">
        <v>492147.799</v>
      </c>
      <c r="V498" s="653">
        <v>2449032.4980000001</v>
      </c>
      <c r="W498" s="639" t="s">
        <v>2565</v>
      </c>
      <c r="X498" s="643" t="s">
        <v>194</v>
      </c>
      <c r="Y498" s="624" t="s">
        <v>194</v>
      </c>
      <c r="Z498" s="654" t="s">
        <v>194</v>
      </c>
      <c r="AA498" s="654" t="s">
        <v>194</v>
      </c>
    </row>
    <row r="499" spans="1:27" ht="31" customHeight="1" x14ac:dyDescent="0.35">
      <c r="A499" s="276"/>
      <c r="B499" s="651" t="s">
        <v>186</v>
      </c>
      <c r="C499" s="594"/>
      <c r="D499" s="594"/>
      <c r="E499" s="594"/>
      <c r="F499" s="637">
        <v>376.94400000000002</v>
      </c>
      <c r="G499" s="625"/>
      <c r="H499" s="607"/>
      <c r="I499" s="594"/>
      <c r="J499" s="594"/>
      <c r="K499" s="637"/>
      <c r="L499" s="652"/>
      <c r="M499" s="594"/>
      <c r="N499" s="594"/>
      <c r="O499" s="594"/>
      <c r="P499" s="594"/>
      <c r="Q499" s="594"/>
      <c r="R499" s="594"/>
      <c r="S499" s="594"/>
      <c r="T499" s="594"/>
      <c r="U499" s="653"/>
      <c r="V499" s="653"/>
      <c r="W499" s="611" t="s">
        <v>1087</v>
      </c>
      <c r="X499" s="643"/>
      <c r="Y499" s="624"/>
      <c r="Z499" s="654"/>
      <c r="AA499" s="654"/>
    </row>
    <row r="500" spans="1:27" ht="31" customHeight="1" x14ac:dyDescent="0.35">
      <c r="A500" s="284">
        <v>246</v>
      </c>
      <c r="B500" s="651" t="s">
        <v>1088</v>
      </c>
      <c r="C500" s="651" t="s">
        <v>2739</v>
      </c>
      <c r="D500" s="594" t="s">
        <v>346</v>
      </c>
      <c r="E500" s="594" t="s">
        <v>1089</v>
      </c>
      <c r="F500" s="637"/>
      <c r="G500" s="637">
        <f>SUM(F477:F499)</f>
        <v>4776.9440000000004</v>
      </c>
      <c r="H500" s="607">
        <v>48.32</v>
      </c>
      <c r="I500" s="637">
        <f t="shared" ref="I500" si="389">I498+F499</f>
        <v>52146.461999999992</v>
      </c>
      <c r="J500" s="594">
        <v>157.24</v>
      </c>
      <c r="K500" s="637">
        <f t="shared" ref="K500" si="390">F501+F499</f>
        <v>781.94399999999996</v>
      </c>
      <c r="L500" s="607">
        <f t="shared" ref="L500" si="391">K500/2</f>
        <v>390.97199999999998</v>
      </c>
      <c r="M500" s="594">
        <v>177</v>
      </c>
      <c r="N500" s="594">
        <v>193</v>
      </c>
      <c r="O500" s="594">
        <v>369</v>
      </c>
      <c r="P500" s="594">
        <v>180</v>
      </c>
      <c r="Q500" s="594">
        <v>196</v>
      </c>
      <c r="R500" s="594">
        <v>376</v>
      </c>
      <c r="S500" s="594" t="s">
        <v>1090</v>
      </c>
      <c r="T500" s="594" t="s">
        <v>1091</v>
      </c>
      <c r="U500" s="653">
        <v>492490.83</v>
      </c>
      <c r="V500" s="653">
        <v>2448876.2400000002</v>
      </c>
      <c r="W500" s="639" t="s">
        <v>2566</v>
      </c>
      <c r="X500" s="643" t="s">
        <v>194</v>
      </c>
      <c r="Y500" s="624" t="s">
        <v>194</v>
      </c>
      <c r="Z500" s="654" t="s">
        <v>194</v>
      </c>
      <c r="AA500" s="654" t="s">
        <v>194</v>
      </c>
    </row>
    <row r="501" spans="1:27" ht="31" customHeight="1" x14ac:dyDescent="0.35">
      <c r="A501" s="276"/>
      <c r="B501" s="651" t="s">
        <v>186</v>
      </c>
      <c r="C501" s="594"/>
      <c r="D501" s="594"/>
      <c r="E501" s="594"/>
      <c r="F501" s="637">
        <v>405</v>
      </c>
      <c r="G501" s="625"/>
      <c r="H501" s="607"/>
      <c r="I501" s="594"/>
      <c r="J501" s="594"/>
      <c r="K501" s="637"/>
      <c r="L501" s="652"/>
      <c r="M501" s="594"/>
      <c r="N501" s="594"/>
      <c r="O501" s="594"/>
      <c r="P501" s="594"/>
      <c r="Q501" s="594"/>
      <c r="R501" s="594"/>
      <c r="S501" s="594"/>
      <c r="T501" s="594"/>
      <c r="U501" s="653"/>
      <c r="V501" s="653"/>
      <c r="W501" s="611" t="s">
        <v>1092</v>
      </c>
      <c r="X501" s="643"/>
      <c r="Y501" s="624"/>
      <c r="Z501" s="654"/>
      <c r="AA501" s="654"/>
    </row>
    <row r="502" spans="1:27" ht="31" customHeight="1" x14ac:dyDescent="0.35">
      <c r="A502" s="284">
        <v>247</v>
      </c>
      <c r="B502" s="651" t="s">
        <v>186</v>
      </c>
      <c r="C502" s="594" t="s">
        <v>1093</v>
      </c>
      <c r="D502" s="594" t="s">
        <v>49</v>
      </c>
      <c r="E502" s="594"/>
      <c r="F502" s="637"/>
      <c r="G502" s="625" t="s">
        <v>186</v>
      </c>
      <c r="H502" s="607">
        <v>56.83</v>
      </c>
      <c r="I502" s="637">
        <f t="shared" ref="I502" si="392">I500+F501</f>
        <v>52551.461999999992</v>
      </c>
      <c r="J502" s="594">
        <v>156.49799999999999</v>
      </c>
      <c r="K502" s="637">
        <f t="shared" ref="K502" si="393">F503+F501</f>
        <v>807</v>
      </c>
      <c r="L502" s="607">
        <f t="shared" ref="L502" si="394">K502/2</f>
        <v>403.5</v>
      </c>
      <c r="M502" s="594">
        <v>213</v>
      </c>
      <c r="N502" s="594">
        <v>221</v>
      </c>
      <c r="O502" s="594">
        <v>434</v>
      </c>
      <c r="P502" s="594">
        <v>211</v>
      </c>
      <c r="Q502" s="594">
        <v>216</v>
      </c>
      <c r="R502" s="594">
        <v>427</v>
      </c>
      <c r="S502" s="594" t="s">
        <v>1094</v>
      </c>
      <c r="T502" s="594" t="s">
        <v>1095</v>
      </c>
      <c r="U502" s="653">
        <v>492817.462</v>
      </c>
      <c r="V502" s="653">
        <v>2448636.79</v>
      </c>
      <c r="W502" s="639" t="s">
        <v>2566</v>
      </c>
      <c r="X502" s="643" t="s">
        <v>194</v>
      </c>
      <c r="Y502" s="624" t="s">
        <v>194</v>
      </c>
      <c r="Z502" s="654" t="s">
        <v>194</v>
      </c>
      <c r="AA502" s="654" t="s">
        <v>194</v>
      </c>
    </row>
    <row r="503" spans="1:27" ht="31" customHeight="1" x14ac:dyDescent="0.35">
      <c r="A503" s="276"/>
      <c r="B503" s="651" t="s">
        <v>186</v>
      </c>
      <c r="C503" s="594"/>
      <c r="D503" s="594"/>
      <c r="E503" s="594"/>
      <c r="F503" s="637">
        <v>402</v>
      </c>
      <c r="G503" s="625"/>
      <c r="H503" s="607"/>
      <c r="I503" s="594"/>
      <c r="J503" s="594"/>
      <c r="K503" s="637"/>
      <c r="L503" s="652"/>
      <c r="M503" s="594"/>
      <c r="N503" s="594"/>
      <c r="O503" s="594"/>
      <c r="P503" s="594"/>
      <c r="Q503" s="594"/>
      <c r="R503" s="594"/>
      <c r="S503" s="594"/>
      <c r="T503" s="594"/>
      <c r="U503" s="653"/>
      <c r="V503" s="653"/>
      <c r="W503" s="611" t="s">
        <v>1096</v>
      </c>
      <c r="X503" s="643"/>
      <c r="Y503" s="624"/>
      <c r="Z503" s="654"/>
      <c r="AA503" s="654"/>
    </row>
    <row r="504" spans="1:27" ht="31" customHeight="1" x14ac:dyDescent="0.35">
      <c r="A504" s="284">
        <v>248</v>
      </c>
      <c r="B504" s="651" t="s">
        <v>186</v>
      </c>
      <c r="C504" s="594" t="s">
        <v>1097</v>
      </c>
      <c r="D504" s="594" t="s">
        <v>49</v>
      </c>
      <c r="E504" s="594"/>
      <c r="F504" s="637"/>
      <c r="G504" s="625" t="s">
        <v>186</v>
      </c>
      <c r="H504" s="607">
        <v>56.83</v>
      </c>
      <c r="I504" s="637">
        <f t="shared" ref="I504" si="395">I502+F503</f>
        <v>52953.461999999992</v>
      </c>
      <c r="J504" s="594">
        <v>152.23400000000001</v>
      </c>
      <c r="K504" s="637">
        <f t="shared" ref="K504" si="396">F505+F503</f>
        <v>826</v>
      </c>
      <c r="L504" s="607">
        <f t="shared" ref="L504" si="397">K504/2</f>
        <v>413</v>
      </c>
      <c r="M504" s="594">
        <v>182</v>
      </c>
      <c r="N504" s="594">
        <v>225</v>
      </c>
      <c r="O504" s="594">
        <v>407</v>
      </c>
      <c r="P504" s="594">
        <v>187</v>
      </c>
      <c r="Q504" s="594">
        <v>222</v>
      </c>
      <c r="R504" s="594">
        <v>410</v>
      </c>
      <c r="S504" s="594" t="s">
        <v>1098</v>
      </c>
      <c r="T504" s="594" t="s">
        <v>1099</v>
      </c>
      <c r="U504" s="653">
        <v>493141.67499999999</v>
      </c>
      <c r="V504" s="653">
        <v>2448399.1129999999</v>
      </c>
      <c r="W504" s="639" t="s">
        <v>2566</v>
      </c>
      <c r="X504" s="643" t="s">
        <v>194</v>
      </c>
      <c r="Y504" s="624" t="s">
        <v>194</v>
      </c>
      <c r="Z504" s="654" t="s">
        <v>194</v>
      </c>
      <c r="AA504" s="654" t="s">
        <v>194</v>
      </c>
    </row>
    <row r="505" spans="1:27" ht="31" customHeight="1" x14ac:dyDescent="0.35">
      <c r="A505" s="276"/>
      <c r="B505" s="651" t="s">
        <v>186</v>
      </c>
      <c r="C505" s="594"/>
      <c r="D505" s="594"/>
      <c r="E505" s="594"/>
      <c r="F505" s="637">
        <v>424</v>
      </c>
      <c r="G505" s="625"/>
      <c r="H505" s="607"/>
      <c r="I505" s="594"/>
      <c r="J505" s="594"/>
      <c r="K505" s="637"/>
      <c r="L505" s="652"/>
      <c r="M505" s="594"/>
      <c r="N505" s="594"/>
      <c r="O505" s="594"/>
      <c r="P505" s="594"/>
      <c r="Q505" s="594"/>
      <c r="R505" s="594"/>
      <c r="S505" s="594"/>
      <c r="T505" s="594"/>
      <c r="U505" s="653"/>
      <c r="V505" s="653"/>
      <c r="W505" s="611" t="s">
        <v>464</v>
      </c>
      <c r="X505" s="643"/>
      <c r="Y505" s="624"/>
      <c r="Z505" s="654"/>
      <c r="AA505" s="654"/>
    </row>
    <row r="506" spans="1:27" ht="31" customHeight="1" x14ac:dyDescent="0.35">
      <c r="A506" s="284">
        <v>249</v>
      </c>
      <c r="B506" s="651" t="s">
        <v>186</v>
      </c>
      <c r="C506" s="594" t="s">
        <v>1100</v>
      </c>
      <c r="D506" s="594" t="s">
        <v>49</v>
      </c>
      <c r="E506" s="594"/>
      <c r="F506" s="637"/>
      <c r="G506" s="625" t="s">
        <v>186</v>
      </c>
      <c r="H506" s="607">
        <v>56.83</v>
      </c>
      <c r="I506" s="637">
        <f t="shared" ref="I506" si="398">I504+F505</f>
        <v>53377.461999999992</v>
      </c>
      <c r="J506" s="594">
        <v>149.33099999999999</v>
      </c>
      <c r="K506" s="637">
        <f t="shared" ref="K506" si="399">F507+F505</f>
        <v>828</v>
      </c>
      <c r="L506" s="607">
        <f t="shared" ref="L506" si="400">K506/2</f>
        <v>414</v>
      </c>
      <c r="M506" s="594">
        <v>200</v>
      </c>
      <c r="N506" s="594">
        <v>212</v>
      </c>
      <c r="O506" s="594">
        <v>412</v>
      </c>
      <c r="P506" s="594">
        <v>204</v>
      </c>
      <c r="Q506" s="594">
        <v>210</v>
      </c>
      <c r="R506" s="594">
        <v>414</v>
      </c>
      <c r="S506" s="594" t="s">
        <v>1101</v>
      </c>
      <c r="T506" s="594" t="s">
        <v>1102</v>
      </c>
      <c r="U506" s="653">
        <v>493483.63</v>
      </c>
      <c r="V506" s="653">
        <v>2448148.429</v>
      </c>
      <c r="W506" s="639" t="s">
        <v>2566</v>
      </c>
      <c r="X506" s="643" t="s">
        <v>194</v>
      </c>
      <c r="Y506" s="624" t="s">
        <v>194</v>
      </c>
      <c r="Z506" s="654" t="s">
        <v>194</v>
      </c>
      <c r="AA506" s="654" t="s">
        <v>194</v>
      </c>
    </row>
    <row r="507" spans="1:27" ht="31" customHeight="1" x14ac:dyDescent="0.35">
      <c r="A507" s="276"/>
      <c r="B507" s="651" t="s">
        <v>186</v>
      </c>
      <c r="C507" s="594"/>
      <c r="D507" s="594"/>
      <c r="E507" s="594"/>
      <c r="F507" s="637">
        <v>404</v>
      </c>
      <c r="G507" s="625"/>
      <c r="H507" s="607"/>
      <c r="I507" s="594"/>
      <c r="J507" s="594"/>
      <c r="K507" s="637"/>
      <c r="L507" s="652"/>
      <c r="M507" s="594"/>
      <c r="N507" s="594"/>
      <c r="O507" s="594"/>
      <c r="P507" s="594"/>
      <c r="Q507" s="594"/>
      <c r="R507" s="594"/>
      <c r="S507" s="594"/>
      <c r="T507" s="594"/>
      <c r="U507" s="653"/>
      <c r="V507" s="653"/>
      <c r="W507" s="611" t="s">
        <v>1103</v>
      </c>
      <c r="X507" s="643"/>
      <c r="Y507" s="624"/>
      <c r="Z507" s="654"/>
      <c r="AA507" s="654"/>
    </row>
    <row r="508" spans="1:27" ht="31" customHeight="1" x14ac:dyDescent="0.35">
      <c r="A508" s="284">
        <v>250</v>
      </c>
      <c r="B508" s="651" t="s">
        <v>186</v>
      </c>
      <c r="C508" s="594" t="s">
        <v>1104</v>
      </c>
      <c r="D508" s="594" t="s">
        <v>49</v>
      </c>
      <c r="E508" s="594"/>
      <c r="F508" s="637"/>
      <c r="G508" s="625" t="s">
        <v>186</v>
      </c>
      <c r="H508" s="607">
        <v>56.83</v>
      </c>
      <c r="I508" s="637">
        <f t="shared" ref="I508" si="401">I506+F507</f>
        <v>53781.461999999992</v>
      </c>
      <c r="J508" s="594">
        <v>147.20699999999999</v>
      </c>
      <c r="K508" s="637">
        <f t="shared" ref="K508" si="402">F509+F507</f>
        <v>802</v>
      </c>
      <c r="L508" s="607">
        <f t="shared" ref="L508" si="403">K508/2</f>
        <v>401</v>
      </c>
      <c r="M508" s="594">
        <v>193</v>
      </c>
      <c r="N508" s="594">
        <v>221</v>
      </c>
      <c r="O508" s="594">
        <v>414</v>
      </c>
      <c r="P508" s="594">
        <v>196</v>
      </c>
      <c r="Q508" s="594">
        <v>216</v>
      </c>
      <c r="R508" s="594">
        <v>411</v>
      </c>
      <c r="S508" s="594" t="s">
        <v>1105</v>
      </c>
      <c r="T508" s="594" t="s">
        <v>1106</v>
      </c>
      <c r="U508" s="653">
        <v>493809.45600000001</v>
      </c>
      <c r="V508" s="653">
        <v>2447909.5699999998</v>
      </c>
      <c r="W508" s="639" t="s">
        <v>2566</v>
      </c>
      <c r="X508" s="643" t="s">
        <v>194</v>
      </c>
      <c r="Y508" s="624" t="s">
        <v>194</v>
      </c>
      <c r="Z508" s="654" t="s">
        <v>194</v>
      </c>
      <c r="AA508" s="654" t="s">
        <v>194</v>
      </c>
    </row>
    <row r="509" spans="1:27" ht="31" customHeight="1" x14ac:dyDescent="0.35">
      <c r="A509" s="276"/>
      <c r="B509" s="651" t="s">
        <v>186</v>
      </c>
      <c r="C509" s="594"/>
      <c r="D509" s="594"/>
      <c r="E509" s="594"/>
      <c r="F509" s="637">
        <v>398</v>
      </c>
      <c r="G509" s="625"/>
      <c r="H509" s="607"/>
      <c r="I509" s="594"/>
      <c r="J509" s="594"/>
      <c r="K509" s="637"/>
      <c r="L509" s="652"/>
      <c r="M509" s="594"/>
      <c r="N509" s="594"/>
      <c r="O509" s="594"/>
      <c r="P509" s="594"/>
      <c r="Q509" s="594"/>
      <c r="R509" s="594"/>
      <c r="S509" s="594"/>
      <c r="T509" s="594"/>
      <c r="U509" s="653"/>
      <c r="V509" s="653"/>
      <c r="W509" s="611" t="s">
        <v>1107</v>
      </c>
      <c r="X509" s="643"/>
      <c r="Y509" s="624"/>
      <c r="Z509" s="654"/>
      <c r="AA509" s="654"/>
    </row>
    <row r="510" spans="1:27" ht="31" customHeight="1" x14ac:dyDescent="0.35">
      <c r="A510" s="284">
        <v>251</v>
      </c>
      <c r="B510" s="651" t="s">
        <v>186</v>
      </c>
      <c r="C510" s="594" t="s">
        <v>1108</v>
      </c>
      <c r="D510" s="594" t="s">
        <v>45</v>
      </c>
      <c r="E510" s="594"/>
      <c r="F510" s="637"/>
      <c r="G510" s="625" t="s">
        <v>186</v>
      </c>
      <c r="H510" s="607">
        <v>53.83</v>
      </c>
      <c r="I510" s="637">
        <f t="shared" ref="I510" si="404">I508+F509</f>
        <v>54179.461999999992</v>
      </c>
      <c r="J510" s="594">
        <v>145.47800000000001</v>
      </c>
      <c r="K510" s="637">
        <f t="shared" ref="K510" si="405">F511+F509</f>
        <v>774</v>
      </c>
      <c r="L510" s="607">
        <f t="shared" ref="L510" si="406">K510/2</f>
        <v>387</v>
      </c>
      <c r="M510" s="594">
        <v>178</v>
      </c>
      <c r="N510" s="594">
        <v>210</v>
      </c>
      <c r="O510" s="594">
        <v>388</v>
      </c>
      <c r="P510" s="594">
        <v>184</v>
      </c>
      <c r="Q510" s="594">
        <v>205</v>
      </c>
      <c r="R510" s="594">
        <v>389</v>
      </c>
      <c r="S510" s="594" t="s">
        <v>1109</v>
      </c>
      <c r="T510" s="594" t="s">
        <v>1110</v>
      </c>
      <c r="U510" s="653">
        <v>494130.44300000003</v>
      </c>
      <c r="V510" s="653">
        <v>2447674.2590000001</v>
      </c>
      <c r="W510" s="639" t="s">
        <v>2566</v>
      </c>
      <c r="X510" s="643" t="s">
        <v>194</v>
      </c>
      <c r="Y510" s="624" t="s">
        <v>194</v>
      </c>
      <c r="Z510" s="654" t="s">
        <v>194</v>
      </c>
      <c r="AA510" s="654" t="s">
        <v>194</v>
      </c>
    </row>
    <row r="511" spans="1:27" ht="31" customHeight="1" x14ac:dyDescent="0.35">
      <c r="A511" s="276"/>
      <c r="B511" s="651" t="s">
        <v>186</v>
      </c>
      <c r="C511" s="594"/>
      <c r="D511" s="594"/>
      <c r="E511" s="594"/>
      <c r="F511" s="637">
        <v>376</v>
      </c>
      <c r="G511" s="625"/>
      <c r="H511" s="607"/>
      <c r="I511" s="594"/>
      <c r="J511" s="594"/>
      <c r="K511" s="637"/>
      <c r="L511" s="652"/>
      <c r="M511" s="594"/>
      <c r="N511" s="594"/>
      <c r="O511" s="594"/>
      <c r="P511" s="594"/>
      <c r="Q511" s="594"/>
      <c r="R511" s="594"/>
      <c r="S511" s="594"/>
      <c r="T511" s="594"/>
      <c r="U511" s="653"/>
      <c r="V511" s="653"/>
      <c r="W511" s="611" t="s">
        <v>1111</v>
      </c>
      <c r="X511" s="643"/>
      <c r="Y511" s="624"/>
      <c r="Z511" s="654"/>
      <c r="AA511" s="654"/>
    </row>
    <row r="512" spans="1:27" ht="31" customHeight="1" x14ac:dyDescent="0.35">
      <c r="A512" s="284">
        <v>252</v>
      </c>
      <c r="B512" s="651" t="s">
        <v>186</v>
      </c>
      <c r="C512" s="594" t="s">
        <v>1112</v>
      </c>
      <c r="D512" s="594" t="s">
        <v>235</v>
      </c>
      <c r="E512" s="594"/>
      <c r="F512" s="637"/>
      <c r="G512" s="625" t="s">
        <v>186</v>
      </c>
      <c r="H512" s="607">
        <v>50.83</v>
      </c>
      <c r="I512" s="637">
        <f t="shared" ref="I512" si="407">I510+F511</f>
        <v>54555.461999999992</v>
      </c>
      <c r="J512" s="594">
        <v>143.923</v>
      </c>
      <c r="K512" s="637">
        <f t="shared" ref="K512" si="408">F513+F511</f>
        <v>713</v>
      </c>
      <c r="L512" s="607">
        <f t="shared" ref="L512" si="409">K512/2</f>
        <v>356.5</v>
      </c>
      <c r="M512" s="594">
        <v>166</v>
      </c>
      <c r="N512" s="594">
        <v>176</v>
      </c>
      <c r="O512" s="594">
        <v>343</v>
      </c>
      <c r="P512" s="594">
        <v>172</v>
      </c>
      <c r="Q512" s="594">
        <v>174</v>
      </c>
      <c r="R512" s="594">
        <v>347</v>
      </c>
      <c r="S512" s="594" t="s">
        <v>1113</v>
      </c>
      <c r="T512" s="594" t="s">
        <v>1114</v>
      </c>
      <c r="U512" s="653">
        <v>494433.68599999999</v>
      </c>
      <c r="V512" s="653">
        <v>2447451.9539999999</v>
      </c>
      <c r="W512" s="639" t="s">
        <v>2567</v>
      </c>
      <c r="X512" s="643" t="s">
        <v>194</v>
      </c>
      <c r="Y512" s="624" t="s">
        <v>194</v>
      </c>
      <c r="Z512" s="654" t="s">
        <v>194</v>
      </c>
      <c r="AA512" s="654" t="s">
        <v>194</v>
      </c>
    </row>
    <row r="513" spans="1:27" ht="31" customHeight="1" x14ac:dyDescent="0.35">
      <c r="A513" s="276"/>
      <c r="B513" s="651" t="s">
        <v>186</v>
      </c>
      <c r="C513" s="594"/>
      <c r="D513" s="594"/>
      <c r="E513" s="594"/>
      <c r="F513" s="637">
        <v>337</v>
      </c>
      <c r="G513" s="625"/>
      <c r="H513" s="607"/>
      <c r="I513" s="594"/>
      <c r="J513" s="594"/>
      <c r="K513" s="637"/>
      <c r="L513" s="652"/>
      <c r="M513" s="594"/>
      <c r="N513" s="594"/>
      <c r="O513" s="594"/>
      <c r="P513" s="594"/>
      <c r="Q513" s="594"/>
      <c r="R513" s="594"/>
      <c r="S513" s="594"/>
      <c r="T513" s="594"/>
      <c r="U513" s="653"/>
      <c r="V513" s="653"/>
      <c r="W513" s="611" t="s">
        <v>1115</v>
      </c>
      <c r="X513" s="643"/>
      <c r="Y513" s="624"/>
      <c r="Z513" s="654"/>
      <c r="AA513" s="654"/>
    </row>
    <row r="514" spans="1:27" ht="31" customHeight="1" x14ac:dyDescent="0.35">
      <c r="A514" s="284">
        <v>253</v>
      </c>
      <c r="B514" s="651" t="s">
        <v>186</v>
      </c>
      <c r="C514" s="594" t="s">
        <v>1116</v>
      </c>
      <c r="D514" s="594" t="s">
        <v>235</v>
      </c>
      <c r="E514" s="594"/>
      <c r="F514" s="637"/>
      <c r="G514" s="625" t="s">
        <v>186</v>
      </c>
      <c r="H514" s="607">
        <v>50.83</v>
      </c>
      <c r="I514" s="637">
        <f t="shared" ref="I514" si="410">I512+F513</f>
        <v>54892.461999999992</v>
      </c>
      <c r="J514" s="594">
        <v>142.53899999999999</v>
      </c>
      <c r="K514" s="637">
        <f t="shared" ref="K514" si="411">F515+F513</f>
        <v>705</v>
      </c>
      <c r="L514" s="607">
        <f t="shared" ref="L514" si="412">K514/2</f>
        <v>352.5</v>
      </c>
      <c r="M514" s="594">
        <v>161</v>
      </c>
      <c r="N514" s="594">
        <v>174</v>
      </c>
      <c r="O514" s="594">
        <v>335</v>
      </c>
      <c r="P514" s="594">
        <v>163</v>
      </c>
      <c r="Q514" s="594">
        <v>177</v>
      </c>
      <c r="R514" s="594">
        <v>340</v>
      </c>
      <c r="S514" s="594" t="s">
        <v>1117</v>
      </c>
      <c r="T514" s="594" t="s">
        <v>1118</v>
      </c>
      <c r="U514" s="653">
        <v>494705.47700000001</v>
      </c>
      <c r="V514" s="653">
        <v>2447252.7080000001</v>
      </c>
      <c r="W514" s="639" t="s">
        <v>2567</v>
      </c>
      <c r="X514" s="643" t="s">
        <v>194</v>
      </c>
      <c r="Y514" s="624" t="s">
        <v>194</v>
      </c>
      <c r="Z514" s="654" t="s">
        <v>194</v>
      </c>
      <c r="AA514" s="654" t="s">
        <v>194</v>
      </c>
    </row>
    <row r="515" spans="1:27" ht="31" customHeight="1" x14ac:dyDescent="0.35">
      <c r="A515" s="276"/>
      <c r="B515" s="651" t="s">
        <v>186</v>
      </c>
      <c r="C515" s="594"/>
      <c r="D515" s="594"/>
      <c r="E515" s="594"/>
      <c r="F515" s="637">
        <v>368</v>
      </c>
      <c r="G515" s="625"/>
      <c r="H515" s="607"/>
      <c r="I515" s="594"/>
      <c r="J515" s="594"/>
      <c r="K515" s="637"/>
      <c r="L515" s="652"/>
      <c r="M515" s="594"/>
      <c r="N515" s="594"/>
      <c r="O515" s="594"/>
      <c r="P515" s="594"/>
      <c r="Q515" s="594"/>
      <c r="R515" s="594"/>
      <c r="S515" s="594"/>
      <c r="T515" s="594"/>
      <c r="U515" s="653"/>
      <c r="V515" s="653"/>
      <c r="W515" s="611" t="s">
        <v>527</v>
      </c>
      <c r="X515" s="643"/>
      <c r="Y515" s="624"/>
      <c r="Z515" s="654"/>
      <c r="AA515" s="654"/>
    </row>
    <row r="516" spans="1:27" ht="31" customHeight="1" x14ac:dyDescent="0.35">
      <c r="A516" s="284">
        <v>254</v>
      </c>
      <c r="B516" s="651" t="s">
        <v>186</v>
      </c>
      <c r="C516" s="594" t="s">
        <v>1119</v>
      </c>
      <c r="D516" s="594" t="s">
        <v>45</v>
      </c>
      <c r="E516" s="594"/>
      <c r="F516" s="637"/>
      <c r="G516" s="625" t="s">
        <v>186</v>
      </c>
      <c r="H516" s="607">
        <v>53.83</v>
      </c>
      <c r="I516" s="637">
        <f t="shared" ref="I516" si="413">I514+F515</f>
        <v>55260.461999999992</v>
      </c>
      <c r="J516" s="594">
        <v>141.614</v>
      </c>
      <c r="K516" s="637">
        <f t="shared" ref="K516" si="414">F517+F515</f>
        <v>770</v>
      </c>
      <c r="L516" s="607">
        <f t="shared" ref="L516" si="415">K516/2</f>
        <v>385</v>
      </c>
      <c r="M516" s="594">
        <v>195</v>
      </c>
      <c r="N516" s="594">
        <v>191</v>
      </c>
      <c r="O516" s="594">
        <v>386</v>
      </c>
      <c r="P516" s="594">
        <v>192</v>
      </c>
      <c r="Q516" s="594">
        <v>194</v>
      </c>
      <c r="R516" s="594">
        <v>386</v>
      </c>
      <c r="S516" s="594" t="s">
        <v>1120</v>
      </c>
      <c r="T516" s="594" t="s">
        <v>1121</v>
      </c>
      <c r="U516" s="653">
        <v>495002.26799999998</v>
      </c>
      <c r="V516" s="653">
        <v>2447035.1329999999</v>
      </c>
      <c r="W516" s="639" t="s">
        <v>2567</v>
      </c>
      <c r="X516" s="643" t="s">
        <v>194</v>
      </c>
      <c r="Y516" s="624" t="s">
        <v>194</v>
      </c>
      <c r="Z516" s="654" t="s">
        <v>194</v>
      </c>
      <c r="AA516" s="654" t="s">
        <v>194</v>
      </c>
    </row>
    <row r="517" spans="1:27" ht="31" customHeight="1" x14ac:dyDescent="0.35">
      <c r="A517" s="276"/>
      <c r="B517" s="651" t="s">
        <v>186</v>
      </c>
      <c r="C517" s="594"/>
      <c r="D517" s="594"/>
      <c r="E517" s="594"/>
      <c r="F517" s="637">
        <v>402</v>
      </c>
      <c r="G517" s="625"/>
      <c r="H517" s="607"/>
      <c r="I517" s="594"/>
      <c r="J517" s="594"/>
      <c r="K517" s="637"/>
      <c r="L517" s="652"/>
      <c r="M517" s="594"/>
      <c r="N517" s="594"/>
      <c r="O517" s="594"/>
      <c r="P517" s="594"/>
      <c r="Q517" s="594"/>
      <c r="R517" s="594"/>
      <c r="S517" s="594"/>
      <c r="T517" s="594"/>
      <c r="U517" s="653"/>
      <c r="V517" s="653"/>
      <c r="W517" s="611" t="s">
        <v>1122</v>
      </c>
      <c r="X517" s="643"/>
      <c r="Y517" s="624"/>
      <c r="Z517" s="654"/>
      <c r="AA517" s="654"/>
    </row>
    <row r="518" spans="1:27" ht="31" customHeight="1" x14ac:dyDescent="0.35">
      <c r="A518" s="284">
        <v>255</v>
      </c>
      <c r="B518" s="651" t="s">
        <v>186</v>
      </c>
      <c r="C518" s="594" t="s">
        <v>1123</v>
      </c>
      <c r="D518" s="594" t="s">
        <v>230</v>
      </c>
      <c r="E518" s="594"/>
      <c r="F518" s="637"/>
      <c r="G518" s="625" t="s">
        <v>186</v>
      </c>
      <c r="H518" s="607">
        <v>55.33</v>
      </c>
      <c r="I518" s="637">
        <f t="shared" ref="I518" si="416">I516+F517</f>
        <v>55662.461999999992</v>
      </c>
      <c r="J518" s="594">
        <v>142.43100000000001</v>
      </c>
      <c r="K518" s="637">
        <f t="shared" ref="K518" si="417">F519+F517</f>
        <v>818</v>
      </c>
      <c r="L518" s="607">
        <f t="shared" ref="L518" si="418">K518/2</f>
        <v>409</v>
      </c>
      <c r="M518" s="594">
        <v>212</v>
      </c>
      <c r="N518" s="594">
        <v>206</v>
      </c>
      <c r="O518" s="594">
        <v>418</v>
      </c>
      <c r="P518" s="594">
        <v>210</v>
      </c>
      <c r="Q518" s="594">
        <v>207</v>
      </c>
      <c r="R518" s="594">
        <v>416</v>
      </c>
      <c r="S518" s="594" t="s">
        <v>1124</v>
      </c>
      <c r="T518" s="594" t="s">
        <v>1125</v>
      </c>
      <c r="U518" s="653">
        <v>495326.48100000003</v>
      </c>
      <c r="V518" s="653">
        <v>2446797.4569999999</v>
      </c>
      <c r="W518" s="639" t="s">
        <v>2567</v>
      </c>
      <c r="X518" s="643" t="s">
        <v>194</v>
      </c>
      <c r="Y518" s="624" t="s">
        <v>194</v>
      </c>
      <c r="Z518" s="654" t="s">
        <v>194</v>
      </c>
      <c r="AA518" s="654" t="s">
        <v>194</v>
      </c>
    </row>
    <row r="519" spans="1:27" ht="31" customHeight="1" x14ac:dyDescent="0.35">
      <c r="A519" s="276"/>
      <c r="B519" s="651" t="s">
        <v>186</v>
      </c>
      <c r="C519" s="594"/>
      <c r="D519" s="594"/>
      <c r="E519" s="594"/>
      <c r="F519" s="637">
        <v>416</v>
      </c>
      <c r="G519" s="625"/>
      <c r="H519" s="607"/>
      <c r="I519" s="594"/>
      <c r="J519" s="594"/>
      <c r="K519" s="637"/>
      <c r="L519" s="652"/>
      <c r="M519" s="594"/>
      <c r="N519" s="594"/>
      <c r="O519" s="594"/>
      <c r="P519" s="594"/>
      <c r="Q519" s="594"/>
      <c r="R519" s="594"/>
      <c r="S519" s="594"/>
      <c r="T519" s="594"/>
      <c r="U519" s="653"/>
      <c r="V519" s="653"/>
      <c r="W519" s="611" t="s">
        <v>1126</v>
      </c>
      <c r="X519" s="643"/>
      <c r="Y519" s="624"/>
      <c r="Z519" s="654"/>
      <c r="AA519" s="654"/>
    </row>
    <row r="520" spans="1:27" s="296" customFormat="1" ht="31" customHeight="1" x14ac:dyDescent="0.35">
      <c r="A520" s="284">
        <v>256</v>
      </c>
      <c r="B520" s="651" t="s">
        <v>186</v>
      </c>
      <c r="C520" s="594" t="s">
        <v>1127</v>
      </c>
      <c r="D520" s="594" t="s">
        <v>49</v>
      </c>
      <c r="E520" s="594"/>
      <c r="F520" s="637"/>
      <c r="G520" s="625" t="s">
        <v>186</v>
      </c>
      <c r="H520" s="607">
        <v>56.83</v>
      </c>
      <c r="I520" s="637">
        <f t="shared" ref="I520" si="419">I518+F519</f>
        <v>56078.461999999992</v>
      </c>
      <c r="J520" s="594">
        <v>141.55000000000001</v>
      </c>
      <c r="K520" s="637">
        <f t="shared" ref="K520" si="420">F521+F519</f>
        <v>815</v>
      </c>
      <c r="L520" s="607">
        <f t="shared" ref="L520" si="421">K520/2</f>
        <v>407.5</v>
      </c>
      <c r="M520" s="594">
        <v>211</v>
      </c>
      <c r="N520" s="594">
        <v>211</v>
      </c>
      <c r="O520" s="594">
        <v>422</v>
      </c>
      <c r="P520" s="594">
        <v>211</v>
      </c>
      <c r="Q520" s="594">
        <v>208</v>
      </c>
      <c r="R520" s="594">
        <v>419</v>
      </c>
      <c r="S520" s="594" t="s">
        <v>1128</v>
      </c>
      <c r="T520" s="594" t="s">
        <v>1129</v>
      </c>
      <c r="U520" s="653">
        <v>495661.984</v>
      </c>
      <c r="V520" s="653">
        <v>2446551.503</v>
      </c>
      <c r="W520" s="639" t="s">
        <v>2568</v>
      </c>
      <c r="X520" s="643" t="s">
        <v>194</v>
      </c>
      <c r="Y520" s="624" t="s">
        <v>194</v>
      </c>
      <c r="Z520" s="654" t="s">
        <v>194</v>
      </c>
      <c r="AA520" s="654" t="s">
        <v>194</v>
      </c>
    </row>
    <row r="521" spans="1:27" s="296" customFormat="1" ht="31" customHeight="1" x14ac:dyDescent="0.35">
      <c r="A521" s="276"/>
      <c r="B521" s="651" t="s">
        <v>186</v>
      </c>
      <c r="C521" s="594"/>
      <c r="D521" s="594"/>
      <c r="E521" s="594"/>
      <c r="F521" s="637">
        <v>399</v>
      </c>
      <c r="G521" s="625"/>
      <c r="H521" s="607"/>
      <c r="I521" s="594"/>
      <c r="J521" s="594"/>
      <c r="K521" s="637"/>
      <c r="L521" s="652"/>
      <c r="M521" s="594"/>
      <c r="N521" s="594"/>
      <c r="O521" s="594"/>
      <c r="P521" s="594"/>
      <c r="Q521" s="594"/>
      <c r="R521" s="594"/>
      <c r="S521" s="594"/>
      <c r="T521" s="594"/>
      <c r="U521" s="653"/>
      <c r="V521" s="653"/>
      <c r="W521" s="611" t="s">
        <v>1049</v>
      </c>
      <c r="X521" s="643"/>
      <c r="Y521" s="624"/>
      <c r="Z521" s="654"/>
      <c r="AA521" s="654"/>
    </row>
    <row r="522" spans="1:27" s="296" customFormat="1" ht="31" customHeight="1" x14ac:dyDescent="0.35">
      <c r="A522" s="284">
        <v>257</v>
      </c>
      <c r="B522" s="651" t="s">
        <v>1130</v>
      </c>
      <c r="C522" s="651" t="s">
        <v>2740</v>
      </c>
      <c r="D522" s="594" t="s">
        <v>224</v>
      </c>
      <c r="E522" s="594" t="s">
        <v>1131</v>
      </c>
      <c r="F522" s="637"/>
      <c r="G522" s="637">
        <f>SUM(F501:F521)</f>
        <v>4331</v>
      </c>
      <c r="H522" s="607">
        <v>48.32</v>
      </c>
      <c r="I522" s="637">
        <f t="shared" ref="I522" si="422">I520+F521</f>
        <v>56477.461999999992</v>
      </c>
      <c r="J522" s="594">
        <v>142.16999999999999</v>
      </c>
      <c r="K522" s="637">
        <f t="shared" ref="K522" si="423">F523+F521</f>
        <v>807</v>
      </c>
      <c r="L522" s="607">
        <f t="shared" ref="L522" si="424">K522/2</f>
        <v>403.5</v>
      </c>
      <c r="M522" s="598">
        <v>189</v>
      </c>
      <c r="N522" s="598">
        <v>191</v>
      </c>
      <c r="O522" s="598">
        <v>379</v>
      </c>
      <c r="P522" s="598">
        <v>192</v>
      </c>
      <c r="Q522" s="598">
        <v>195</v>
      </c>
      <c r="R522" s="598">
        <v>386</v>
      </c>
      <c r="S522" s="598" t="s">
        <v>1132</v>
      </c>
      <c r="T522" s="598" t="s">
        <v>1133</v>
      </c>
      <c r="U522" s="602">
        <v>495983.75</v>
      </c>
      <c r="V522" s="602">
        <v>2446315.62</v>
      </c>
      <c r="W522" s="639" t="s">
        <v>2568</v>
      </c>
      <c r="X522" s="643" t="s">
        <v>194</v>
      </c>
      <c r="Y522" s="624" t="s">
        <v>194</v>
      </c>
      <c r="Z522" s="654" t="s">
        <v>194</v>
      </c>
      <c r="AA522" s="654" t="s">
        <v>194</v>
      </c>
    </row>
    <row r="523" spans="1:27" s="296" customFormat="1" ht="31" customHeight="1" x14ac:dyDescent="0.35">
      <c r="A523" s="276"/>
      <c r="B523" s="651" t="s">
        <v>186</v>
      </c>
      <c r="C523" s="594"/>
      <c r="D523" s="594"/>
      <c r="E523" s="594"/>
      <c r="F523" s="637">
        <v>408</v>
      </c>
      <c r="G523" s="591"/>
      <c r="H523" s="607"/>
      <c r="I523" s="594"/>
      <c r="J523" s="594"/>
      <c r="K523" s="637"/>
      <c r="L523" s="652"/>
      <c r="M523" s="598"/>
      <c r="N523" s="598"/>
      <c r="O523" s="598"/>
      <c r="P523" s="598"/>
      <c r="Q523" s="598"/>
      <c r="R523" s="598"/>
      <c r="S523" s="598"/>
      <c r="T523" s="598"/>
      <c r="U523" s="602"/>
      <c r="V523" s="602"/>
      <c r="W523" s="655" t="s">
        <v>1134</v>
      </c>
      <c r="X523" s="643"/>
      <c r="Y523" s="624"/>
      <c r="Z523" s="654"/>
      <c r="AA523" s="654"/>
    </row>
    <row r="524" spans="1:27" s="296" customFormat="1" ht="31" customHeight="1" x14ac:dyDescent="0.35">
      <c r="A524" s="284">
        <v>258</v>
      </c>
      <c r="B524" s="651" t="s">
        <v>186</v>
      </c>
      <c r="C524" s="594" t="s">
        <v>1135</v>
      </c>
      <c r="D524" s="594" t="s">
        <v>49</v>
      </c>
      <c r="E524" s="594" t="s">
        <v>186</v>
      </c>
      <c r="F524" s="637"/>
      <c r="G524" s="591" t="s">
        <v>186</v>
      </c>
      <c r="H524" s="607">
        <v>56.83</v>
      </c>
      <c r="I524" s="637">
        <f t="shared" ref="I524" si="425">I522+F523</f>
        <v>56885.461999999992</v>
      </c>
      <c r="J524" s="594">
        <v>142.102</v>
      </c>
      <c r="K524" s="637">
        <f t="shared" ref="K524" si="426">F525+F523</f>
        <v>786</v>
      </c>
      <c r="L524" s="607">
        <f t="shared" ref="L524" si="427">K524/2</f>
        <v>393</v>
      </c>
      <c r="M524" s="598">
        <v>217</v>
      </c>
      <c r="N524" s="598">
        <v>220</v>
      </c>
      <c r="O524" s="598">
        <v>438</v>
      </c>
      <c r="P524" s="598">
        <v>214</v>
      </c>
      <c r="Q524" s="598">
        <v>213</v>
      </c>
      <c r="R524" s="598">
        <v>427</v>
      </c>
      <c r="S524" s="598" t="s">
        <v>1136</v>
      </c>
      <c r="T524" s="598" t="s">
        <v>1137</v>
      </c>
      <c r="U524" s="602">
        <v>496387.212</v>
      </c>
      <c r="V524" s="602">
        <v>2446254.94</v>
      </c>
      <c r="W524" s="639" t="s">
        <v>2568</v>
      </c>
      <c r="X524" s="643" t="s">
        <v>194</v>
      </c>
      <c r="Y524" s="624" t="s">
        <v>194</v>
      </c>
      <c r="Z524" s="654" t="s">
        <v>194</v>
      </c>
      <c r="AA524" s="654" t="s">
        <v>194</v>
      </c>
    </row>
    <row r="525" spans="1:27" s="296" customFormat="1" ht="31" customHeight="1" x14ac:dyDescent="0.35">
      <c r="A525" s="276"/>
      <c r="B525" s="651" t="s">
        <v>186</v>
      </c>
      <c r="C525" s="594"/>
      <c r="D525" s="594"/>
      <c r="E525" s="594"/>
      <c r="F525" s="637">
        <v>378</v>
      </c>
      <c r="G525" s="591"/>
      <c r="H525" s="607"/>
      <c r="I525" s="594"/>
      <c r="J525" s="594"/>
      <c r="K525" s="637"/>
      <c r="L525" s="652"/>
      <c r="M525" s="598"/>
      <c r="N525" s="598"/>
      <c r="O525" s="598"/>
      <c r="P525" s="598"/>
      <c r="Q525" s="598"/>
      <c r="R525" s="598"/>
      <c r="S525" s="598"/>
      <c r="T525" s="598"/>
      <c r="U525" s="602"/>
      <c r="V525" s="602"/>
      <c r="W525" s="655" t="s">
        <v>1138</v>
      </c>
      <c r="X525" s="643"/>
      <c r="Y525" s="624"/>
      <c r="Z525" s="654"/>
      <c r="AA525" s="654"/>
    </row>
    <row r="526" spans="1:27" s="296" customFormat="1" ht="31" customHeight="1" x14ac:dyDescent="0.35">
      <c r="A526" s="284">
        <v>259</v>
      </c>
      <c r="B526" s="651" t="s">
        <v>186</v>
      </c>
      <c r="C526" s="594" t="s">
        <v>1139</v>
      </c>
      <c r="D526" s="594" t="s">
        <v>235</v>
      </c>
      <c r="E526" s="594" t="s">
        <v>186</v>
      </c>
      <c r="F526" s="637"/>
      <c r="G526" s="591" t="s">
        <v>186</v>
      </c>
      <c r="H526" s="607">
        <v>50.83</v>
      </c>
      <c r="I526" s="637">
        <f t="shared" ref="I526" si="428">I524+F525</f>
        <v>57263.461999999992</v>
      </c>
      <c r="J526" s="594">
        <v>141.61500000000001</v>
      </c>
      <c r="K526" s="637">
        <f t="shared" ref="K526" si="429">F527+F525</f>
        <v>747</v>
      </c>
      <c r="L526" s="607">
        <f t="shared" ref="L526" si="430">K526/2</f>
        <v>373.5</v>
      </c>
      <c r="M526" s="598">
        <v>158</v>
      </c>
      <c r="N526" s="598">
        <v>165</v>
      </c>
      <c r="O526" s="598">
        <v>323</v>
      </c>
      <c r="P526" s="598">
        <v>167</v>
      </c>
      <c r="Q526" s="598">
        <v>170</v>
      </c>
      <c r="R526" s="598">
        <v>337</v>
      </c>
      <c r="S526" s="598" t="s">
        <v>1140</v>
      </c>
      <c r="T526" s="598" t="s">
        <v>1141</v>
      </c>
      <c r="U526" s="602">
        <v>496761.00799999997</v>
      </c>
      <c r="V526" s="602">
        <v>2446198.7209999999</v>
      </c>
      <c r="W526" s="639" t="s">
        <v>2568</v>
      </c>
      <c r="X526" s="643" t="s">
        <v>194</v>
      </c>
      <c r="Y526" s="624" t="s">
        <v>194</v>
      </c>
      <c r="Z526" s="654" t="s">
        <v>194</v>
      </c>
      <c r="AA526" s="654" t="s">
        <v>194</v>
      </c>
    </row>
    <row r="527" spans="1:27" s="296" customFormat="1" ht="31" customHeight="1" x14ac:dyDescent="0.35">
      <c r="A527" s="276"/>
      <c r="B527" s="651" t="s">
        <v>186</v>
      </c>
      <c r="C527" s="594"/>
      <c r="D527" s="594"/>
      <c r="E527" s="594"/>
      <c r="F527" s="637">
        <v>369</v>
      </c>
      <c r="G527" s="591"/>
      <c r="H527" s="607"/>
      <c r="I527" s="594"/>
      <c r="J527" s="594"/>
      <c r="K527" s="637"/>
      <c r="L527" s="652"/>
      <c r="M527" s="598"/>
      <c r="N527" s="598"/>
      <c r="O527" s="598"/>
      <c r="P527" s="598"/>
      <c r="Q527" s="598"/>
      <c r="R527" s="598"/>
      <c r="S527" s="598"/>
      <c r="T527" s="598"/>
      <c r="U527" s="602"/>
      <c r="V527" s="602"/>
      <c r="W527" s="655" t="s">
        <v>266</v>
      </c>
      <c r="X527" s="643"/>
      <c r="Y527" s="624"/>
      <c r="Z527" s="654"/>
      <c r="AA527" s="654"/>
    </row>
    <row r="528" spans="1:27" s="296" customFormat="1" ht="31" customHeight="1" x14ac:dyDescent="0.35">
      <c r="A528" s="284">
        <v>260</v>
      </c>
      <c r="B528" s="651" t="s">
        <v>186</v>
      </c>
      <c r="C528" s="594" t="s">
        <v>1142</v>
      </c>
      <c r="D528" s="594" t="s">
        <v>45</v>
      </c>
      <c r="E528" s="594" t="s">
        <v>186</v>
      </c>
      <c r="F528" s="637"/>
      <c r="G528" s="591" t="s">
        <v>186</v>
      </c>
      <c r="H528" s="607">
        <v>53.83</v>
      </c>
      <c r="I528" s="637">
        <f t="shared" ref="I528" si="431">I526+F527</f>
        <v>57632.461999999992</v>
      </c>
      <c r="J528" s="594">
        <v>142.66399999999999</v>
      </c>
      <c r="K528" s="637">
        <f t="shared" ref="K528" si="432">F529+F527</f>
        <v>779</v>
      </c>
      <c r="L528" s="607">
        <f t="shared" ref="L528" si="433">K528/2</f>
        <v>389.5</v>
      </c>
      <c r="M528" s="598">
        <v>205</v>
      </c>
      <c r="N528" s="598">
        <v>184</v>
      </c>
      <c r="O528" s="598">
        <v>388</v>
      </c>
      <c r="P528" s="598">
        <v>200</v>
      </c>
      <c r="Q528" s="598">
        <v>190</v>
      </c>
      <c r="R528" s="598">
        <v>389</v>
      </c>
      <c r="S528" s="598" t="s">
        <v>1143</v>
      </c>
      <c r="T528" s="598" t="s">
        <v>1144</v>
      </c>
      <c r="U528" s="602">
        <v>497125.90500000003</v>
      </c>
      <c r="V528" s="602">
        <v>2446143.841</v>
      </c>
      <c r="W528" s="639" t="s">
        <v>2568</v>
      </c>
      <c r="X528" s="643" t="s">
        <v>194</v>
      </c>
      <c r="Y528" s="624" t="s">
        <v>194</v>
      </c>
      <c r="Z528" s="654" t="s">
        <v>194</v>
      </c>
      <c r="AA528" s="654" t="s">
        <v>194</v>
      </c>
    </row>
    <row r="529" spans="1:27" s="296" customFormat="1" ht="31" customHeight="1" x14ac:dyDescent="0.35">
      <c r="A529" s="276"/>
      <c r="B529" s="651" t="s">
        <v>186</v>
      </c>
      <c r="C529" s="594"/>
      <c r="D529" s="594"/>
      <c r="E529" s="594"/>
      <c r="F529" s="637">
        <v>410</v>
      </c>
      <c r="G529" s="591"/>
      <c r="H529" s="607"/>
      <c r="I529" s="594"/>
      <c r="J529" s="594"/>
      <c r="K529" s="637"/>
      <c r="L529" s="652"/>
      <c r="M529" s="598"/>
      <c r="N529" s="598"/>
      <c r="O529" s="598"/>
      <c r="P529" s="598"/>
      <c r="Q529" s="598"/>
      <c r="R529" s="598"/>
      <c r="S529" s="598"/>
      <c r="T529" s="598"/>
      <c r="U529" s="602"/>
      <c r="V529" s="602"/>
      <c r="W529" s="656" t="s">
        <v>1145</v>
      </c>
      <c r="X529" s="643"/>
      <c r="Y529" s="624"/>
      <c r="Z529" s="654"/>
      <c r="AA529" s="654"/>
    </row>
    <row r="530" spans="1:27" s="296" customFormat="1" ht="31" customHeight="1" x14ac:dyDescent="0.35">
      <c r="A530" s="284">
        <v>261</v>
      </c>
      <c r="B530" s="651" t="s">
        <v>186</v>
      </c>
      <c r="C530" s="594" t="s">
        <v>1146</v>
      </c>
      <c r="D530" s="594" t="s">
        <v>49</v>
      </c>
      <c r="E530" s="594" t="s">
        <v>186</v>
      </c>
      <c r="F530" s="637"/>
      <c r="G530" s="591" t="s">
        <v>186</v>
      </c>
      <c r="H530" s="607">
        <v>56.83</v>
      </c>
      <c r="I530" s="637">
        <f t="shared" ref="I530" si="434">I528+F529</f>
        <v>58042.461999999992</v>
      </c>
      <c r="J530" s="594">
        <v>144.62100000000001</v>
      </c>
      <c r="K530" s="637">
        <f t="shared" ref="K530" si="435">F531+F529</f>
        <v>826</v>
      </c>
      <c r="L530" s="607">
        <f t="shared" ref="L530" si="436">K530/2</f>
        <v>413</v>
      </c>
      <c r="M530" s="598">
        <v>227</v>
      </c>
      <c r="N530" s="598">
        <v>205</v>
      </c>
      <c r="O530" s="598">
        <v>432</v>
      </c>
      <c r="P530" s="598">
        <v>222</v>
      </c>
      <c r="Q530" s="598">
        <v>206</v>
      </c>
      <c r="R530" s="598">
        <v>428</v>
      </c>
      <c r="S530" s="598" t="s">
        <v>1147</v>
      </c>
      <c r="T530" s="598" t="s">
        <v>1148</v>
      </c>
      <c r="U530" s="602">
        <v>497531.34499999997</v>
      </c>
      <c r="V530" s="602">
        <v>2446082.8629999999</v>
      </c>
      <c r="W530" s="639" t="s">
        <v>2568</v>
      </c>
      <c r="X530" s="643" t="s">
        <v>194</v>
      </c>
      <c r="Y530" s="624" t="s">
        <v>194</v>
      </c>
      <c r="Z530" s="654" t="s">
        <v>194</v>
      </c>
      <c r="AA530" s="654" t="s">
        <v>194</v>
      </c>
    </row>
    <row r="531" spans="1:27" s="296" customFormat="1" ht="31" customHeight="1" x14ac:dyDescent="0.35">
      <c r="A531" s="276"/>
      <c r="B531" s="651" t="s">
        <v>186</v>
      </c>
      <c r="C531" s="594"/>
      <c r="D531" s="594"/>
      <c r="E531" s="594"/>
      <c r="F531" s="637">
        <v>416</v>
      </c>
      <c r="G531" s="591"/>
      <c r="H531" s="607"/>
      <c r="I531" s="594"/>
      <c r="J531" s="594"/>
      <c r="K531" s="637"/>
      <c r="L531" s="652"/>
      <c r="M531" s="598"/>
      <c r="N531" s="598"/>
      <c r="O531" s="598"/>
      <c r="P531" s="598"/>
      <c r="Q531" s="598"/>
      <c r="R531" s="598"/>
      <c r="S531" s="598"/>
      <c r="T531" s="598"/>
      <c r="U531" s="602"/>
      <c r="V531" s="602"/>
      <c r="W531" s="655" t="s">
        <v>1149</v>
      </c>
      <c r="X531" s="643"/>
      <c r="Y531" s="624"/>
      <c r="Z531" s="654"/>
      <c r="AA531" s="654"/>
    </row>
    <row r="532" spans="1:27" s="296" customFormat="1" ht="31" customHeight="1" x14ac:dyDescent="0.35">
      <c r="A532" s="284">
        <v>262</v>
      </c>
      <c r="B532" s="651" t="s">
        <v>1150</v>
      </c>
      <c r="C532" s="651" t="s">
        <v>2741</v>
      </c>
      <c r="D532" s="594" t="s">
        <v>224</v>
      </c>
      <c r="E532" s="594" t="s">
        <v>1151</v>
      </c>
      <c r="F532" s="637"/>
      <c r="G532" s="637">
        <f>SUM(F523:F531)</f>
        <v>1981</v>
      </c>
      <c r="H532" s="607">
        <v>48.32</v>
      </c>
      <c r="I532" s="637">
        <f t="shared" ref="I532" si="437">I530+F531</f>
        <v>58458.461999999992</v>
      </c>
      <c r="J532" s="594">
        <v>148.60599999999999</v>
      </c>
      <c r="K532" s="637">
        <f t="shared" ref="K532" si="438">F533+F531</f>
        <v>808</v>
      </c>
      <c r="L532" s="607">
        <f t="shared" ref="L532" si="439">K532/2</f>
        <v>404</v>
      </c>
      <c r="M532" s="598">
        <v>213</v>
      </c>
      <c r="N532" s="598">
        <v>201</v>
      </c>
      <c r="O532" s="598">
        <v>413</v>
      </c>
      <c r="P532" s="598">
        <v>212</v>
      </c>
      <c r="Q532" s="598">
        <v>200</v>
      </c>
      <c r="R532" s="598">
        <v>412</v>
      </c>
      <c r="S532" s="598" t="s">
        <v>1152</v>
      </c>
      <c r="T532" s="598" t="s">
        <v>1153</v>
      </c>
      <c r="U532" s="602">
        <v>497942.47200000001</v>
      </c>
      <c r="V532" s="602">
        <v>2446021.0299999998</v>
      </c>
      <c r="W532" s="639" t="s">
        <v>2568</v>
      </c>
      <c r="X532" s="643" t="s">
        <v>194</v>
      </c>
      <c r="Y532" s="624" t="s">
        <v>194</v>
      </c>
      <c r="Z532" s="654" t="s">
        <v>194</v>
      </c>
      <c r="AA532" s="654" t="s">
        <v>194</v>
      </c>
    </row>
    <row r="533" spans="1:27" s="296" customFormat="1" ht="31" customHeight="1" x14ac:dyDescent="0.35">
      <c r="A533" s="276"/>
      <c r="B533" s="651" t="s">
        <v>186</v>
      </c>
      <c r="C533" s="594"/>
      <c r="D533" s="594"/>
      <c r="E533" s="594"/>
      <c r="F533" s="637">
        <v>392</v>
      </c>
      <c r="G533" s="591"/>
      <c r="H533" s="607"/>
      <c r="I533" s="594"/>
      <c r="J533" s="594"/>
      <c r="K533" s="637"/>
      <c r="L533" s="652"/>
      <c r="M533" s="598"/>
      <c r="N533" s="598"/>
      <c r="O533" s="598"/>
      <c r="P533" s="598"/>
      <c r="Q533" s="598"/>
      <c r="R533" s="598"/>
      <c r="S533" s="598"/>
      <c r="T533" s="598"/>
      <c r="U533" s="602"/>
      <c r="V533" s="602"/>
      <c r="W533" s="655" t="s">
        <v>464</v>
      </c>
      <c r="X533" s="643"/>
      <c r="Y533" s="624"/>
      <c r="Z533" s="654"/>
      <c r="AA533" s="654"/>
    </row>
    <row r="534" spans="1:27" s="296" customFormat="1" ht="31" customHeight="1" x14ac:dyDescent="0.35">
      <c r="A534" s="284">
        <v>263</v>
      </c>
      <c r="B534" s="651" t="s">
        <v>186</v>
      </c>
      <c r="C534" s="594" t="s">
        <v>1154</v>
      </c>
      <c r="D534" s="594" t="s">
        <v>230</v>
      </c>
      <c r="E534" s="594" t="s">
        <v>186</v>
      </c>
      <c r="F534" s="637"/>
      <c r="G534" s="591" t="s">
        <v>186</v>
      </c>
      <c r="H534" s="607">
        <v>55.33</v>
      </c>
      <c r="I534" s="637">
        <f t="shared" ref="I534" si="440">I532+F533</f>
        <v>58850.461999999992</v>
      </c>
      <c r="J534" s="594">
        <v>146.12200000000001</v>
      </c>
      <c r="K534" s="637">
        <f t="shared" ref="K534" si="441">F535+F533</f>
        <v>773</v>
      </c>
      <c r="L534" s="607">
        <f t="shared" ref="L534" si="442">K534/2</f>
        <v>386.5</v>
      </c>
      <c r="M534" s="598">
        <v>192</v>
      </c>
      <c r="N534" s="598">
        <v>216</v>
      </c>
      <c r="O534" s="598">
        <v>409</v>
      </c>
      <c r="P534" s="598">
        <v>194</v>
      </c>
      <c r="Q534" s="598">
        <v>210</v>
      </c>
      <c r="R534" s="598">
        <v>404</v>
      </c>
      <c r="S534" s="598" t="s">
        <v>1155</v>
      </c>
      <c r="T534" s="598" t="s">
        <v>1156</v>
      </c>
      <c r="U534" s="602">
        <v>498277.03600000002</v>
      </c>
      <c r="V534" s="602">
        <v>2445816.7489999998</v>
      </c>
      <c r="W534" s="639" t="s">
        <v>2568</v>
      </c>
      <c r="X534" s="643" t="s">
        <v>194</v>
      </c>
      <c r="Y534" s="624" t="s">
        <v>194</v>
      </c>
      <c r="Z534" s="654" t="s">
        <v>194</v>
      </c>
      <c r="AA534" s="654" t="s">
        <v>194</v>
      </c>
    </row>
    <row r="535" spans="1:27" s="296" customFormat="1" ht="31" customHeight="1" x14ac:dyDescent="0.35">
      <c r="A535" s="276"/>
      <c r="B535" s="651" t="s">
        <v>186</v>
      </c>
      <c r="C535" s="594"/>
      <c r="D535" s="594"/>
      <c r="E535" s="594"/>
      <c r="F535" s="637">
        <v>381</v>
      </c>
      <c r="G535" s="591"/>
      <c r="H535" s="607"/>
      <c r="I535" s="594"/>
      <c r="J535" s="594"/>
      <c r="K535" s="637"/>
      <c r="L535" s="652"/>
      <c r="M535" s="598"/>
      <c r="N535" s="598"/>
      <c r="O535" s="598"/>
      <c r="P535" s="598"/>
      <c r="Q535" s="598"/>
      <c r="R535" s="598"/>
      <c r="S535" s="598"/>
      <c r="T535" s="598"/>
      <c r="U535" s="602"/>
      <c r="V535" s="602"/>
      <c r="W535" s="655" t="s">
        <v>1157</v>
      </c>
      <c r="X535" s="643"/>
      <c r="Y535" s="624"/>
      <c r="Z535" s="654"/>
      <c r="AA535" s="654"/>
    </row>
    <row r="536" spans="1:27" s="296" customFormat="1" ht="31" customHeight="1" x14ac:dyDescent="0.35">
      <c r="A536" s="284">
        <v>264</v>
      </c>
      <c r="B536" s="651" t="s">
        <v>186</v>
      </c>
      <c r="C536" s="594" t="s">
        <v>1158</v>
      </c>
      <c r="D536" s="594" t="s">
        <v>45</v>
      </c>
      <c r="E536" s="594" t="s">
        <v>186</v>
      </c>
      <c r="F536" s="637"/>
      <c r="G536" s="591" t="s">
        <v>186</v>
      </c>
      <c r="H536" s="607">
        <v>53.83</v>
      </c>
      <c r="I536" s="637">
        <f t="shared" ref="I536" si="443">I534+F535</f>
        <v>59231.461999999992</v>
      </c>
      <c r="J536" s="594">
        <v>142.28100000000001</v>
      </c>
      <c r="K536" s="637">
        <f t="shared" ref="K536" si="444">F537+F535</f>
        <v>761</v>
      </c>
      <c r="L536" s="607">
        <f t="shared" ref="L536" si="445">K536/2</f>
        <v>380.5</v>
      </c>
      <c r="M536" s="598">
        <v>166</v>
      </c>
      <c r="N536" s="598">
        <v>198</v>
      </c>
      <c r="O536" s="598">
        <v>363</v>
      </c>
      <c r="P536" s="598">
        <v>172</v>
      </c>
      <c r="Q536" s="598">
        <v>196</v>
      </c>
      <c r="R536" s="598">
        <v>368</v>
      </c>
      <c r="S536" s="598" t="s">
        <v>1159</v>
      </c>
      <c r="T536" s="598" t="s">
        <v>1160</v>
      </c>
      <c r="U536" s="602">
        <v>498602.212</v>
      </c>
      <c r="V536" s="602">
        <v>2445618.2000000002</v>
      </c>
      <c r="W536" s="639" t="s">
        <v>2569</v>
      </c>
      <c r="X536" s="643" t="s">
        <v>194</v>
      </c>
      <c r="Y536" s="624" t="s">
        <v>194</v>
      </c>
      <c r="Z536" s="654" t="s">
        <v>194</v>
      </c>
      <c r="AA536" s="654" t="s">
        <v>194</v>
      </c>
    </row>
    <row r="537" spans="1:27" s="296" customFormat="1" ht="31" customHeight="1" x14ac:dyDescent="0.35">
      <c r="A537" s="276"/>
      <c r="B537" s="651" t="s">
        <v>186</v>
      </c>
      <c r="C537" s="594"/>
      <c r="D537" s="594"/>
      <c r="E537" s="594"/>
      <c r="F537" s="637">
        <v>380</v>
      </c>
      <c r="G537" s="591"/>
      <c r="H537" s="607"/>
      <c r="I537" s="637"/>
      <c r="J537" s="594"/>
      <c r="K537" s="637"/>
      <c r="L537" s="652"/>
      <c r="M537" s="598"/>
      <c r="N537" s="598"/>
      <c r="O537" s="598"/>
      <c r="P537" s="598"/>
      <c r="Q537" s="598"/>
      <c r="R537" s="598"/>
      <c r="S537" s="598"/>
      <c r="T537" s="598"/>
      <c r="U537" s="602"/>
      <c r="V537" s="602"/>
      <c r="W537" s="655" t="s">
        <v>527</v>
      </c>
      <c r="X537" s="643"/>
      <c r="Y537" s="624"/>
      <c r="Z537" s="654"/>
      <c r="AA537" s="654"/>
    </row>
    <row r="538" spans="1:27" s="296" customFormat="1" ht="31" customHeight="1" x14ac:dyDescent="0.35">
      <c r="A538" s="284">
        <v>265</v>
      </c>
      <c r="B538" s="651" t="s">
        <v>186</v>
      </c>
      <c r="C538" s="594" t="s">
        <v>1161</v>
      </c>
      <c r="D538" s="594" t="s">
        <v>45</v>
      </c>
      <c r="E538" s="594" t="s">
        <v>186</v>
      </c>
      <c r="F538" s="637"/>
      <c r="G538" s="591" t="s">
        <v>186</v>
      </c>
      <c r="H538" s="607">
        <v>53.83</v>
      </c>
      <c r="I538" s="637">
        <f>I536+F537</f>
        <v>59611.461999999992</v>
      </c>
      <c r="J538" s="594">
        <v>140.72399999999999</v>
      </c>
      <c r="K538" s="637">
        <f t="shared" ref="K538" si="446">F539+F537</f>
        <v>777</v>
      </c>
      <c r="L538" s="607">
        <f t="shared" ref="L538" si="447">K538/2</f>
        <v>388.5</v>
      </c>
      <c r="M538" s="598">
        <v>183</v>
      </c>
      <c r="N538" s="598">
        <v>205</v>
      </c>
      <c r="O538" s="598">
        <v>388</v>
      </c>
      <c r="P538" s="598">
        <v>185</v>
      </c>
      <c r="Q538" s="598">
        <v>204</v>
      </c>
      <c r="R538" s="598">
        <v>389</v>
      </c>
      <c r="S538" s="598" t="s">
        <v>1162</v>
      </c>
      <c r="T538" s="598" t="s">
        <v>1163</v>
      </c>
      <c r="U538" s="602">
        <v>498926.53399999999</v>
      </c>
      <c r="V538" s="602">
        <v>2445420.1719999998</v>
      </c>
      <c r="W538" s="639" t="s">
        <v>2569</v>
      </c>
      <c r="X538" s="643" t="s">
        <v>194</v>
      </c>
      <c r="Y538" s="624" t="s">
        <v>194</v>
      </c>
      <c r="Z538" s="654" t="s">
        <v>194</v>
      </c>
      <c r="AA538" s="654" t="s">
        <v>194</v>
      </c>
    </row>
    <row r="539" spans="1:27" s="296" customFormat="1" ht="31" customHeight="1" x14ac:dyDescent="0.35">
      <c r="A539" s="276"/>
      <c r="B539" s="651" t="s">
        <v>186</v>
      </c>
      <c r="C539" s="594"/>
      <c r="D539" s="594"/>
      <c r="E539" s="594"/>
      <c r="F539" s="637">
        <v>397</v>
      </c>
      <c r="G539" s="591"/>
      <c r="H539" s="607"/>
      <c r="I539" s="637"/>
      <c r="J539" s="594"/>
      <c r="K539" s="637"/>
      <c r="L539" s="652"/>
      <c r="M539" s="598"/>
      <c r="N539" s="598"/>
      <c r="O539" s="598"/>
      <c r="P539" s="598"/>
      <c r="Q539" s="598"/>
      <c r="R539" s="598"/>
      <c r="S539" s="598"/>
      <c r="T539" s="598"/>
      <c r="U539" s="602"/>
      <c r="V539" s="602"/>
      <c r="W539" s="655" t="s">
        <v>1164</v>
      </c>
      <c r="X539" s="643"/>
      <c r="Y539" s="624"/>
      <c r="Z539" s="654"/>
      <c r="AA539" s="654"/>
    </row>
    <row r="540" spans="1:27" s="296" customFormat="1" ht="31" customHeight="1" x14ac:dyDescent="0.35">
      <c r="A540" s="284">
        <v>266</v>
      </c>
      <c r="B540" s="651" t="s">
        <v>186</v>
      </c>
      <c r="C540" s="594" t="s">
        <v>1165</v>
      </c>
      <c r="D540" s="594" t="s">
        <v>45</v>
      </c>
      <c r="E540" s="594" t="s">
        <v>186</v>
      </c>
      <c r="F540" s="637"/>
      <c r="G540" s="591"/>
      <c r="H540" s="607">
        <v>53.83</v>
      </c>
      <c r="I540" s="637">
        <f>I538+F539</f>
        <v>60008.461999999992</v>
      </c>
      <c r="J540" s="594">
        <v>139.322</v>
      </c>
      <c r="K540" s="637">
        <f t="shared" ref="K540" si="448">F541+F539</f>
        <v>804</v>
      </c>
      <c r="L540" s="607">
        <f t="shared" ref="L540" si="449">K540/2</f>
        <v>402</v>
      </c>
      <c r="M540" s="598">
        <v>193</v>
      </c>
      <c r="N540" s="598">
        <v>190</v>
      </c>
      <c r="O540" s="598">
        <v>383</v>
      </c>
      <c r="P540" s="598">
        <v>194</v>
      </c>
      <c r="Q540" s="598">
        <v>194</v>
      </c>
      <c r="R540" s="598">
        <v>389</v>
      </c>
      <c r="S540" s="598" t="s">
        <v>1166</v>
      </c>
      <c r="T540" s="598" t="s">
        <v>1167</v>
      </c>
      <c r="U540" s="602">
        <v>499265.36599999998</v>
      </c>
      <c r="V540" s="602">
        <v>2445213.2850000001</v>
      </c>
      <c r="W540" s="639" t="s">
        <v>2570</v>
      </c>
      <c r="X540" s="643" t="s">
        <v>194</v>
      </c>
      <c r="Y540" s="624" t="s">
        <v>194</v>
      </c>
      <c r="Z540" s="654" t="s">
        <v>194</v>
      </c>
      <c r="AA540" s="654" t="s">
        <v>194</v>
      </c>
    </row>
    <row r="541" spans="1:27" s="296" customFormat="1" ht="31" customHeight="1" x14ac:dyDescent="0.35">
      <c r="A541" s="276"/>
      <c r="B541" s="651" t="s">
        <v>186</v>
      </c>
      <c r="C541" s="594"/>
      <c r="D541" s="594"/>
      <c r="E541" s="594"/>
      <c r="F541" s="637">
        <v>407</v>
      </c>
      <c r="G541" s="591"/>
      <c r="H541" s="607"/>
      <c r="I541" s="637"/>
      <c r="J541" s="594"/>
      <c r="K541" s="637"/>
      <c r="L541" s="652"/>
      <c r="M541" s="598"/>
      <c r="N541" s="598"/>
      <c r="O541" s="598"/>
      <c r="P541" s="598"/>
      <c r="Q541" s="598"/>
      <c r="R541" s="598"/>
      <c r="S541" s="598"/>
      <c r="T541" s="598"/>
      <c r="U541" s="602"/>
      <c r="V541" s="602"/>
      <c r="W541" s="655" t="s">
        <v>1168</v>
      </c>
      <c r="X541" s="643"/>
      <c r="Y541" s="624"/>
      <c r="Z541" s="654"/>
      <c r="AA541" s="654"/>
    </row>
    <row r="542" spans="1:27" s="296" customFormat="1" ht="31" customHeight="1" x14ac:dyDescent="0.35">
      <c r="A542" s="284">
        <v>267</v>
      </c>
      <c r="B542" s="651" t="s">
        <v>186</v>
      </c>
      <c r="C542" s="594" t="s">
        <v>1169</v>
      </c>
      <c r="D542" s="594" t="s">
        <v>49</v>
      </c>
      <c r="E542" s="594" t="s">
        <v>186</v>
      </c>
      <c r="F542" s="637"/>
      <c r="G542" s="657"/>
      <c r="H542" s="607">
        <v>56.83</v>
      </c>
      <c r="I542" s="637">
        <f>I540+F541</f>
        <v>60415.461999999992</v>
      </c>
      <c r="J542" s="594">
        <v>139.38900000000001</v>
      </c>
      <c r="K542" s="637">
        <f t="shared" ref="K542" si="450">F543+F541</f>
        <v>819.8</v>
      </c>
      <c r="L542" s="607">
        <f t="shared" ref="L542" si="451">K542/2</f>
        <v>409.9</v>
      </c>
      <c r="M542" s="598">
        <v>218</v>
      </c>
      <c r="N542" s="598">
        <v>217</v>
      </c>
      <c r="O542" s="598">
        <v>435</v>
      </c>
      <c r="P542" s="598">
        <v>214</v>
      </c>
      <c r="Q542" s="598">
        <v>215</v>
      </c>
      <c r="R542" s="598">
        <v>430</v>
      </c>
      <c r="S542" s="598" t="s">
        <v>1170</v>
      </c>
      <c r="T542" s="598" t="s">
        <v>1171</v>
      </c>
      <c r="U542" s="602">
        <v>499612.73200000002</v>
      </c>
      <c r="V542" s="602">
        <v>2445001.1869999999</v>
      </c>
      <c r="W542" s="639" t="s">
        <v>2570</v>
      </c>
      <c r="X542" s="643" t="s">
        <v>194</v>
      </c>
      <c r="Y542" s="624" t="s">
        <v>194</v>
      </c>
      <c r="Z542" s="654" t="s">
        <v>194</v>
      </c>
      <c r="AA542" s="654" t="s">
        <v>194</v>
      </c>
    </row>
    <row r="543" spans="1:27" s="296" customFormat="1" ht="31" customHeight="1" x14ac:dyDescent="0.35">
      <c r="A543" s="276"/>
      <c r="B543" s="651" t="s">
        <v>186</v>
      </c>
      <c r="C543" s="594"/>
      <c r="D543" s="594"/>
      <c r="E543" s="594"/>
      <c r="F543" s="637">
        <v>412.8</v>
      </c>
      <c r="G543" s="591"/>
      <c r="H543" s="607"/>
      <c r="I543" s="637"/>
      <c r="J543" s="594"/>
      <c r="K543" s="637"/>
      <c r="L543" s="652"/>
      <c r="M543" s="598"/>
      <c r="N543" s="598"/>
      <c r="O543" s="598"/>
      <c r="P543" s="598"/>
      <c r="Q543" s="598"/>
      <c r="R543" s="598"/>
      <c r="S543" s="598"/>
      <c r="T543" s="598"/>
      <c r="U543" s="602"/>
      <c r="V543" s="602"/>
      <c r="W543" s="655" t="s">
        <v>1172</v>
      </c>
      <c r="X543" s="643"/>
      <c r="Y543" s="624"/>
      <c r="Z543" s="654"/>
      <c r="AA543" s="654"/>
    </row>
    <row r="544" spans="1:27" s="296" customFormat="1" ht="31" customHeight="1" x14ac:dyDescent="0.35">
      <c r="A544" s="284">
        <v>268</v>
      </c>
      <c r="B544" s="598" t="s">
        <v>1173</v>
      </c>
      <c r="C544" s="598" t="s">
        <v>2742</v>
      </c>
      <c r="D544" s="598" t="s">
        <v>346</v>
      </c>
      <c r="E544" s="598" t="s">
        <v>1174</v>
      </c>
      <c r="F544" s="599"/>
      <c r="G544" s="600"/>
      <c r="H544" s="598">
        <v>48.32</v>
      </c>
      <c r="I544" s="637">
        <v>0</v>
      </c>
      <c r="J544" s="598">
        <v>140.018</v>
      </c>
      <c r="K544" s="601">
        <f>413+F545</f>
        <v>834</v>
      </c>
      <c r="L544" s="607">
        <f>K544/2</f>
        <v>417</v>
      </c>
      <c r="M544" s="598">
        <v>196</v>
      </c>
      <c r="N544" s="598">
        <v>190</v>
      </c>
      <c r="O544" s="598">
        <v>386</v>
      </c>
      <c r="P544" s="598">
        <v>199</v>
      </c>
      <c r="Q544" s="598">
        <v>196</v>
      </c>
      <c r="R544" s="598">
        <v>395</v>
      </c>
      <c r="S544" s="598" t="s">
        <v>2634</v>
      </c>
      <c r="T544" s="598" t="s">
        <v>2635</v>
      </c>
      <c r="U544" s="602">
        <v>499965.04800000001</v>
      </c>
      <c r="V544" s="602">
        <v>2444786.0660000001</v>
      </c>
      <c r="W544" s="594"/>
      <c r="X544" s="643" t="s">
        <v>194</v>
      </c>
      <c r="Y544" s="624" t="s">
        <v>194</v>
      </c>
      <c r="Z544" s="654" t="s">
        <v>194</v>
      </c>
      <c r="AA544" s="654" t="s">
        <v>194</v>
      </c>
    </row>
    <row r="545" spans="1:27" s="296" customFormat="1" ht="31" customHeight="1" x14ac:dyDescent="0.35">
      <c r="A545" s="276"/>
      <c r="B545" s="598" t="s">
        <v>186</v>
      </c>
      <c r="C545" s="598"/>
      <c r="D545" s="598"/>
      <c r="E545" s="598"/>
      <c r="F545" s="603">
        <v>421</v>
      </c>
      <c r="G545" s="600"/>
      <c r="H545" s="598"/>
      <c r="I545" s="637"/>
      <c r="J545" s="598"/>
      <c r="K545" s="601"/>
      <c r="L545" s="600"/>
      <c r="M545" s="598"/>
      <c r="N545" s="598"/>
      <c r="O545" s="598"/>
      <c r="P545" s="598"/>
      <c r="Q545" s="598"/>
      <c r="R545" s="598"/>
      <c r="S545" s="598"/>
      <c r="T545" s="598"/>
      <c r="U545" s="602"/>
      <c r="V545" s="602"/>
      <c r="W545" s="598" t="s">
        <v>485</v>
      </c>
      <c r="X545" s="643"/>
      <c r="Y545" s="624"/>
      <c r="Z545" s="620"/>
      <c r="AA545" s="620"/>
    </row>
    <row r="546" spans="1:27" s="296" customFormat="1" ht="31" customHeight="1" x14ac:dyDescent="0.35">
      <c r="A546" s="284">
        <v>269</v>
      </c>
      <c r="B546" s="598" t="s">
        <v>186</v>
      </c>
      <c r="C546" s="598" t="s">
        <v>1175</v>
      </c>
      <c r="D546" s="598" t="s">
        <v>495</v>
      </c>
      <c r="E546" s="598" t="s">
        <v>186</v>
      </c>
      <c r="F546" s="603"/>
      <c r="G546" s="600"/>
      <c r="H546" s="598">
        <v>58.33</v>
      </c>
      <c r="I546" s="637">
        <f>I544+F545</f>
        <v>421</v>
      </c>
      <c r="J546" s="598">
        <v>140.304</v>
      </c>
      <c r="K546" s="601">
        <f>F545+F547</f>
        <v>845</v>
      </c>
      <c r="L546" s="607">
        <f>K546/2</f>
        <v>422.5</v>
      </c>
      <c r="M546" s="598">
        <v>232</v>
      </c>
      <c r="N546" s="598">
        <v>231</v>
      </c>
      <c r="O546" s="598">
        <v>463</v>
      </c>
      <c r="P546" s="598">
        <v>227</v>
      </c>
      <c r="Q546" s="598">
        <v>227</v>
      </c>
      <c r="R546" s="598">
        <v>454</v>
      </c>
      <c r="S546" s="598" t="s">
        <v>2636</v>
      </c>
      <c r="T546" s="598" t="s">
        <v>2637</v>
      </c>
      <c r="U546" s="602">
        <v>500364.84899999999</v>
      </c>
      <c r="V546" s="602">
        <v>2444654.1570000001</v>
      </c>
      <c r="W546" s="598"/>
      <c r="X546" s="643" t="s">
        <v>194</v>
      </c>
      <c r="Y546" s="624" t="s">
        <v>1176</v>
      </c>
      <c r="Z546" s="620" t="s">
        <v>195</v>
      </c>
      <c r="AA546" s="620" t="s">
        <v>195</v>
      </c>
    </row>
    <row r="547" spans="1:27" s="296" customFormat="1" ht="31" customHeight="1" x14ac:dyDescent="0.35">
      <c r="A547" s="276"/>
      <c r="B547" s="598" t="s">
        <v>186</v>
      </c>
      <c r="C547" s="598"/>
      <c r="D547" s="598"/>
      <c r="E547" s="598"/>
      <c r="F547" s="603">
        <v>424</v>
      </c>
      <c r="G547" s="600"/>
      <c r="H547" s="598"/>
      <c r="I547" s="637"/>
      <c r="J547" s="598"/>
      <c r="K547" s="601"/>
      <c r="L547" s="600"/>
      <c r="M547" s="598"/>
      <c r="N547" s="598"/>
      <c r="O547" s="598"/>
      <c r="P547" s="598"/>
      <c r="Q547" s="598"/>
      <c r="R547" s="598"/>
      <c r="S547" s="598"/>
      <c r="T547" s="598"/>
      <c r="U547" s="602"/>
      <c r="V547" s="602"/>
      <c r="W547" s="598" t="s">
        <v>2638</v>
      </c>
      <c r="X547" s="643"/>
      <c r="Y547" s="624"/>
      <c r="Z547" s="620"/>
      <c r="AA547" s="620"/>
    </row>
    <row r="548" spans="1:27" s="296" customFormat="1" ht="31" customHeight="1" x14ac:dyDescent="0.35">
      <c r="A548" s="284">
        <v>270</v>
      </c>
      <c r="B548" s="598" t="s">
        <v>186</v>
      </c>
      <c r="C548" s="598" t="s">
        <v>1177</v>
      </c>
      <c r="D548" s="598" t="s">
        <v>45</v>
      </c>
      <c r="E548" s="598" t="s">
        <v>186</v>
      </c>
      <c r="F548" s="603"/>
      <c r="G548" s="600"/>
      <c r="H548" s="598">
        <v>53.83</v>
      </c>
      <c r="I548" s="637">
        <f>I546+F547</f>
        <v>845</v>
      </c>
      <c r="J548" s="598">
        <v>140.398</v>
      </c>
      <c r="K548" s="601">
        <f>F547+F549</f>
        <v>842</v>
      </c>
      <c r="L548" s="607">
        <f>K548/2</f>
        <v>421</v>
      </c>
      <c r="M548" s="598">
        <v>194</v>
      </c>
      <c r="N548" s="598">
        <v>197</v>
      </c>
      <c r="O548" s="598">
        <v>391</v>
      </c>
      <c r="P548" s="598">
        <v>199</v>
      </c>
      <c r="Q548" s="598">
        <v>201</v>
      </c>
      <c r="R548" s="598">
        <v>400</v>
      </c>
      <c r="S548" s="598" t="s">
        <v>2639</v>
      </c>
      <c r="T548" s="598" t="s">
        <v>2640</v>
      </c>
      <c r="U548" s="602">
        <v>500767.49900000001</v>
      </c>
      <c r="V548" s="602">
        <v>2444521.3080000002</v>
      </c>
      <c r="W548" s="598"/>
      <c r="X548" s="643" t="s">
        <v>194</v>
      </c>
      <c r="Y548" s="624" t="s">
        <v>1176</v>
      </c>
      <c r="Z548" s="620" t="s">
        <v>195</v>
      </c>
      <c r="AA548" s="620" t="s">
        <v>195</v>
      </c>
    </row>
    <row r="549" spans="1:27" s="296" customFormat="1" ht="31" customHeight="1" x14ac:dyDescent="0.35">
      <c r="A549" s="276"/>
      <c r="B549" s="598" t="s">
        <v>186</v>
      </c>
      <c r="C549" s="598"/>
      <c r="D549" s="598"/>
      <c r="E549" s="598"/>
      <c r="F549" s="604">
        <v>418</v>
      </c>
      <c r="G549" s="600"/>
      <c r="H549" s="598"/>
      <c r="I549" s="637"/>
      <c r="J549" s="598"/>
      <c r="K549" s="601"/>
      <c r="L549" s="600"/>
      <c r="M549" s="598"/>
      <c r="N549" s="598"/>
      <c r="O549" s="598"/>
      <c r="P549" s="598"/>
      <c r="Q549" s="598"/>
      <c r="R549" s="598"/>
      <c r="S549" s="598"/>
      <c r="T549" s="598"/>
      <c r="U549" s="602"/>
      <c r="V549" s="602"/>
      <c r="W549" s="605" t="s">
        <v>2641</v>
      </c>
      <c r="X549" s="643"/>
      <c r="Y549" s="624"/>
      <c r="Z549" s="620"/>
      <c r="AA549" s="620"/>
    </row>
    <row r="550" spans="1:27" s="296" customFormat="1" ht="31" customHeight="1" x14ac:dyDescent="0.35">
      <c r="A550" s="284">
        <v>271</v>
      </c>
      <c r="B550" s="598" t="s">
        <v>186</v>
      </c>
      <c r="C550" s="598" t="s">
        <v>1178</v>
      </c>
      <c r="D550" s="598" t="s">
        <v>49</v>
      </c>
      <c r="E550" s="598" t="s">
        <v>186</v>
      </c>
      <c r="F550" s="603"/>
      <c r="G550" s="600"/>
      <c r="H550" s="598">
        <v>56.83</v>
      </c>
      <c r="I550" s="637">
        <f>I548+F549</f>
        <v>1263</v>
      </c>
      <c r="J550" s="598">
        <v>140.22800000000001</v>
      </c>
      <c r="K550" s="601">
        <f>F549+F551</f>
        <v>842</v>
      </c>
      <c r="L550" s="607">
        <f>K550/2</f>
        <v>421</v>
      </c>
      <c r="M550" s="598">
        <v>222</v>
      </c>
      <c r="N550" s="598">
        <v>219</v>
      </c>
      <c r="O550" s="598">
        <v>441</v>
      </c>
      <c r="P550" s="598">
        <v>219</v>
      </c>
      <c r="Q550" s="598">
        <v>218</v>
      </c>
      <c r="R550" s="598">
        <v>437</v>
      </c>
      <c r="S550" s="598" t="s">
        <v>2642</v>
      </c>
      <c r="T550" s="598" t="s">
        <v>2643</v>
      </c>
      <c r="U550" s="602">
        <v>501164.45199999999</v>
      </c>
      <c r="V550" s="602">
        <v>2444390.3390000002</v>
      </c>
      <c r="W550" s="598"/>
      <c r="X550" s="643" t="s">
        <v>194</v>
      </c>
      <c r="Y550" s="624" t="s">
        <v>1176</v>
      </c>
      <c r="Z550" s="620" t="s">
        <v>195</v>
      </c>
      <c r="AA550" s="620" t="s">
        <v>195</v>
      </c>
    </row>
    <row r="551" spans="1:27" s="296" customFormat="1" ht="31" customHeight="1" x14ac:dyDescent="0.35">
      <c r="A551" s="276"/>
      <c r="B551" s="598" t="s">
        <v>186</v>
      </c>
      <c r="C551" s="598"/>
      <c r="D551" s="598"/>
      <c r="E551" s="598"/>
      <c r="F551" s="603">
        <v>424</v>
      </c>
      <c r="G551" s="600"/>
      <c r="H551" s="598"/>
      <c r="I551" s="637"/>
      <c r="J551" s="598"/>
      <c r="K551" s="601"/>
      <c r="L551" s="600"/>
      <c r="M551" s="598"/>
      <c r="N551" s="598"/>
      <c r="O551" s="598"/>
      <c r="P551" s="598"/>
      <c r="Q551" s="598"/>
      <c r="R551" s="598"/>
      <c r="S551" s="598"/>
      <c r="T551" s="598"/>
      <c r="U551" s="602"/>
      <c r="V551" s="602"/>
      <c r="W551" s="598" t="s">
        <v>2644</v>
      </c>
      <c r="X551" s="643"/>
      <c r="Y551" s="624"/>
      <c r="Z551" s="620"/>
      <c r="AA551" s="620"/>
    </row>
    <row r="552" spans="1:27" s="296" customFormat="1" ht="31" customHeight="1" x14ac:dyDescent="0.35">
      <c r="A552" s="284">
        <v>272</v>
      </c>
      <c r="B552" s="598" t="s">
        <v>186</v>
      </c>
      <c r="C552" s="598" t="s">
        <v>1179</v>
      </c>
      <c r="D552" s="598" t="s">
        <v>230</v>
      </c>
      <c r="E552" s="598" t="s">
        <v>186</v>
      </c>
      <c r="F552" s="603"/>
      <c r="G552" s="600"/>
      <c r="H552" s="598">
        <v>55.33</v>
      </c>
      <c r="I552" s="637">
        <f>I550+F551</f>
        <v>1687</v>
      </c>
      <c r="J552" s="598">
        <v>140.167</v>
      </c>
      <c r="K552" s="601">
        <f>F551+F553</f>
        <v>833</v>
      </c>
      <c r="L552" s="607">
        <f>K552/2</f>
        <v>416.5</v>
      </c>
      <c r="M552" s="598">
        <v>206</v>
      </c>
      <c r="N552" s="598">
        <v>210</v>
      </c>
      <c r="O552" s="598">
        <v>416</v>
      </c>
      <c r="P552" s="598">
        <v>208</v>
      </c>
      <c r="Q552" s="598">
        <v>209</v>
      </c>
      <c r="R552" s="598">
        <v>417</v>
      </c>
      <c r="S552" s="598" t="s">
        <v>2645</v>
      </c>
      <c r="T552" s="598" t="s">
        <v>2646</v>
      </c>
      <c r="U552" s="602">
        <v>501567.10200000001</v>
      </c>
      <c r="V552" s="602">
        <v>2444257.4900000002</v>
      </c>
      <c r="W552" s="598"/>
      <c r="X552" s="643" t="s">
        <v>194</v>
      </c>
      <c r="Y552" s="624" t="s">
        <v>1176</v>
      </c>
      <c r="Z552" s="620" t="s">
        <v>195</v>
      </c>
      <c r="AA552" s="620" t="s">
        <v>195</v>
      </c>
    </row>
    <row r="553" spans="1:27" s="296" customFormat="1" ht="31" customHeight="1" x14ac:dyDescent="0.35">
      <c r="A553" s="276"/>
      <c r="B553" s="598" t="s">
        <v>186</v>
      </c>
      <c r="C553" s="598"/>
      <c r="D553" s="598"/>
      <c r="E553" s="598"/>
      <c r="F553" s="603">
        <v>409</v>
      </c>
      <c r="G553" s="600"/>
      <c r="H553" s="598"/>
      <c r="I553" s="637"/>
      <c r="J553" s="598"/>
      <c r="K553" s="601"/>
      <c r="L553" s="600"/>
      <c r="M553" s="598"/>
      <c r="N553" s="598"/>
      <c r="O553" s="598"/>
      <c r="P553" s="598"/>
      <c r="Q553" s="598"/>
      <c r="R553" s="598"/>
      <c r="S553" s="598"/>
      <c r="T553" s="598"/>
      <c r="U553" s="602"/>
      <c r="V553" s="602"/>
      <c r="W553" s="605" t="s">
        <v>2647</v>
      </c>
      <c r="X553" s="643"/>
      <c r="Y553" s="624"/>
      <c r="Z553" s="620"/>
      <c r="AA553" s="620"/>
    </row>
    <row r="554" spans="1:27" s="296" customFormat="1" ht="31" customHeight="1" x14ac:dyDescent="0.35">
      <c r="A554" s="284">
        <v>273</v>
      </c>
      <c r="B554" s="598" t="s">
        <v>186</v>
      </c>
      <c r="C554" s="598" t="s">
        <v>1180</v>
      </c>
      <c r="D554" s="598" t="s">
        <v>45</v>
      </c>
      <c r="E554" s="598" t="s">
        <v>186</v>
      </c>
      <c r="F554" s="603"/>
      <c r="G554" s="600"/>
      <c r="H554" s="598">
        <v>53.83</v>
      </c>
      <c r="I554" s="637">
        <f>I552+F553</f>
        <v>2096</v>
      </c>
      <c r="J554" s="598">
        <v>140.505</v>
      </c>
      <c r="K554" s="601">
        <f>F553+F555</f>
        <v>820</v>
      </c>
      <c r="L554" s="607">
        <f>K554/2</f>
        <v>410</v>
      </c>
      <c r="M554" s="598">
        <v>200</v>
      </c>
      <c r="N554" s="598">
        <v>197</v>
      </c>
      <c r="O554" s="598">
        <v>397</v>
      </c>
      <c r="P554" s="598">
        <v>201</v>
      </c>
      <c r="Q554" s="598">
        <v>199</v>
      </c>
      <c r="R554" s="598">
        <v>401</v>
      </c>
      <c r="S554" s="598" t="s">
        <v>2648</v>
      </c>
      <c r="T554" s="598" t="s">
        <v>2649</v>
      </c>
      <c r="U554" s="602">
        <v>501955.50699999998</v>
      </c>
      <c r="V554" s="602">
        <v>2444129.341</v>
      </c>
      <c r="W554" s="598"/>
      <c r="X554" s="643" t="s">
        <v>194</v>
      </c>
      <c r="Y554" s="624" t="s">
        <v>1176</v>
      </c>
      <c r="Z554" s="620" t="s">
        <v>195</v>
      </c>
      <c r="AA554" s="620" t="s">
        <v>195</v>
      </c>
    </row>
    <row r="555" spans="1:27" s="296" customFormat="1" ht="31" customHeight="1" x14ac:dyDescent="0.35">
      <c r="A555" s="276"/>
      <c r="B555" s="598" t="s">
        <v>186</v>
      </c>
      <c r="C555" s="598"/>
      <c r="D555" s="598"/>
      <c r="E555" s="598"/>
      <c r="F555" s="603">
        <v>411</v>
      </c>
      <c r="G555" s="600"/>
      <c r="H555" s="598"/>
      <c r="I555" s="637"/>
      <c r="J555" s="598"/>
      <c r="K555" s="601"/>
      <c r="L555" s="600"/>
      <c r="M555" s="598"/>
      <c r="N555" s="598"/>
      <c r="O555" s="598"/>
      <c r="P555" s="598"/>
      <c r="Q555" s="598"/>
      <c r="R555" s="598"/>
      <c r="S555" s="598"/>
      <c r="T555" s="598"/>
      <c r="U555" s="602"/>
      <c r="V555" s="602"/>
      <c r="W555" s="598" t="s">
        <v>580</v>
      </c>
      <c r="X555" s="643"/>
      <c r="Y555" s="624"/>
      <c r="Z555" s="620"/>
      <c r="AA555" s="620"/>
    </row>
    <row r="556" spans="1:27" s="296" customFormat="1" ht="31" customHeight="1" x14ac:dyDescent="0.35">
      <c r="A556" s="284">
        <v>274</v>
      </c>
      <c r="B556" s="598" t="s">
        <v>186</v>
      </c>
      <c r="C556" s="598" t="s">
        <v>1181</v>
      </c>
      <c r="D556" s="598" t="s">
        <v>230</v>
      </c>
      <c r="E556" s="598" t="s">
        <v>186</v>
      </c>
      <c r="F556" s="603"/>
      <c r="G556" s="600"/>
      <c r="H556" s="598">
        <v>55.33</v>
      </c>
      <c r="I556" s="637">
        <f>I554+F555</f>
        <v>2507</v>
      </c>
      <c r="J556" s="598">
        <v>141.11699999999999</v>
      </c>
      <c r="K556" s="601">
        <f>F555+F557</f>
        <v>823</v>
      </c>
      <c r="L556" s="607">
        <f>K556/2</f>
        <v>411.5</v>
      </c>
      <c r="M556" s="598">
        <v>215</v>
      </c>
      <c r="N556" s="598">
        <v>207</v>
      </c>
      <c r="O556" s="598">
        <v>422</v>
      </c>
      <c r="P556" s="598">
        <v>213</v>
      </c>
      <c r="Q556" s="598">
        <v>207</v>
      </c>
      <c r="R556" s="598">
        <v>420</v>
      </c>
      <c r="S556" s="598" t="s">
        <v>2650</v>
      </c>
      <c r="T556" s="598" t="s">
        <v>2651</v>
      </c>
      <c r="U556" s="602">
        <v>502345.81199999998</v>
      </c>
      <c r="V556" s="602">
        <v>2444000.5660000001</v>
      </c>
      <c r="W556" s="598"/>
      <c r="X556" s="643" t="s">
        <v>194</v>
      </c>
      <c r="Y556" s="624" t="s">
        <v>1176</v>
      </c>
      <c r="Z556" s="620" t="s">
        <v>195</v>
      </c>
      <c r="AA556" s="620" t="s">
        <v>195</v>
      </c>
    </row>
    <row r="557" spans="1:27" s="296" customFormat="1" ht="31" customHeight="1" x14ac:dyDescent="0.35">
      <c r="A557" s="276"/>
      <c r="B557" s="598" t="s">
        <v>186</v>
      </c>
      <c r="C557" s="598"/>
      <c r="D557" s="598"/>
      <c r="E557" s="598"/>
      <c r="F557" s="603">
        <v>412</v>
      </c>
      <c r="G557" s="600"/>
      <c r="H557" s="598"/>
      <c r="I557" s="637"/>
      <c r="J557" s="598"/>
      <c r="K557" s="601"/>
      <c r="L557" s="600"/>
      <c r="M557" s="598"/>
      <c r="N557" s="598"/>
      <c r="O557" s="598"/>
      <c r="P557" s="598"/>
      <c r="Q557" s="598"/>
      <c r="R557" s="598"/>
      <c r="S557" s="598"/>
      <c r="T557" s="598"/>
      <c r="U557" s="602"/>
      <c r="V557" s="602"/>
      <c r="W557" s="598" t="s">
        <v>580</v>
      </c>
      <c r="X557" s="643"/>
      <c r="Y557" s="624"/>
      <c r="Z557" s="620"/>
      <c r="AA557" s="620"/>
    </row>
    <row r="558" spans="1:27" s="296" customFormat="1" ht="31" customHeight="1" x14ac:dyDescent="0.35">
      <c r="A558" s="284">
        <v>275</v>
      </c>
      <c r="B558" s="598" t="s">
        <v>186</v>
      </c>
      <c r="C558" s="598" t="s">
        <v>1182</v>
      </c>
      <c r="D558" s="598" t="s">
        <v>45</v>
      </c>
      <c r="E558" s="598" t="s">
        <v>186</v>
      </c>
      <c r="F558" s="603"/>
      <c r="G558" s="600"/>
      <c r="H558" s="598">
        <v>53.83</v>
      </c>
      <c r="I558" s="637">
        <f>I556+F557</f>
        <v>2919</v>
      </c>
      <c r="J558" s="598">
        <v>142.524</v>
      </c>
      <c r="K558" s="601">
        <f>F557+F559</f>
        <v>793</v>
      </c>
      <c r="L558" s="607">
        <f>K558/2</f>
        <v>396.5</v>
      </c>
      <c r="M558" s="598">
        <v>206</v>
      </c>
      <c r="N558" s="598">
        <v>208</v>
      </c>
      <c r="O558" s="598">
        <v>414</v>
      </c>
      <c r="P558" s="598">
        <v>207</v>
      </c>
      <c r="Q558" s="598">
        <v>204</v>
      </c>
      <c r="R558" s="598">
        <v>410</v>
      </c>
      <c r="S558" s="598" t="s">
        <v>2652</v>
      </c>
      <c r="T558" s="598" t="s">
        <v>2653</v>
      </c>
      <c r="U558" s="602">
        <v>502737.06699999998</v>
      </c>
      <c r="V558" s="602">
        <v>2443871.477</v>
      </c>
      <c r="W558" s="598"/>
      <c r="X558" s="643" t="s">
        <v>194</v>
      </c>
      <c r="Y558" s="624" t="s">
        <v>1176</v>
      </c>
      <c r="Z558" s="620" t="s">
        <v>195</v>
      </c>
      <c r="AA558" s="620" t="s">
        <v>195</v>
      </c>
    </row>
    <row r="559" spans="1:27" s="296" customFormat="1" ht="31" customHeight="1" x14ac:dyDescent="0.35">
      <c r="A559" s="276"/>
      <c r="B559" s="598" t="s">
        <v>186</v>
      </c>
      <c r="C559" s="598"/>
      <c r="D559" s="598"/>
      <c r="E559" s="598"/>
      <c r="F559" s="603">
        <v>381</v>
      </c>
      <c r="G559" s="600"/>
      <c r="H559" s="598"/>
      <c r="I559" s="637"/>
      <c r="J559" s="598"/>
      <c r="K559" s="601"/>
      <c r="L559" s="600"/>
      <c r="M559" s="598"/>
      <c r="N559" s="598"/>
      <c r="O559" s="598"/>
      <c r="P559" s="598"/>
      <c r="Q559" s="598"/>
      <c r="R559" s="598"/>
      <c r="S559" s="598"/>
      <c r="T559" s="598"/>
      <c r="U559" s="602"/>
      <c r="V559" s="602"/>
      <c r="W559" s="605" t="s">
        <v>2654</v>
      </c>
      <c r="X559" s="643"/>
      <c r="Y559" s="624"/>
      <c r="Z559" s="620"/>
      <c r="AA559" s="620"/>
    </row>
    <row r="560" spans="1:27" s="296" customFormat="1" ht="31" customHeight="1" x14ac:dyDescent="0.35">
      <c r="A560" s="284">
        <v>276</v>
      </c>
      <c r="B560" s="598" t="s">
        <v>186</v>
      </c>
      <c r="C560" s="598" t="s">
        <v>1183</v>
      </c>
      <c r="D560" s="598" t="s">
        <v>235</v>
      </c>
      <c r="E560" s="598" t="s">
        <v>186</v>
      </c>
      <c r="F560" s="603"/>
      <c r="G560" s="600"/>
      <c r="H560" s="598">
        <v>50.83</v>
      </c>
      <c r="I560" s="637">
        <f>I558+F559</f>
        <v>3300</v>
      </c>
      <c r="J560" s="598">
        <v>141.99299999999999</v>
      </c>
      <c r="K560" s="601">
        <f>F559+F561</f>
        <v>730</v>
      </c>
      <c r="L560" s="607">
        <f>K560/2</f>
        <v>365</v>
      </c>
      <c r="M560" s="598">
        <v>174</v>
      </c>
      <c r="N560" s="598">
        <v>177</v>
      </c>
      <c r="O560" s="598">
        <v>351</v>
      </c>
      <c r="P560" s="598">
        <v>179</v>
      </c>
      <c r="Q560" s="598">
        <v>177</v>
      </c>
      <c r="R560" s="598">
        <v>355</v>
      </c>
      <c r="S560" s="598" t="s">
        <v>2655</v>
      </c>
      <c r="T560" s="598" t="s">
        <v>2656</v>
      </c>
      <c r="U560" s="602">
        <v>503098.88199999998</v>
      </c>
      <c r="V560" s="602">
        <v>2443752.1009999998</v>
      </c>
      <c r="W560" s="598"/>
      <c r="X560" s="643" t="s">
        <v>194</v>
      </c>
      <c r="Y560" s="624" t="s">
        <v>1176</v>
      </c>
      <c r="Z560" s="620" t="s">
        <v>195</v>
      </c>
      <c r="AA560" s="620" t="s">
        <v>195</v>
      </c>
    </row>
    <row r="561" spans="1:28" s="296" customFormat="1" ht="31" customHeight="1" x14ac:dyDescent="0.35">
      <c r="A561" s="276"/>
      <c r="B561" s="598" t="s">
        <v>186</v>
      </c>
      <c r="C561" s="598"/>
      <c r="D561" s="598"/>
      <c r="E561" s="598"/>
      <c r="F561" s="603">
        <v>349</v>
      </c>
      <c r="G561" s="600"/>
      <c r="H561" s="598"/>
      <c r="I561" s="637"/>
      <c r="J561" s="598"/>
      <c r="K561" s="601"/>
      <c r="L561" s="600"/>
      <c r="M561" s="598"/>
      <c r="N561" s="598"/>
      <c r="O561" s="598"/>
      <c r="P561" s="598"/>
      <c r="Q561" s="598"/>
      <c r="R561" s="598"/>
      <c r="S561" s="598"/>
      <c r="T561" s="598"/>
      <c r="U561" s="602"/>
      <c r="V561" s="602"/>
      <c r="W561" s="598" t="s">
        <v>580</v>
      </c>
      <c r="X561" s="643"/>
      <c r="Y561" s="624"/>
      <c r="Z561" s="620"/>
      <c r="AA561" s="620"/>
    </row>
    <row r="562" spans="1:28" s="296" customFormat="1" ht="31" customHeight="1" x14ac:dyDescent="0.35">
      <c r="A562" s="284">
        <v>277</v>
      </c>
      <c r="B562" s="598" t="s">
        <v>186</v>
      </c>
      <c r="C562" s="598" t="s">
        <v>1184</v>
      </c>
      <c r="D562" s="598" t="s">
        <v>235</v>
      </c>
      <c r="E562" s="598" t="s">
        <v>186</v>
      </c>
      <c r="F562" s="603"/>
      <c r="G562" s="600"/>
      <c r="H562" s="598">
        <v>50.83</v>
      </c>
      <c r="I562" s="637">
        <f>I560+F561</f>
        <v>3649</v>
      </c>
      <c r="J562" s="598">
        <v>141.53200000000001</v>
      </c>
      <c r="K562" s="601">
        <f>F561+F563</f>
        <v>690</v>
      </c>
      <c r="L562" s="607">
        <f>K562/2</f>
        <v>345</v>
      </c>
      <c r="M562" s="598">
        <v>172</v>
      </c>
      <c r="N562" s="598">
        <v>107</v>
      </c>
      <c r="O562" s="598">
        <v>279</v>
      </c>
      <c r="P562" s="598">
        <v>173</v>
      </c>
      <c r="Q562" s="598">
        <v>123</v>
      </c>
      <c r="R562" s="598">
        <v>296</v>
      </c>
      <c r="S562" s="598" t="s">
        <v>2657</v>
      </c>
      <c r="T562" s="598" t="s">
        <v>2658</v>
      </c>
      <c r="U562" s="602">
        <v>503430.30900000001</v>
      </c>
      <c r="V562" s="602">
        <v>2443642.7510000002</v>
      </c>
      <c r="W562" s="598"/>
      <c r="X562" s="643" t="s">
        <v>194</v>
      </c>
      <c r="Y562" s="624" t="s">
        <v>1176</v>
      </c>
      <c r="Z562" s="620" t="s">
        <v>195</v>
      </c>
      <c r="AA562" s="620" t="s">
        <v>195</v>
      </c>
    </row>
    <row r="563" spans="1:28" s="296" customFormat="1" ht="31" customHeight="1" x14ac:dyDescent="0.35">
      <c r="A563" s="276"/>
      <c r="B563" s="598" t="s">
        <v>186</v>
      </c>
      <c r="C563" s="598"/>
      <c r="D563" s="598"/>
      <c r="E563" s="598"/>
      <c r="F563" s="603">
        <v>341</v>
      </c>
      <c r="G563" s="600"/>
      <c r="H563" s="598"/>
      <c r="I563" s="637"/>
      <c r="J563" s="598"/>
      <c r="K563" s="601"/>
      <c r="L563" s="600"/>
      <c r="M563" s="598"/>
      <c r="N563" s="598"/>
      <c r="O563" s="598"/>
      <c r="P563" s="598"/>
      <c r="Q563" s="598"/>
      <c r="R563" s="598"/>
      <c r="S563" s="598"/>
      <c r="T563" s="598"/>
      <c r="U563" s="602"/>
      <c r="V563" s="602"/>
      <c r="W563" s="598" t="s">
        <v>2659</v>
      </c>
      <c r="X563" s="643"/>
      <c r="Y563" s="624"/>
      <c r="Z563" s="620"/>
      <c r="AA563" s="620"/>
    </row>
    <row r="564" spans="1:28" s="296" customFormat="1" ht="31" customHeight="1" x14ac:dyDescent="0.35">
      <c r="A564" s="284">
        <v>278</v>
      </c>
      <c r="B564" s="598" t="s">
        <v>2660</v>
      </c>
      <c r="C564" s="598" t="s">
        <v>1185</v>
      </c>
      <c r="D564" s="598" t="s">
        <v>189</v>
      </c>
      <c r="E564" s="598" t="s">
        <v>2661</v>
      </c>
      <c r="F564" s="598"/>
      <c r="G564" s="637">
        <f>SUM(F544:F563)</f>
        <v>3990</v>
      </c>
      <c r="H564" s="598">
        <v>57.32</v>
      </c>
      <c r="I564" s="637">
        <f>I562+F563</f>
        <v>3990</v>
      </c>
      <c r="J564" s="602">
        <v>141.70500000000001</v>
      </c>
      <c r="K564" s="601">
        <f>F563+F565</f>
        <v>671</v>
      </c>
      <c r="L564" s="607">
        <f>K564/2</f>
        <v>335.5</v>
      </c>
      <c r="M564" s="598">
        <v>235</v>
      </c>
      <c r="N564" s="598">
        <v>-36</v>
      </c>
      <c r="O564" s="598">
        <v>199</v>
      </c>
      <c r="P564" s="598">
        <v>219</v>
      </c>
      <c r="Q564" s="598">
        <v>24</v>
      </c>
      <c r="R564" s="598">
        <v>243</v>
      </c>
      <c r="S564" s="598" t="s">
        <v>2662</v>
      </c>
      <c r="T564" s="598" t="s">
        <v>2663</v>
      </c>
      <c r="U564" s="602">
        <v>503754.04399999999</v>
      </c>
      <c r="V564" s="602">
        <v>2443535.9389999998</v>
      </c>
      <c r="W564" s="600"/>
      <c r="X564" s="643" t="s">
        <v>194</v>
      </c>
      <c r="Y564" s="624" t="s">
        <v>1176</v>
      </c>
      <c r="Z564" s="620" t="s">
        <v>195</v>
      </c>
      <c r="AA564" s="620" t="s">
        <v>195</v>
      </c>
    </row>
    <row r="565" spans="1:28" s="296" customFormat="1" ht="31" customHeight="1" x14ac:dyDescent="0.35">
      <c r="A565" s="276"/>
      <c r="B565" s="598" t="s">
        <v>186</v>
      </c>
      <c r="C565" s="598"/>
      <c r="D565" s="598"/>
      <c r="E565" s="598"/>
      <c r="F565" s="603">
        <v>330</v>
      </c>
      <c r="G565" s="637"/>
      <c r="H565" s="598"/>
      <c r="I565" s="637"/>
      <c r="J565" s="602"/>
      <c r="K565" s="601"/>
      <c r="L565" s="607"/>
      <c r="M565" s="598"/>
      <c r="N565" s="598"/>
      <c r="O565" s="598"/>
      <c r="P565" s="598"/>
      <c r="Q565" s="598"/>
      <c r="R565" s="598"/>
      <c r="S565" s="598"/>
      <c r="T565" s="598"/>
      <c r="U565" s="602"/>
      <c r="V565" s="602"/>
      <c r="W565" s="598" t="s">
        <v>645</v>
      </c>
      <c r="X565" s="643"/>
      <c r="Y565" s="624"/>
      <c r="Z565" s="620"/>
      <c r="AA565" s="620"/>
    </row>
    <row r="566" spans="1:28" s="296" customFormat="1" ht="31" customHeight="1" x14ac:dyDescent="0.35">
      <c r="A566" s="284">
        <v>279</v>
      </c>
      <c r="B566" s="598" t="s">
        <v>2664</v>
      </c>
      <c r="C566" s="598" t="s">
        <v>1186</v>
      </c>
      <c r="D566" s="598" t="s">
        <v>1187</v>
      </c>
      <c r="E566" s="598" t="s">
        <v>2665</v>
      </c>
      <c r="F566" s="603"/>
      <c r="G566" s="637">
        <f>F565</f>
        <v>330</v>
      </c>
      <c r="H566" s="598">
        <v>108.32</v>
      </c>
      <c r="I566" s="637">
        <f>I564+F565</f>
        <v>4320</v>
      </c>
      <c r="J566" s="602">
        <v>130.35499999999999</v>
      </c>
      <c r="K566" s="601">
        <f>F565+F567</f>
        <v>1155</v>
      </c>
      <c r="L566" s="607">
        <f>K566/2</f>
        <v>577.5</v>
      </c>
      <c r="M566" s="598">
        <v>369</v>
      </c>
      <c r="N566" s="598">
        <v>419</v>
      </c>
      <c r="O566" s="598">
        <v>788</v>
      </c>
      <c r="P566" s="598">
        <v>309</v>
      </c>
      <c r="Q566" s="598">
        <v>420</v>
      </c>
      <c r="R566" s="598">
        <v>730</v>
      </c>
      <c r="S566" s="598" t="s">
        <v>2666</v>
      </c>
      <c r="T566" s="598" t="s">
        <v>2667</v>
      </c>
      <c r="U566" s="602">
        <v>503878.73599999998</v>
      </c>
      <c r="V566" s="602">
        <v>2443230.5610000002</v>
      </c>
      <c r="W566" s="606" t="s">
        <v>2668</v>
      </c>
      <c r="X566" s="643" t="s">
        <v>194</v>
      </c>
      <c r="Y566" s="624" t="s">
        <v>1176</v>
      </c>
      <c r="Z566" s="620" t="s">
        <v>195</v>
      </c>
      <c r="AA566" s="620" t="s">
        <v>195</v>
      </c>
    </row>
    <row r="567" spans="1:28" s="296" customFormat="1" ht="31" customHeight="1" x14ac:dyDescent="0.35">
      <c r="A567" s="276"/>
      <c r="B567" s="598" t="s">
        <v>186</v>
      </c>
      <c r="C567" s="598"/>
      <c r="D567" s="598"/>
      <c r="E567" s="598"/>
      <c r="F567" s="603">
        <v>825</v>
      </c>
      <c r="G567" s="637"/>
      <c r="H567" s="598"/>
      <c r="I567" s="637"/>
      <c r="J567" s="602"/>
      <c r="K567" s="601"/>
      <c r="L567" s="607"/>
      <c r="M567" s="598"/>
      <c r="N567" s="598"/>
      <c r="O567" s="598"/>
      <c r="P567" s="598"/>
      <c r="Q567" s="598"/>
      <c r="R567" s="598"/>
      <c r="S567" s="598"/>
      <c r="T567" s="598"/>
      <c r="U567" s="602"/>
      <c r="V567" s="602"/>
      <c r="W567" s="598" t="s">
        <v>2669</v>
      </c>
      <c r="X567" s="643"/>
      <c r="Y567" s="624"/>
      <c r="Z567" s="620"/>
      <c r="AA567" s="620"/>
    </row>
    <row r="568" spans="1:28" s="296" customFormat="1" ht="31" customHeight="1" x14ac:dyDescent="0.35">
      <c r="A568" s="284">
        <v>280</v>
      </c>
      <c r="B568" s="598" t="s">
        <v>2670</v>
      </c>
      <c r="C568" s="598" t="s">
        <v>1188</v>
      </c>
      <c r="D568" s="598" t="s">
        <v>1187</v>
      </c>
      <c r="E568" s="598" t="s">
        <v>2671</v>
      </c>
      <c r="F568" s="603"/>
      <c r="G568" s="637">
        <f>F567</f>
        <v>825</v>
      </c>
      <c r="H568" s="598">
        <v>96.32</v>
      </c>
      <c r="I568" s="637">
        <f>I566+F567</f>
        <v>5145</v>
      </c>
      <c r="J568" s="602">
        <v>129.71</v>
      </c>
      <c r="K568" s="601">
        <f>F567+F569</f>
        <v>1125</v>
      </c>
      <c r="L568" s="607">
        <f>K568/2</f>
        <v>562.5</v>
      </c>
      <c r="M568" s="598">
        <v>419</v>
      </c>
      <c r="N568" s="598">
        <v>430</v>
      </c>
      <c r="O568" s="598">
        <v>849</v>
      </c>
      <c r="P568" s="598">
        <v>420</v>
      </c>
      <c r="Q568" s="598">
        <v>332</v>
      </c>
      <c r="R568" s="598">
        <v>752</v>
      </c>
      <c r="S568" s="598" t="s">
        <v>2672</v>
      </c>
      <c r="T568" s="598" t="s">
        <v>2673</v>
      </c>
      <c r="U568" s="602">
        <v>504190.60800000001</v>
      </c>
      <c r="V568" s="602">
        <v>2442466.7689999999</v>
      </c>
      <c r="W568" s="606" t="s">
        <v>2674</v>
      </c>
      <c r="X568" s="643" t="s">
        <v>194</v>
      </c>
      <c r="Y568" s="624" t="s">
        <v>1176</v>
      </c>
      <c r="Z568" s="620" t="s">
        <v>195</v>
      </c>
      <c r="AA568" s="620" t="s">
        <v>195</v>
      </c>
    </row>
    <row r="569" spans="1:28" s="296" customFormat="1" ht="31" customHeight="1" x14ac:dyDescent="0.35">
      <c r="A569" s="276"/>
      <c r="B569" s="598" t="s">
        <v>186</v>
      </c>
      <c r="C569" s="598"/>
      <c r="D569" s="598"/>
      <c r="E569" s="598"/>
      <c r="F569" s="603">
        <v>300</v>
      </c>
      <c r="G569" s="637"/>
      <c r="H569" s="598"/>
      <c r="I569" s="637"/>
      <c r="J569" s="602"/>
      <c r="K569" s="601"/>
      <c r="L569" s="607"/>
      <c r="M569" s="598"/>
      <c r="N569" s="598"/>
      <c r="O569" s="598"/>
      <c r="P569" s="598"/>
      <c r="Q569" s="598"/>
      <c r="R569" s="598"/>
      <c r="S569" s="598"/>
      <c r="T569" s="598"/>
      <c r="U569" s="602"/>
      <c r="V569" s="602"/>
      <c r="W569" s="605"/>
      <c r="X569" s="643"/>
      <c r="Y569" s="624"/>
      <c r="Z569" s="620"/>
      <c r="AA569" s="620"/>
    </row>
    <row r="570" spans="1:28" s="296" customFormat="1" ht="31" customHeight="1" x14ac:dyDescent="0.35">
      <c r="A570" s="284">
        <v>281</v>
      </c>
      <c r="B570" s="598" t="s">
        <v>2675</v>
      </c>
      <c r="C570" s="598" t="s">
        <v>1189</v>
      </c>
      <c r="D570" s="598" t="s">
        <v>189</v>
      </c>
      <c r="E570" s="594" t="s">
        <v>2676</v>
      </c>
      <c r="F570" s="603"/>
      <c r="G570" s="637">
        <f>F569</f>
        <v>300</v>
      </c>
      <c r="H570" s="594">
        <v>57.32</v>
      </c>
      <c r="I570" s="637">
        <f>I568+F569</f>
        <v>5445</v>
      </c>
      <c r="J570" s="602">
        <v>129.49</v>
      </c>
      <c r="K570" s="607">
        <f>F569+467</f>
        <v>767</v>
      </c>
      <c r="L570" s="607">
        <f>K570/2</f>
        <v>383.5</v>
      </c>
      <c r="M570" s="598">
        <v>-126</v>
      </c>
      <c r="N570" s="598">
        <v>215</v>
      </c>
      <c r="O570" s="598">
        <v>90</v>
      </c>
      <c r="P570" s="598">
        <v>-28</v>
      </c>
      <c r="Q570" s="598">
        <v>221</v>
      </c>
      <c r="R570" s="598">
        <v>193</v>
      </c>
      <c r="S570" s="598" t="s">
        <v>2677</v>
      </c>
      <c r="T570" s="598" t="s">
        <v>2678</v>
      </c>
      <c r="U570" s="602">
        <v>504304.08</v>
      </c>
      <c r="V570" s="602">
        <v>2442188.87</v>
      </c>
      <c r="W570" s="608" t="s">
        <v>2679</v>
      </c>
      <c r="X570" s="643" t="s">
        <v>194</v>
      </c>
      <c r="Y570" s="624" t="s">
        <v>1176</v>
      </c>
      <c r="Z570" s="620" t="s">
        <v>195</v>
      </c>
      <c r="AA570" s="620" t="s">
        <v>195</v>
      </c>
    </row>
    <row r="571" spans="1:28" s="296" customFormat="1" ht="31" customHeight="1" x14ac:dyDescent="0.35">
      <c r="A571" s="276"/>
      <c r="B571" s="598" t="s">
        <v>186</v>
      </c>
      <c r="C571" s="598"/>
      <c r="D571" s="598"/>
      <c r="E571" s="658"/>
      <c r="F571" s="603">
        <v>470</v>
      </c>
      <c r="G571" s="637"/>
      <c r="H571" s="658"/>
      <c r="I571" s="637"/>
      <c r="J571" s="602"/>
      <c r="K571" s="601"/>
      <c r="L571" s="607"/>
      <c r="M571" s="598"/>
      <c r="N571" s="598"/>
      <c r="O571" s="598"/>
      <c r="P571" s="598"/>
      <c r="Q571" s="598"/>
      <c r="R571" s="598"/>
      <c r="S571" s="598"/>
      <c r="T571" s="598"/>
      <c r="U571" s="602"/>
      <c r="V571" s="602"/>
      <c r="W571" s="598" t="s">
        <v>2680</v>
      </c>
      <c r="X571" s="643"/>
      <c r="Y571" s="624"/>
      <c r="Z571" s="620"/>
      <c r="AA571" s="620"/>
    </row>
    <row r="572" spans="1:28" s="296" customFormat="1" ht="31" customHeight="1" x14ac:dyDescent="0.35">
      <c r="A572" s="284">
        <v>282</v>
      </c>
      <c r="B572" s="598" t="s">
        <v>186</v>
      </c>
      <c r="C572" s="598" t="s">
        <v>1190</v>
      </c>
      <c r="D572" s="598" t="s">
        <v>501</v>
      </c>
      <c r="E572" s="658" t="s">
        <v>186</v>
      </c>
      <c r="F572" s="603"/>
      <c r="G572" s="637"/>
      <c r="H572" s="658">
        <v>55.33</v>
      </c>
      <c r="I572" s="637">
        <f>I570+F571</f>
        <v>5915</v>
      </c>
      <c r="J572" s="602">
        <v>142.08099999999999</v>
      </c>
      <c r="K572" s="601">
        <f>F571+F573</f>
        <v>825</v>
      </c>
      <c r="L572" s="607">
        <f>K572/2</f>
        <v>412.5</v>
      </c>
      <c r="M572" s="598">
        <v>256</v>
      </c>
      <c r="N572" s="598">
        <v>235</v>
      </c>
      <c r="O572" s="598">
        <v>492</v>
      </c>
      <c r="P572" s="598">
        <v>252</v>
      </c>
      <c r="Q572" s="598">
        <v>221</v>
      </c>
      <c r="R572" s="598">
        <v>473</v>
      </c>
      <c r="S572" s="598" t="s">
        <v>2681</v>
      </c>
      <c r="T572" s="598" t="s">
        <v>2682</v>
      </c>
      <c r="U572" s="602">
        <v>504550.62</v>
      </c>
      <c r="V572" s="602">
        <v>2441788.7220000001</v>
      </c>
      <c r="W572" s="605"/>
      <c r="X572" s="643" t="s">
        <v>194</v>
      </c>
      <c r="Y572" s="624" t="s">
        <v>1176</v>
      </c>
      <c r="Z572" s="620" t="s">
        <v>195</v>
      </c>
      <c r="AA572" s="620" t="s">
        <v>195</v>
      </c>
    </row>
    <row r="573" spans="1:28" ht="31" customHeight="1" x14ac:dyDescent="0.35">
      <c r="A573" s="276"/>
      <c r="B573" s="598" t="s">
        <v>186</v>
      </c>
      <c r="C573" s="598"/>
      <c r="D573" s="598"/>
      <c r="E573" s="658"/>
      <c r="F573" s="603">
        <v>355</v>
      </c>
      <c r="G573" s="637"/>
      <c r="H573" s="658"/>
      <c r="I573" s="637"/>
      <c r="J573" s="602"/>
      <c r="K573" s="601"/>
      <c r="L573" s="607"/>
      <c r="M573" s="598"/>
      <c r="N573" s="598"/>
      <c r="O573" s="598"/>
      <c r="P573" s="598"/>
      <c r="Q573" s="598"/>
      <c r="R573" s="598"/>
      <c r="S573" s="598"/>
      <c r="T573" s="598"/>
      <c r="U573" s="602"/>
      <c r="V573" s="602"/>
      <c r="W573" s="605" t="s">
        <v>242</v>
      </c>
      <c r="X573" s="643"/>
      <c r="Y573" s="624"/>
      <c r="Z573" s="620"/>
      <c r="AA573" s="620"/>
    </row>
    <row r="574" spans="1:28" ht="31" customHeight="1" x14ac:dyDescent="0.35">
      <c r="A574" s="284">
        <v>283</v>
      </c>
      <c r="B574" s="598" t="s">
        <v>186</v>
      </c>
      <c r="C574" s="598" t="s">
        <v>1191</v>
      </c>
      <c r="D574" s="598" t="s">
        <v>235</v>
      </c>
      <c r="E574" s="658" t="s">
        <v>186</v>
      </c>
      <c r="F574" s="603"/>
      <c r="G574" s="637"/>
      <c r="H574" s="658">
        <v>50.83</v>
      </c>
      <c r="I574" s="637">
        <f>I572+F573</f>
        <v>6270</v>
      </c>
      <c r="J574" s="602">
        <v>141.202</v>
      </c>
      <c r="K574" s="601">
        <f>F573+F575</f>
        <v>707</v>
      </c>
      <c r="L574" s="607">
        <f>K574/2</f>
        <v>353.5</v>
      </c>
      <c r="M574" s="598">
        <v>120</v>
      </c>
      <c r="N574" s="598">
        <v>168</v>
      </c>
      <c r="O574" s="598">
        <v>288</v>
      </c>
      <c r="P574" s="598">
        <v>135</v>
      </c>
      <c r="Q574" s="598">
        <v>170</v>
      </c>
      <c r="R574" s="598">
        <v>305</v>
      </c>
      <c r="S574" s="598" t="s">
        <v>2683</v>
      </c>
      <c r="T574" s="598" t="s">
        <v>2684</v>
      </c>
      <c r="U574" s="602">
        <v>504736.83600000001</v>
      </c>
      <c r="V574" s="602">
        <v>2441486.483</v>
      </c>
      <c r="W574" s="605"/>
      <c r="X574" s="643" t="s">
        <v>194</v>
      </c>
      <c r="Y574" s="624" t="s">
        <v>1176</v>
      </c>
      <c r="Z574" s="620" t="s">
        <v>195</v>
      </c>
      <c r="AA574" s="620" t="s">
        <v>195</v>
      </c>
    </row>
    <row r="575" spans="1:28" ht="31" customHeight="1" x14ac:dyDescent="0.35">
      <c r="A575" s="276"/>
      <c r="B575" s="598" t="s">
        <v>186</v>
      </c>
      <c r="C575" s="598"/>
      <c r="D575" s="598"/>
      <c r="E575" s="658"/>
      <c r="F575" s="603">
        <v>352</v>
      </c>
      <c r="G575" s="637"/>
      <c r="H575" s="658"/>
      <c r="I575" s="637"/>
      <c r="J575" s="602"/>
      <c r="K575" s="601"/>
      <c r="L575" s="607"/>
      <c r="M575" s="598"/>
      <c r="N575" s="598"/>
      <c r="O575" s="598"/>
      <c r="P575" s="598"/>
      <c r="Q575" s="598"/>
      <c r="R575" s="598"/>
      <c r="S575" s="598"/>
      <c r="T575" s="598"/>
      <c r="U575" s="602"/>
      <c r="V575" s="602"/>
      <c r="W575" s="605" t="s">
        <v>464</v>
      </c>
      <c r="X575" s="643"/>
      <c r="Y575" s="620"/>
      <c r="Z575" s="620"/>
      <c r="AA575" s="620"/>
    </row>
    <row r="576" spans="1:28" ht="31" customHeight="1" x14ac:dyDescent="0.35">
      <c r="A576" s="284">
        <v>284</v>
      </c>
      <c r="B576" s="598" t="s">
        <v>1192</v>
      </c>
      <c r="C576" s="598" t="s">
        <v>1193</v>
      </c>
      <c r="D576" s="598" t="s">
        <v>427</v>
      </c>
      <c r="E576" s="658" t="s">
        <v>1194</v>
      </c>
      <c r="F576" s="609"/>
      <c r="G576" s="637">
        <f>SUM(F570:F576)</f>
        <v>1177</v>
      </c>
      <c r="H576" s="658">
        <v>48.32</v>
      </c>
      <c r="I576" s="637">
        <f>I574+F575</f>
        <v>6622</v>
      </c>
      <c r="J576" s="602">
        <v>139.84</v>
      </c>
      <c r="K576" s="601">
        <f>F575+409</f>
        <v>761</v>
      </c>
      <c r="L576" s="607">
        <f>K576/2</f>
        <v>380.5</v>
      </c>
      <c r="M576" s="598">
        <v>184</v>
      </c>
      <c r="N576" s="598">
        <v>190</v>
      </c>
      <c r="O576" s="598">
        <v>374</v>
      </c>
      <c r="P576" s="598">
        <v>182</v>
      </c>
      <c r="Q576" s="598">
        <v>194</v>
      </c>
      <c r="R576" s="598">
        <v>376</v>
      </c>
      <c r="S576" s="598" t="s">
        <v>1195</v>
      </c>
      <c r="T576" s="598" t="s">
        <v>1196</v>
      </c>
      <c r="U576" s="602">
        <v>504921.41</v>
      </c>
      <c r="V576" s="602">
        <v>2441186.91</v>
      </c>
      <c r="W576" s="610"/>
      <c r="X576" s="643" t="s">
        <v>194</v>
      </c>
      <c r="Y576" s="620" t="s">
        <v>194</v>
      </c>
      <c r="Z576" s="620" t="s">
        <v>194</v>
      </c>
      <c r="AA576" s="620" t="s">
        <v>194</v>
      </c>
      <c r="AB576" s="299"/>
    </row>
    <row r="577" spans="1:28" ht="31" customHeight="1" x14ac:dyDescent="0.35">
      <c r="A577" s="276"/>
      <c r="B577" s="651" t="s">
        <v>186</v>
      </c>
      <c r="C577" s="594"/>
      <c r="D577" s="594"/>
      <c r="E577" s="594"/>
      <c r="F577" s="637">
        <v>409</v>
      </c>
      <c r="G577" s="594"/>
      <c r="H577" s="607"/>
      <c r="I577" s="637"/>
      <c r="J577" s="594"/>
      <c r="K577" s="659"/>
      <c r="L577" s="660"/>
      <c r="M577" s="594"/>
      <c r="N577" s="594"/>
      <c r="O577" s="594"/>
      <c r="P577" s="594"/>
      <c r="Q577" s="594"/>
      <c r="R577" s="594"/>
      <c r="S577" s="594"/>
      <c r="T577" s="594"/>
      <c r="U577" s="607"/>
      <c r="V577" s="607"/>
      <c r="W577" s="661" t="s">
        <v>1197</v>
      </c>
      <c r="X577" s="643"/>
      <c r="Y577" s="620"/>
      <c r="Z577" s="620"/>
      <c r="AA577" s="620"/>
      <c r="AB577" s="299"/>
    </row>
    <row r="578" spans="1:28" ht="31" customHeight="1" x14ac:dyDescent="0.35">
      <c r="A578" s="284">
        <v>285</v>
      </c>
      <c r="B578" s="651" t="s">
        <v>186</v>
      </c>
      <c r="C578" s="594" t="s">
        <v>1198</v>
      </c>
      <c r="D578" s="594" t="s">
        <v>49</v>
      </c>
      <c r="E578" s="594" t="s">
        <v>186</v>
      </c>
      <c r="F578" s="637"/>
      <c r="G578" s="594" t="s">
        <v>186</v>
      </c>
      <c r="H578" s="607">
        <v>56.83</v>
      </c>
      <c r="I578" s="637">
        <f>I576+F577</f>
        <v>7031</v>
      </c>
      <c r="J578" s="594">
        <v>140.232</v>
      </c>
      <c r="K578" s="637">
        <f t="shared" ref="K578:K634" si="452">F579+F577</f>
        <v>829</v>
      </c>
      <c r="L578" s="607">
        <f t="shared" ref="L578:L636" si="453">K578/2</f>
        <v>414.5</v>
      </c>
      <c r="M578" s="594">
        <v>220</v>
      </c>
      <c r="N578" s="594">
        <v>207</v>
      </c>
      <c r="O578" s="594">
        <v>426</v>
      </c>
      <c r="P578" s="594">
        <v>217</v>
      </c>
      <c r="Q578" s="594">
        <v>208</v>
      </c>
      <c r="R578" s="594">
        <v>424</v>
      </c>
      <c r="S578" s="594" t="s">
        <v>1199</v>
      </c>
      <c r="T578" s="594" t="s">
        <v>1200</v>
      </c>
      <c r="U578" s="607">
        <v>505237.95500000002</v>
      </c>
      <c r="V578" s="607">
        <v>2440927.9109999998</v>
      </c>
      <c r="W578" s="639" t="s">
        <v>2571</v>
      </c>
      <c r="X578" s="620" t="s">
        <v>194</v>
      </c>
      <c r="Y578" s="620" t="s">
        <v>194</v>
      </c>
      <c r="Z578" s="620" t="s">
        <v>194</v>
      </c>
      <c r="AA578" s="620" t="s">
        <v>194</v>
      </c>
      <c r="AB578" s="300"/>
    </row>
    <row r="579" spans="1:28" ht="31" customHeight="1" x14ac:dyDescent="0.35">
      <c r="A579" s="276"/>
      <c r="B579" s="651" t="s">
        <v>186</v>
      </c>
      <c r="C579" s="594"/>
      <c r="D579" s="594"/>
      <c r="E579" s="594"/>
      <c r="F579" s="637">
        <v>420</v>
      </c>
      <c r="G579" s="594"/>
      <c r="H579" s="607"/>
      <c r="I579" s="637"/>
      <c r="J579" s="594"/>
      <c r="K579" s="659"/>
      <c r="L579" s="660"/>
      <c r="M579" s="594"/>
      <c r="N579" s="594"/>
      <c r="O579" s="594"/>
      <c r="P579" s="594"/>
      <c r="Q579" s="594"/>
      <c r="R579" s="594"/>
      <c r="S579" s="594"/>
      <c r="T579" s="594"/>
      <c r="U579" s="607"/>
      <c r="V579" s="607"/>
      <c r="W579" s="662" t="s">
        <v>507</v>
      </c>
      <c r="X579" s="620"/>
      <c r="Y579" s="620"/>
      <c r="Z579" s="620"/>
      <c r="AA579" s="620"/>
      <c r="AB579" s="300"/>
    </row>
    <row r="580" spans="1:28" ht="31" customHeight="1" x14ac:dyDescent="0.35">
      <c r="A580" s="284">
        <v>286</v>
      </c>
      <c r="B580" s="651" t="s">
        <v>186</v>
      </c>
      <c r="C580" s="594" t="s">
        <v>1201</v>
      </c>
      <c r="D580" s="594" t="s">
        <v>49</v>
      </c>
      <c r="E580" s="594" t="s">
        <v>186</v>
      </c>
      <c r="F580" s="637"/>
      <c r="G580" s="594" t="s">
        <v>186</v>
      </c>
      <c r="H580" s="607">
        <v>56.83</v>
      </c>
      <c r="I580" s="637">
        <f>I578+F579</f>
        <v>7451</v>
      </c>
      <c r="J580" s="594">
        <v>141.15199999999999</v>
      </c>
      <c r="K580" s="637">
        <f t="shared" si="452"/>
        <v>843</v>
      </c>
      <c r="L580" s="607">
        <f t="shared" si="453"/>
        <v>421.5</v>
      </c>
      <c r="M580" s="594">
        <v>214</v>
      </c>
      <c r="N580" s="594">
        <v>205</v>
      </c>
      <c r="O580" s="594">
        <v>419</v>
      </c>
      <c r="P580" s="594">
        <v>214</v>
      </c>
      <c r="Q580" s="594">
        <v>207</v>
      </c>
      <c r="R580" s="594">
        <v>421</v>
      </c>
      <c r="S580" s="594" t="s">
        <v>1202</v>
      </c>
      <c r="T580" s="594" t="s">
        <v>1203</v>
      </c>
      <c r="U580" s="607">
        <v>505563.01299999998</v>
      </c>
      <c r="V580" s="607">
        <v>2440661.946</v>
      </c>
      <c r="W580" s="639" t="s">
        <v>2571</v>
      </c>
      <c r="X580" s="620" t="s">
        <v>194</v>
      </c>
      <c r="Y580" s="620" t="s">
        <v>194</v>
      </c>
      <c r="Z580" s="620" t="s">
        <v>194</v>
      </c>
      <c r="AA580" s="620" t="s">
        <v>194</v>
      </c>
      <c r="AB580" s="300"/>
    </row>
    <row r="581" spans="1:28" ht="31" customHeight="1" x14ac:dyDescent="0.35">
      <c r="A581" s="276"/>
      <c r="B581" s="651" t="s">
        <v>186</v>
      </c>
      <c r="C581" s="594"/>
      <c r="D581" s="594"/>
      <c r="E581" s="594"/>
      <c r="F581" s="637">
        <v>423</v>
      </c>
      <c r="G581" s="594"/>
      <c r="H581" s="607"/>
      <c r="I581" s="637"/>
      <c r="J581" s="594"/>
      <c r="K581" s="659"/>
      <c r="L581" s="660"/>
      <c r="M581" s="594"/>
      <c r="N581" s="594"/>
      <c r="O581" s="594"/>
      <c r="P581" s="594"/>
      <c r="Q581" s="594"/>
      <c r="R581" s="594"/>
      <c r="S581" s="594"/>
      <c r="T581" s="594"/>
      <c r="U581" s="607"/>
      <c r="V581" s="607"/>
      <c r="W581" s="611" t="s">
        <v>2703</v>
      </c>
      <c r="X581" s="620"/>
      <c r="Y581" s="620"/>
      <c r="Z581" s="620"/>
      <c r="AA581" s="620"/>
      <c r="AB581" s="301"/>
    </row>
    <row r="582" spans="1:28" ht="31" customHeight="1" x14ac:dyDescent="0.35">
      <c r="A582" s="284">
        <v>287</v>
      </c>
      <c r="B582" s="651" t="s">
        <v>186</v>
      </c>
      <c r="C582" s="594" t="s">
        <v>1204</v>
      </c>
      <c r="D582" s="594" t="s">
        <v>49</v>
      </c>
      <c r="E582" s="594" t="s">
        <v>186</v>
      </c>
      <c r="F582" s="637"/>
      <c r="G582" s="594" t="s">
        <v>186</v>
      </c>
      <c r="H582" s="607">
        <v>56.83</v>
      </c>
      <c r="I582" s="637">
        <f>I580+F581</f>
        <v>7874</v>
      </c>
      <c r="J582" s="594">
        <v>142.839</v>
      </c>
      <c r="K582" s="637">
        <f t="shared" si="452"/>
        <v>823</v>
      </c>
      <c r="L582" s="607">
        <f t="shared" si="453"/>
        <v>411.5</v>
      </c>
      <c r="M582" s="594">
        <v>219</v>
      </c>
      <c r="N582" s="594">
        <v>215</v>
      </c>
      <c r="O582" s="594">
        <v>434</v>
      </c>
      <c r="P582" s="594">
        <v>218</v>
      </c>
      <c r="Q582" s="594">
        <v>212</v>
      </c>
      <c r="R582" s="594">
        <v>430</v>
      </c>
      <c r="S582" s="594" t="s">
        <v>1205</v>
      </c>
      <c r="T582" s="594" t="s">
        <v>1206</v>
      </c>
      <c r="U582" s="607">
        <v>505890.39199999999</v>
      </c>
      <c r="V582" s="607">
        <v>2440394.0819999999</v>
      </c>
      <c r="W582" s="639" t="s">
        <v>2571</v>
      </c>
      <c r="X582" s="620" t="s">
        <v>194</v>
      </c>
      <c r="Y582" s="620" t="s">
        <v>194</v>
      </c>
      <c r="Z582" s="620" t="s">
        <v>194</v>
      </c>
      <c r="AA582" s="620" t="s">
        <v>194</v>
      </c>
      <c r="AB582" s="300"/>
    </row>
    <row r="583" spans="1:28" ht="31" customHeight="1" x14ac:dyDescent="0.35">
      <c r="A583" s="276"/>
      <c r="B583" s="651" t="s">
        <v>186</v>
      </c>
      <c r="C583" s="594"/>
      <c r="D583" s="594"/>
      <c r="E583" s="594"/>
      <c r="F583" s="637">
        <v>400</v>
      </c>
      <c r="G583" s="594"/>
      <c r="H583" s="607"/>
      <c r="I583" s="637"/>
      <c r="J583" s="594"/>
      <c r="K583" s="659"/>
      <c r="L583" s="660"/>
      <c r="M583" s="594"/>
      <c r="N583" s="594"/>
      <c r="O583" s="594"/>
      <c r="P583" s="594"/>
      <c r="Q583" s="594"/>
      <c r="R583" s="594"/>
      <c r="S583" s="594"/>
      <c r="T583" s="594"/>
      <c r="U583" s="607"/>
      <c r="V583" s="607"/>
      <c r="W583" s="662" t="s">
        <v>507</v>
      </c>
      <c r="X583" s="620"/>
      <c r="Y583" s="620"/>
      <c r="Z583" s="620"/>
      <c r="AA583" s="620"/>
      <c r="AB583" s="300"/>
    </row>
    <row r="584" spans="1:28" ht="31" customHeight="1" x14ac:dyDescent="0.35">
      <c r="A584" s="284">
        <v>288</v>
      </c>
      <c r="B584" s="651" t="s">
        <v>186</v>
      </c>
      <c r="C584" s="594" t="s">
        <v>1207</v>
      </c>
      <c r="D584" s="594" t="s">
        <v>45</v>
      </c>
      <c r="E584" s="594" t="s">
        <v>186</v>
      </c>
      <c r="F584" s="637"/>
      <c r="G584" s="594" t="s">
        <v>186</v>
      </c>
      <c r="H584" s="607">
        <v>53.83</v>
      </c>
      <c r="I584" s="637">
        <f>I582+F583</f>
        <v>8274</v>
      </c>
      <c r="J584" s="594">
        <v>142.54300000000001</v>
      </c>
      <c r="K584" s="637">
        <f t="shared" si="452"/>
        <v>772</v>
      </c>
      <c r="L584" s="607">
        <f t="shared" si="453"/>
        <v>386</v>
      </c>
      <c r="M584" s="594">
        <v>186</v>
      </c>
      <c r="N584" s="594">
        <v>155</v>
      </c>
      <c r="O584" s="594">
        <v>341</v>
      </c>
      <c r="P584" s="594">
        <v>190</v>
      </c>
      <c r="Q584" s="594">
        <v>163</v>
      </c>
      <c r="R584" s="594">
        <v>352</v>
      </c>
      <c r="S584" s="594" t="s">
        <v>1208</v>
      </c>
      <c r="T584" s="594" t="s">
        <v>1209</v>
      </c>
      <c r="U584" s="607">
        <v>506199.97200000001</v>
      </c>
      <c r="V584" s="607">
        <v>2440140.7820000001</v>
      </c>
      <c r="W584" s="639" t="s">
        <v>2571</v>
      </c>
      <c r="X584" s="620" t="s">
        <v>194</v>
      </c>
      <c r="Y584" s="620" t="s">
        <v>194</v>
      </c>
      <c r="Z584" s="620" t="s">
        <v>194</v>
      </c>
      <c r="AA584" s="620" t="s">
        <v>194</v>
      </c>
      <c r="AB584" s="301"/>
    </row>
    <row r="585" spans="1:28" ht="31" customHeight="1" x14ac:dyDescent="0.35">
      <c r="A585" s="276"/>
      <c r="B585" s="651" t="s">
        <v>186</v>
      </c>
      <c r="C585" s="594"/>
      <c r="D585" s="594"/>
      <c r="E585" s="594"/>
      <c r="F585" s="637">
        <v>372</v>
      </c>
      <c r="G585" s="594"/>
      <c r="H585" s="607"/>
      <c r="I585" s="637"/>
      <c r="J585" s="594"/>
      <c r="K585" s="659"/>
      <c r="L585" s="660"/>
      <c r="M585" s="594"/>
      <c r="N585" s="594"/>
      <c r="O585" s="594"/>
      <c r="P585" s="594"/>
      <c r="Q585" s="594"/>
      <c r="R585" s="594"/>
      <c r="S585" s="594"/>
      <c r="T585" s="594"/>
      <c r="U585" s="607"/>
      <c r="V585" s="607"/>
      <c r="W585" s="662" t="s">
        <v>1210</v>
      </c>
      <c r="X585" s="620"/>
      <c r="Y585" s="620"/>
      <c r="Z585" s="620"/>
      <c r="AA585" s="620"/>
      <c r="AB585" s="300"/>
    </row>
    <row r="586" spans="1:28" ht="31" customHeight="1" x14ac:dyDescent="0.35">
      <c r="A586" s="284">
        <v>289</v>
      </c>
      <c r="B586" s="651" t="s">
        <v>186</v>
      </c>
      <c r="C586" s="649" t="s">
        <v>1211</v>
      </c>
      <c r="D586" s="649" t="s">
        <v>65</v>
      </c>
      <c r="E586" s="594" t="s">
        <v>186</v>
      </c>
      <c r="F586" s="637"/>
      <c r="G586" s="594" t="s">
        <v>186</v>
      </c>
      <c r="H586" s="607">
        <v>59.83</v>
      </c>
      <c r="I586" s="637">
        <f>I584+F585</f>
        <v>8646</v>
      </c>
      <c r="J586" s="594">
        <v>143.154</v>
      </c>
      <c r="K586" s="637">
        <f t="shared" si="452"/>
        <v>846</v>
      </c>
      <c r="L586" s="607">
        <f t="shared" si="453"/>
        <v>423</v>
      </c>
      <c r="M586" s="594">
        <v>218</v>
      </c>
      <c r="N586" s="594">
        <v>225</v>
      </c>
      <c r="O586" s="594">
        <v>443</v>
      </c>
      <c r="P586" s="594">
        <v>211</v>
      </c>
      <c r="Q586" s="594">
        <v>228</v>
      </c>
      <c r="R586" s="594">
        <v>439</v>
      </c>
      <c r="S586" s="594" t="s">
        <v>1212</v>
      </c>
      <c r="T586" s="594" t="s">
        <v>1213</v>
      </c>
      <c r="U586" s="607">
        <v>506487.88</v>
      </c>
      <c r="V586" s="607">
        <v>2439905.213</v>
      </c>
      <c r="W586" s="639" t="s">
        <v>2571</v>
      </c>
      <c r="X586" s="620" t="s">
        <v>194</v>
      </c>
      <c r="Y586" s="620" t="s">
        <v>194</v>
      </c>
      <c r="Z586" s="620" t="s">
        <v>194</v>
      </c>
      <c r="AA586" s="620" t="s">
        <v>194</v>
      </c>
      <c r="AB586" s="300"/>
    </row>
    <row r="587" spans="1:28" ht="31" customHeight="1" x14ac:dyDescent="0.35">
      <c r="A587" s="276"/>
      <c r="B587" s="651" t="s">
        <v>186</v>
      </c>
      <c r="C587" s="594"/>
      <c r="D587" s="594"/>
      <c r="E587" s="594"/>
      <c r="F587" s="637">
        <v>474</v>
      </c>
      <c r="G587" s="594"/>
      <c r="H587" s="607"/>
      <c r="I587" s="637"/>
      <c r="J587" s="594"/>
      <c r="K587" s="659"/>
      <c r="L587" s="660"/>
      <c r="M587" s="594"/>
      <c r="N587" s="594"/>
      <c r="O587" s="594"/>
      <c r="P587" s="594"/>
      <c r="Q587" s="594"/>
      <c r="R587" s="594"/>
      <c r="S587" s="594"/>
      <c r="T587" s="594"/>
      <c r="U587" s="607"/>
      <c r="V587" s="607"/>
      <c r="W587" s="662" t="s">
        <v>1214</v>
      </c>
      <c r="X587" s="620"/>
      <c r="Y587" s="620"/>
      <c r="Z587" s="620"/>
      <c r="AA587" s="620"/>
      <c r="AB587" s="300"/>
    </row>
    <row r="588" spans="1:28" ht="31" customHeight="1" x14ac:dyDescent="0.35">
      <c r="A588" s="284">
        <v>290</v>
      </c>
      <c r="B588" s="651" t="s">
        <v>1215</v>
      </c>
      <c r="C588" s="649" t="s">
        <v>1216</v>
      </c>
      <c r="D588" s="649" t="s">
        <v>276</v>
      </c>
      <c r="E588" s="594" t="s">
        <v>1217</v>
      </c>
      <c r="F588" s="637"/>
      <c r="G588" s="637">
        <f>SUM(F577:F587)</f>
        <v>2498</v>
      </c>
      <c r="H588" s="607">
        <v>57.32</v>
      </c>
      <c r="I588" s="637">
        <f>I586+F587</f>
        <v>9120</v>
      </c>
      <c r="J588" s="594">
        <v>143.65899999999999</v>
      </c>
      <c r="K588" s="637">
        <f t="shared" si="452"/>
        <v>698</v>
      </c>
      <c r="L588" s="607">
        <f t="shared" si="453"/>
        <v>349</v>
      </c>
      <c r="M588" s="594">
        <v>251</v>
      </c>
      <c r="N588" s="594">
        <v>108</v>
      </c>
      <c r="O588" s="594">
        <v>358</v>
      </c>
      <c r="P588" s="594">
        <v>248</v>
      </c>
      <c r="Q588" s="594">
        <v>110</v>
      </c>
      <c r="R588" s="594">
        <v>358</v>
      </c>
      <c r="S588" s="594" t="s">
        <v>1218</v>
      </c>
      <c r="T588" s="594" t="s">
        <v>1219</v>
      </c>
      <c r="U588" s="607">
        <v>506854.6</v>
      </c>
      <c r="V588" s="607">
        <v>2439605.16</v>
      </c>
      <c r="W588" s="639" t="s">
        <v>2572</v>
      </c>
      <c r="X588" s="620" t="s">
        <v>194</v>
      </c>
      <c r="Y588" s="620" t="s">
        <v>194</v>
      </c>
      <c r="Z588" s="620" t="s">
        <v>194</v>
      </c>
      <c r="AA588" s="620" t="s">
        <v>194</v>
      </c>
      <c r="AB588" s="301"/>
    </row>
    <row r="589" spans="1:28" ht="31" customHeight="1" x14ac:dyDescent="0.35">
      <c r="A589" s="276"/>
      <c r="B589" s="651" t="s">
        <v>186</v>
      </c>
      <c r="C589" s="594"/>
      <c r="D589" s="594"/>
      <c r="E589" s="594"/>
      <c r="F589" s="637">
        <v>224</v>
      </c>
      <c r="G589" s="594"/>
      <c r="H589" s="607"/>
      <c r="I589" s="637"/>
      <c r="J589" s="594"/>
      <c r="K589" s="659"/>
      <c r="L589" s="660"/>
      <c r="M589" s="594"/>
      <c r="N589" s="594"/>
      <c r="O589" s="594"/>
      <c r="P589" s="594"/>
      <c r="Q589" s="594"/>
      <c r="R589" s="594"/>
      <c r="S589" s="594"/>
      <c r="T589" s="594"/>
      <c r="U589" s="607"/>
      <c r="V589" s="607"/>
      <c r="W589" s="611" t="s">
        <v>2687</v>
      </c>
      <c r="X589" s="620"/>
      <c r="Y589" s="620"/>
      <c r="Z589" s="620"/>
      <c r="AA589" s="620"/>
      <c r="AB589" s="301"/>
    </row>
    <row r="590" spans="1:28" ht="31" customHeight="1" x14ac:dyDescent="0.35">
      <c r="A590" s="284">
        <v>291</v>
      </c>
      <c r="B590" s="651" t="s">
        <v>1220</v>
      </c>
      <c r="C590" s="649" t="s">
        <v>1221</v>
      </c>
      <c r="D590" s="649" t="s">
        <v>189</v>
      </c>
      <c r="E590" s="594" t="s">
        <v>1222</v>
      </c>
      <c r="F590" s="637"/>
      <c r="G590" s="637">
        <f>F589</f>
        <v>224</v>
      </c>
      <c r="H590" s="607">
        <v>57.32</v>
      </c>
      <c r="I590" s="637">
        <f>I588+F589</f>
        <v>9344</v>
      </c>
      <c r="J590" s="594">
        <v>144.09</v>
      </c>
      <c r="K590" s="637">
        <f t="shared" si="452"/>
        <v>633</v>
      </c>
      <c r="L590" s="607">
        <f t="shared" si="453"/>
        <v>316.5</v>
      </c>
      <c r="M590" s="594">
        <v>116</v>
      </c>
      <c r="N590" s="594">
        <v>244</v>
      </c>
      <c r="O590" s="594">
        <v>360</v>
      </c>
      <c r="P590" s="594">
        <v>114</v>
      </c>
      <c r="Q590" s="594">
        <v>234</v>
      </c>
      <c r="R590" s="594">
        <v>348</v>
      </c>
      <c r="S590" s="594" t="s">
        <v>1223</v>
      </c>
      <c r="T590" s="594" t="s">
        <v>1224</v>
      </c>
      <c r="U590" s="607">
        <v>506975.33</v>
      </c>
      <c r="V590" s="607">
        <v>2439416.59</v>
      </c>
      <c r="W590" s="639" t="s">
        <v>2572</v>
      </c>
      <c r="X590" s="620" t="s">
        <v>194</v>
      </c>
      <c r="Y590" s="620" t="s">
        <v>194</v>
      </c>
      <c r="Z590" s="620" t="s">
        <v>194</v>
      </c>
      <c r="AA590" s="620" t="s">
        <v>194</v>
      </c>
      <c r="AB590" s="300"/>
    </row>
    <row r="591" spans="1:28" ht="31" customHeight="1" x14ac:dyDescent="0.35">
      <c r="A591" s="276"/>
      <c r="B591" s="651" t="s">
        <v>186</v>
      </c>
      <c r="C591" s="594"/>
      <c r="D591" s="594"/>
      <c r="E591" s="594"/>
      <c r="F591" s="637">
        <v>409</v>
      </c>
      <c r="G591" s="594"/>
      <c r="H591" s="607"/>
      <c r="I591" s="637"/>
      <c r="J591" s="594"/>
      <c r="K591" s="659"/>
      <c r="L591" s="660"/>
      <c r="M591" s="594"/>
      <c r="N591" s="594"/>
      <c r="O591" s="594"/>
      <c r="P591" s="594"/>
      <c r="Q591" s="594"/>
      <c r="R591" s="594"/>
      <c r="S591" s="594"/>
      <c r="T591" s="594"/>
      <c r="U591" s="607"/>
      <c r="V591" s="607"/>
      <c r="W591" s="662" t="s">
        <v>196</v>
      </c>
      <c r="X591" s="620"/>
      <c r="Y591" s="620"/>
      <c r="Z591" s="620"/>
      <c r="AA591" s="620"/>
      <c r="AB591" s="300"/>
    </row>
    <row r="592" spans="1:28" ht="31" customHeight="1" x14ac:dyDescent="0.35">
      <c r="A592" s="284">
        <v>292</v>
      </c>
      <c r="B592" s="651" t="s">
        <v>186</v>
      </c>
      <c r="C592" s="649" t="s">
        <v>1225</v>
      </c>
      <c r="D592" s="649" t="s">
        <v>45</v>
      </c>
      <c r="E592" s="594" t="s">
        <v>186</v>
      </c>
      <c r="F592" s="637"/>
      <c r="G592" s="594" t="s">
        <v>186</v>
      </c>
      <c r="H592" s="607">
        <v>53.83</v>
      </c>
      <c r="I592" s="637">
        <f>I590+F591</f>
        <v>9753</v>
      </c>
      <c r="J592" s="594">
        <v>144.29499999999999</v>
      </c>
      <c r="K592" s="637">
        <f t="shared" si="452"/>
        <v>783</v>
      </c>
      <c r="L592" s="607">
        <f t="shared" si="453"/>
        <v>391.5</v>
      </c>
      <c r="M592" s="594">
        <v>166</v>
      </c>
      <c r="N592" s="594">
        <v>184</v>
      </c>
      <c r="O592" s="594">
        <v>350</v>
      </c>
      <c r="P592" s="594">
        <v>177</v>
      </c>
      <c r="Q592" s="594">
        <v>185</v>
      </c>
      <c r="R592" s="594">
        <v>361</v>
      </c>
      <c r="S592" s="594" t="s">
        <v>1226</v>
      </c>
      <c r="T592" s="594" t="s">
        <v>1227</v>
      </c>
      <c r="U592" s="607">
        <v>507374.85800000001</v>
      </c>
      <c r="V592" s="607">
        <v>2439329.0789999999</v>
      </c>
      <c r="W592" s="639" t="s">
        <v>2572</v>
      </c>
      <c r="X592" s="620" t="s">
        <v>194</v>
      </c>
      <c r="Y592" s="620" t="s">
        <v>194</v>
      </c>
      <c r="Z592" s="620" t="s">
        <v>194</v>
      </c>
      <c r="AA592" s="620" t="s">
        <v>194</v>
      </c>
      <c r="AB592" s="301"/>
    </row>
    <row r="593" spans="1:28" ht="31" customHeight="1" x14ac:dyDescent="0.35">
      <c r="A593" s="276"/>
      <c r="B593" s="651" t="s">
        <v>186</v>
      </c>
      <c r="C593" s="594"/>
      <c r="D593" s="594"/>
      <c r="E593" s="594"/>
      <c r="F593" s="637">
        <v>374</v>
      </c>
      <c r="G593" s="594"/>
      <c r="H593" s="607"/>
      <c r="I593" s="637"/>
      <c r="J593" s="594"/>
      <c r="K593" s="659"/>
      <c r="L593" s="660"/>
      <c r="M593" s="594"/>
      <c r="N593" s="594"/>
      <c r="O593" s="594"/>
      <c r="P593" s="594"/>
      <c r="Q593" s="594"/>
      <c r="R593" s="594"/>
      <c r="S593" s="594"/>
      <c r="T593" s="594"/>
      <c r="U593" s="607"/>
      <c r="V593" s="607"/>
      <c r="W593" s="662" t="s">
        <v>1115</v>
      </c>
      <c r="X593" s="620"/>
      <c r="Y593" s="620"/>
      <c r="Z593" s="620"/>
      <c r="AA593" s="620"/>
      <c r="AB593" s="300"/>
    </row>
    <row r="594" spans="1:28" ht="31" customHeight="1" x14ac:dyDescent="0.35">
      <c r="A594" s="284">
        <v>293</v>
      </c>
      <c r="B594" s="651" t="s">
        <v>1228</v>
      </c>
      <c r="C594" s="594" t="s">
        <v>1229</v>
      </c>
      <c r="D594" s="594" t="s">
        <v>427</v>
      </c>
      <c r="E594" s="594" t="s">
        <v>1230</v>
      </c>
      <c r="F594" s="637"/>
      <c r="G594" s="637">
        <f>SUM(F591:F593)</f>
        <v>783</v>
      </c>
      <c r="H594" s="607">
        <v>48.32</v>
      </c>
      <c r="I594" s="637">
        <f>I592+F593</f>
        <v>10127</v>
      </c>
      <c r="J594" s="594">
        <v>145.09899999999999</v>
      </c>
      <c r="K594" s="637">
        <f t="shared" si="452"/>
        <v>787</v>
      </c>
      <c r="L594" s="607">
        <f t="shared" si="453"/>
        <v>393.5</v>
      </c>
      <c r="M594" s="594">
        <v>191</v>
      </c>
      <c r="N594" s="594">
        <v>167</v>
      </c>
      <c r="O594" s="594">
        <v>358</v>
      </c>
      <c r="P594" s="594">
        <v>190</v>
      </c>
      <c r="Q594" s="594">
        <v>177</v>
      </c>
      <c r="R594" s="594">
        <v>367</v>
      </c>
      <c r="S594" s="594" t="s">
        <v>1231</v>
      </c>
      <c r="T594" s="594" t="s">
        <v>1232</v>
      </c>
      <c r="U594" s="607">
        <v>507740.14</v>
      </c>
      <c r="V594" s="607">
        <v>2439249.0699999998</v>
      </c>
      <c r="W594" s="639" t="s">
        <v>2573</v>
      </c>
      <c r="X594" s="620" t="s">
        <v>194</v>
      </c>
      <c r="Y594" s="620" t="s">
        <v>194</v>
      </c>
      <c r="Z594" s="620" t="s">
        <v>194</v>
      </c>
      <c r="AA594" s="620" t="s">
        <v>194</v>
      </c>
      <c r="AB594" s="300"/>
    </row>
    <row r="595" spans="1:28" ht="31" customHeight="1" x14ac:dyDescent="0.35">
      <c r="A595" s="276"/>
      <c r="B595" s="651" t="s">
        <v>186</v>
      </c>
      <c r="C595" s="594"/>
      <c r="D595" s="594"/>
      <c r="E595" s="594"/>
      <c r="F595" s="637">
        <v>413</v>
      </c>
      <c r="G595" s="594"/>
      <c r="H595" s="607"/>
      <c r="I595" s="637"/>
      <c r="J595" s="594"/>
      <c r="K595" s="659"/>
      <c r="L595" s="660"/>
      <c r="M595" s="594"/>
      <c r="N595" s="594"/>
      <c r="O595" s="594"/>
      <c r="P595" s="594"/>
      <c r="Q595" s="594"/>
      <c r="R595" s="594"/>
      <c r="S595" s="594"/>
      <c r="T595" s="594"/>
      <c r="U595" s="607"/>
      <c r="V595" s="607"/>
      <c r="W595" s="662" t="s">
        <v>1233</v>
      </c>
      <c r="X595" s="620"/>
      <c r="Y595" s="620"/>
      <c r="Z595" s="620"/>
      <c r="AA595" s="620"/>
      <c r="AB595" s="300"/>
    </row>
    <row r="596" spans="1:28" ht="31" customHeight="1" x14ac:dyDescent="0.35">
      <c r="A596" s="284">
        <v>294</v>
      </c>
      <c r="B596" s="651" t="s">
        <v>186</v>
      </c>
      <c r="C596" s="594" t="s">
        <v>114</v>
      </c>
      <c r="D596" s="594" t="s">
        <v>120</v>
      </c>
      <c r="E596" s="594" t="s">
        <v>186</v>
      </c>
      <c r="F596" s="637"/>
      <c r="G596" s="594" t="s">
        <v>186</v>
      </c>
      <c r="H596" s="607">
        <v>62.83</v>
      </c>
      <c r="I596" s="637">
        <f>I594+F595</f>
        <v>10540</v>
      </c>
      <c r="J596" s="594">
        <v>145.16800000000001</v>
      </c>
      <c r="K596" s="637">
        <f t="shared" si="452"/>
        <v>848</v>
      </c>
      <c r="L596" s="607">
        <f t="shared" si="453"/>
        <v>424</v>
      </c>
      <c r="M596" s="594">
        <v>246</v>
      </c>
      <c r="N596" s="594">
        <v>254</v>
      </c>
      <c r="O596" s="594">
        <v>500</v>
      </c>
      <c r="P596" s="594">
        <v>237</v>
      </c>
      <c r="Q596" s="594">
        <v>245</v>
      </c>
      <c r="R596" s="594">
        <v>482</v>
      </c>
      <c r="S596" s="594" t="s">
        <v>1234</v>
      </c>
      <c r="T596" s="594" t="s">
        <v>1235</v>
      </c>
      <c r="U596" s="607">
        <v>508151.245</v>
      </c>
      <c r="V596" s="607">
        <v>2439288.5920000002</v>
      </c>
      <c r="W596" s="639" t="s">
        <v>2573</v>
      </c>
      <c r="X596" s="620" t="s">
        <v>194</v>
      </c>
      <c r="Y596" s="620" t="s">
        <v>194</v>
      </c>
      <c r="Z596" s="620" t="s">
        <v>194</v>
      </c>
      <c r="AA596" s="620" t="s">
        <v>194</v>
      </c>
      <c r="AB596" s="301"/>
    </row>
    <row r="597" spans="1:28" ht="31" customHeight="1" x14ac:dyDescent="0.35">
      <c r="A597" s="276"/>
      <c r="B597" s="651" t="s">
        <v>186</v>
      </c>
      <c r="C597" s="594"/>
      <c r="D597" s="594"/>
      <c r="E597" s="594"/>
      <c r="F597" s="637">
        <v>435</v>
      </c>
      <c r="G597" s="594"/>
      <c r="H597" s="607"/>
      <c r="I597" s="637"/>
      <c r="J597" s="594"/>
      <c r="K597" s="659"/>
      <c r="L597" s="660"/>
      <c r="M597" s="594"/>
      <c r="N597" s="594"/>
      <c r="O597" s="594"/>
      <c r="P597" s="594"/>
      <c r="Q597" s="594"/>
      <c r="R597" s="594"/>
      <c r="S597" s="594"/>
      <c r="T597" s="594"/>
      <c r="U597" s="607"/>
      <c r="V597" s="607"/>
      <c r="W597" s="662" t="s">
        <v>1236</v>
      </c>
      <c r="X597" s="620"/>
      <c r="Y597" s="620"/>
      <c r="Z597" s="620"/>
      <c r="AA597" s="620"/>
      <c r="AB597" s="300"/>
    </row>
    <row r="598" spans="1:28" ht="31" customHeight="1" x14ac:dyDescent="0.35">
      <c r="A598" s="284">
        <v>295</v>
      </c>
      <c r="B598" s="651" t="s">
        <v>186</v>
      </c>
      <c r="C598" s="594" t="s">
        <v>115</v>
      </c>
      <c r="D598" s="594" t="s">
        <v>45</v>
      </c>
      <c r="E598" s="594" t="s">
        <v>186</v>
      </c>
      <c r="F598" s="637"/>
      <c r="G598" s="594" t="s">
        <v>186</v>
      </c>
      <c r="H598" s="607">
        <v>53.83</v>
      </c>
      <c r="I598" s="637">
        <f>I596+F597</f>
        <v>10975</v>
      </c>
      <c r="J598" s="594">
        <v>145.55500000000001</v>
      </c>
      <c r="K598" s="637">
        <f t="shared" si="452"/>
        <v>825</v>
      </c>
      <c r="L598" s="607">
        <f t="shared" si="453"/>
        <v>412.5</v>
      </c>
      <c r="M598" s="594">
        <v>183</v>
      </c>
      <c r="N598" s="594">
        <v>195</v>
      </c>
      <c r="O598" s="594">
        <v>378</v>
      </c>
      <c r="P598" s="594">
        <v>192</v>
      </c>
      <c r="Q598" s="594">
        <v>196</v>
      </c>
      <c r="R598" s="594">
        <v>387</v>
      </c>
      <c r="S598" s="594" t="s">
        <v>1237</v>
      </c>
      <c r="T598" s="594" t="s">
        <v>1238</v>
      </c>
      <c r="U598" s="607">
        <v>508584.24800000002</v>
      </c>
      <c r="V598" s="607">
        <v>2439330.2200000002</v>
      </c>
      <c r="W598" s="639" t="s">
        <v>2573</v>
      </c>
      <c r="X598" s="620" t="s">
        <v>194</v>
      </c>
      <c r="Y598" s="620" t="s">
        <v>194</v>
      </c>
      <c r="Z598" s="620" t="s">
        <v>194</v>
      </c>
      <c r="AA598" s="620" t="s">
        <v>194</v>
      </c>
      <c r="AB598" s="300"/>
    </row>
    <row r="599" spans="1:28" ht="31" customHeight="1" x14ac:dyDescent="0.35">
      <c r="A599" s="276"/>
      <c r="B599" s="651" t="s">
        <v>186</v>
      </c>
      <c r="C599" s="594"/>
      <c r="D599" s="594"/>
      <c r="E599" s="594"/>
      <c r="F599" s="637">
        <v>390</v>
      </c>
      <c r="G599" s="594"/>
      <c r="H599" s="607"/>
      <c r="I599" s="637"/>
      <c r="J599" s="594"/>
      <c r="K599" s="659"/>
      <c r="L599" s="660"/>
      <c r="M599" s="594"/>
      <c r="N599" s="594"/>
      <c r="O599" s="594"/>
      <c r="P599" s="594"/>
      <c r="Q599" s="594"/>
      <c r="R599" s="594"/>
      <c r="S599" s="594"/>
      <c r="T599" s="594"/>
      <c r="U599" s="607"/>
      <c r="V599" s="607"/>
      <c r="W599" s="662" t="s">
        <v>196</v>
      </c>
      <c r="X599" s="620"/>
      <c r="Y599" s="620"/>
      <c r="Z599" s="620"/>
      <c r="AA599" s="620"/>
      <c r="AB599" s="300"/>
    </row>
    <row r="600" spans="1:28" ht="31" customHeight="1" x14ac:dyDescent="0.35">
      <c r="A600" s="284">
        <v>296</v>
      </c>
      <c r="B600" s="651" t="s">
        <v>186</v>
      </c>
      <c r="C600" s="594" t="s">
        <v>116</v>
      </c>
      <c r="D600" s="594" t="s">
        <v>45</v>
      </c>
      <c r="E600" s="594" t="s">
        <v>186</v>
      </c>
      <c r="F600" s="637"/>
      <c r="G600" s="594" t="s">
        <v>186</v>
      </c>
      <c r="H600" s="607">
        <v>53.83</v>
      </c>
      <c r="I600" s="637">
        <f>I598+F599</f>
        <v>11365</v>
      </c>
      <c r="J600" s="594">
        <v>145.58699999999999</v>
      </c>
      <c r="K600" s="637">
        <f t="shared" si="452"/>
        <v>806</v>
      </c>
      <c r="L600" s="607">
        <f t="shared" si="453"/>
        <v>403</v>
      </c>
      <c r="M600" s="594">
        <v>196</v>
      </c>
      <c r="N600" s="594">
        <v>194</v>
      </c>
      <c r="O600" s="594">
        <v>389</v>
      </c>
      <c r="P600" s="594">
        <v>196</v>
      </c>
      <c r="Q600" s="594">
        <v>198</v>
      </c>
      <c r="R600" s="594">
        <v>393</v>
      </c>
      <c r="S600" s="594" t="s">
        <v>1239</v>
      </c>
      <c r="T600" s="594" t="s">
        <v>1240</v>
      </c>
      <c r="U600" s="607">
        <v>508972.45799999998</v>
      </c>
      <c r="V600" s="607">
        <v>2439367.5410000002</v>
      </c>
      <c r="W600" s="639" t="s">
        <v>2573</v>
      </c>
      <c r="X600" s="620" t="s">
        <v>194</v>
      </c>
      <c r="Y600" s="620" t="s">
        <v>194</v>
      </c>
      <c r="Z600" s="620" t="s">
        <v>194</v>
      </c>
      <c r="AA600" s="620" t="s">
        <v>194</v>
      </c>
      <c r="AB600" s="300"/>
    </row>
    <row r="601" spans="1:28" ht="31" customHeight="1" x14ac:dyDescent="0.35">
      <c r="A601" s="276"/>
      <c r="B601" s="651" t="s">
        <v>186</v>
      </c>
      <c r="C601" s="594"/>
      <c r="D601" s="594"/>
      <c r="E601" s="594"/>
      <c r="F601" s="637">
        <v>416</v>
      </c>
      <c r="G601" s="594"/>
      <c r="H601" s="607"/>
      <c r="I601" s="637"/>
      <c r="J601" s="594"/>
      <c r="K601" s="659"/>
      <c r="L601" s="660"/>
      <c r="M601" s="594"/>
      <c r="N601" s="594"/>
      <c r="O601" s="594"/>
      <c r="P601" s="594"/>
      <c r="Q601" s="594"/>
      <c r="R601" s="594"/>
      <c r="S601" s="594"/>
      <c r="T601" s="594"/>
      <c r="U601" s="607"/>
      <c r="V601" s="607"/>
      <c r="W601" s="662" t="s">
        <v>1241</v>
      </c>
      <c r="X601" s="620"/>
      <c r="Y601" s="620"/>
      <c r="Z601" s="620"/>
      <c r="AA601" s="620"/>
      <c r="AB601" s="300"/>
    </row>
    <row r="602" spans="1:28" ht="31" customHeight="1" x14ac:dyDescent="0.35">
      <c r="A602" s="284">
        <v>297</v>
      </c>
      <c r="B602" s="651" t="s">
        <v>186</v>
      </c>
      <c r="C602" s="594" t="s">
        <v>117</v>
      </c>
      <c r="D602" s="594" t="s">
        <v>49</v>
      </c>
      <c r="E602" s="594" t="s">
        <v>186</v>
      </c>
      <c r="F602" s="637"/>
      <c r="G602" s="594" t="s">
        <v>186</v>
      </c>
      <c r="H602" s="607">
        <v>56.83</v>
      </c>
      <c r="I602" s="637">
        <f>I600+F601</f>
        <v>11781</v>
      </c>
      <c r="J602" s="594">
        <v>146.05099999999999</v>
      </c>
      <c r="K602" s="637">
        <f t="shared" si="452"/>
        <v>819</v>
      </c>
      <c r="L602" s="607">
        <f t="shared" si="453"/>
        <v>409.5</v>
      </c>
      <c r="M602" s="594">
        <v>223</v>
      </c>
      <c r="N602" s="594">
        <v>213</v>
      </c>
      <c r="O602" s="594">
        <v>437</v>
      </c>
      <c r="P602" s="594">
        <v>220</v>
      </c>
      <c r="Q602" s="594">
        <v>211</v>
      </c>
      <c r="R602" s="594">
        <v>431</v>
      </c>
      <c r="S602" s="594" t="s">
        <v>1242</v>
      </c>
      <c r="T602" s="594" t="s">
        <v>1243</v>
      </c>
      <c r="U602" s="607">
        <v>509386.549</v>
      </c>
      <c r="V602" s="607">
        <v>2439407.35</v>
      </c>
      <c r="W602" s="639" t="s">
        <v>2574</v>
      </c>
      <c r="X602" s="620" t="s">
        <v>194</v>
      </c>
      <c r="Y602" s="620" t="s">
        <v>194</v>
      </c>
      <c r="Z602" s="620" t="s">
        <v>194</v>
      </c>
      <c r="AA602" s="620" t="s">
        <v>194</v>
      </c>
      <c r="AB602" s="300"/>
    </row>
    <row r="603" spans="1:28" ht="31" customHeight="1" x14ac:dyDescent="0.35">
      <c r="A603" s="276"/>
      <c r="B603" s="651" t="s">
        <v>186</v>
      </c>
      <c r="C603" s="594"/>
      <c r="D603" s="594"/>
      <c r="E603" s="594"/>
      <c r="F603" s="637">
        <v>403</v>
      </c>
      <c r="G603" s="594"/>
      <c r="H603" s="607"/>
      <c r="I603" s="637"/>
      <c r="J603" s="594"/>
      <c r="K603" s="659"/>
      <c r="L603" s="660"/>
      <c r="M603" s="594"/>
      <c r="N603" s="594"/>
      <c r="O603" s="594"/>
      <c r="P603" s="594"/>
      <c r="Q603" s="594"/>
      <c r="R603" s="594"/>
      <c r="S603" s="594"/>
      <c r="T603" s="594"/>
      <c r="U603" s="607"/>
      <c r="V603" s="607"/>
      <c r="W603" s="662" t="s">
        <v>1244</v>
      </c>
      <c r="X603" s="620"/>
      <c r="Y603" s="620"/>
      <c r="Z603" s="620"/>
      <c r="AA603" s="620"/>
      <c r="AB603" s="300"/>
    </row>
    <row r="604" spans="1:28" ht="31" customHeight="1" x14ac:dyDescent="0.35">
      <c r="A604" s="284">
        <v>298</v>
      </c>
      <c r="B604" s="651" t="s">
        <v>186</v>
      </c>
      <c r="C604" s="594" t="s">
        <v>118</v>
      </c>
      <c r="D604" s="594" t="s">
        <v>45</v>
      </c>
      <c r="E604" s="594" t="s">
        <v>186</v>
      </c>
      <c r="F604" s="637"/>
      <c r="G604" s="594" t="s">
        <v>186</v>
      </c>
      <c r="H604" s="607">
        <v>53.83</v>
      </c>
      <c r="I604" s="637">
        <f>I602+F603</f>
        <v>12184</v>
      </c>
      <c r="J604" s="594">
        <v>146.49700000000001</v>
      </c>
      <c r="K604" s="637">
        <f t="shared" si="452"/>
        <v>787</v>
      </c>
      <c r="L604" s="607">
        <f t="shared" si="453"/>
        <v>393.5</v>
      </c>
      <c r="M604" s="594">
        <v>191</v>
      </c>
      <c r="N604" s="594">
        <v>189</v>
      </c>
      <c r="O604" s="594">
        <v>379</v>
      </c>
      <c r="P604" s="594">
        <v>194</v>
      </c>
      <c r="Q604" s="594">
        <v>190</v>
      </c>
      <c r="R604" s="594">
        <v>383</v>
      </c>
      <c r="S604" s="594" t="s">
        <v>1245</v>
      </c>
      <c r="T604" s="594" t="s">
        <v>1246</v>
      </c>
      <c r="U604" s="607">
        <v>509787.7</v>
      </c>
      <c r="V604" s="607">
        <v>2439445.9160000002</v>
      </c>
      <c r="W604" s="639" t="s">
        <v>2574</v>
      </c>
      <c r="X604" s="620" t="s">
        <v>194</v>
      </c>
      <c r="Y604" s="620" t="s">
        <v>194</v>
      </c>
      <c r="Z604" s="620" t="s">
        <v>194</v>
      </c>
      <c r="AA604" s="620" t="s">
        <v>194</v>
      </c>
      <c r="AB604" s="300"/>
    </row>
    <row r="605" spans="1:28" ht="31" customHeight="1" x14ac:dyDescent="0.35">
      <c r="A605" s="276"/>
      <c r="B605" s="651" t="s">
        <v>186</v>
      </c>
      <c r="C605" s="594"/>
      <c r="D605" s="594"/>
      <c r="E605" s="594"/>
      <c r="F605" s="637">
        <v>384</v>
      </c>
      <c r="G605" s="594"/>
      <c r="H605" s="607"/>
      <c r="I605" s="637"/>
      <c r="J605" s="594"/>
      <c r="K605" s="659"/>
      <c r="L605" s="660"/>
      <c r="M605" s="594"/>
      <c r="N605" s="594"/>
      <c r="O605" s="594"/>
      <c r="P605" s="594"/>
      <c r="Q605" s="594"/>
      <c r="R605" s="594"/>
      <c r="S605" s="594"/>
      <c r="T605" s="594"/>
      <c r="U605" s="607"/>
      <c r="V605" s="607"/>
      <c r="W605" s="662" t="s">
        <v>397</v>
      </c>
      <c r="X605" s="620"/>
      <c r="Y605" s="620"/>
      <c r="Z605" s="620"/>
      <c r="AA605" s="620"/>
      <c r="AB605" s="300"/>
    </row>
    <row r="606" spans="1:28" ht="31" customHeight="1" x14ac:dyDescent="0.35">
      <c r="A606" s="284">
        <v>299</v>
      </c>
      <c r="B606" s="651" t="s">
        <v>186</v>
      </c>
      <c r="C606" s="594" t="s">
        <v>119</v>
      </c>
      <c r="D606" s="594" t="s">
        <v>45</v>
      </c>
      <c r="E606" s="594" t="s">
        <v>186</v>
      </c>
      <c r="F606" s="637"/>
      <c r="G606" s="594" t="s">
        <v>186</v>
      </c>
      <c r="H606" s="607">
        <v>53.83</v>
      </c>
      <c r="I606" s="637">
        <f>I604+F605</f>
        <v>12568</v>
      </c>
      <c r="J606" s="594">
        <v>147.315</v>
      </c>
      <c r="K606" s="637">
        <f t="shared" si="452"/>
        <v>766</v>
      </c>
      <c r="L606" s="607">
        <f t="shared" si="453"/>
        <v>383</v>
      </c>
      <c r="M606" s="594">
        <v>196</v>
      </c>
      <c r="N606" s="594">
        <v>192</v>
      </c>
      <c r="O606" s="594">
        <v>389</v>
      </c>
      <c r="P606" s="594">
        <v>196</v>
      </c>
      <c r="Q606" s="594">
        <v>192</v>
      </c>
      <c r="R606" s="594">
        <v>388</v>
      </c>
      <c r="S606" s="594" t="s">
        <v>1247</v>
      </c>
      <c r="T606" s="594" t="s">
        <v>1248</v>
      </c>
      <c r="U606" s="607">
        <v>510169.93699999998</v>
      </c>
      <c r="V606" s="607">
        <v>2439482.6630000002</v>
      </c>
      <c r="W606" s="639" t="s">
        <v>2574</v>
      </c>
      <c r="X606" s="620" t="s">
        <v>194</v>
      </c>
      <c r="Y606" s="620" t="s">
        <v>194</v>
      </c>
      <c r="Z606" s="620" t="s">
        <v>194</v>
      </c>
      <c r="AA606" s="620" t="s">
        <v>194</v>
      </c>
      <c r="AB606" s="301"/>
    </row>
    <row r="607" spans="1:28" ht="31" customHeight="1" x14ac:dyDescent="0.35">
      <c r="A607" s="276"/>
      <c r="B607" s="651" t="s">
        <v>186</v>
      </c>
      <c r="C607" s="594"/>
      <c r="D607" s="594"/>
      <c r="E607" s="594"/>
      <c r="F607" s="637">
        <v>382</v>
      </c>
      <c r="G607" s="594"/>
      <c r="H607" s="607"/>
      <c r="I607" s="637"/>
      <c r="J607" s="594"/>
      <c r="K607" s="659"/>
      <c r="L607" s="660"/>
      <c r="M607" s="594"/>
      <c r="N607" s="594"/>
      <c r="O607" s="594"/>
      <c r="P607" s="594"/>
      <c r="Q607" s="594"/>
      <c r="R607" s="594"/>
      <c r="S607" s="594"/>
      <c r="T607" s="594"/>
      <c r="U607" s="607"/>
      <c r="V607" s="607"/>
      <c r="W607" s="662" t="s">
        <v>1249</v>
      </c>
      <c r="X607" s="620"/>
      <c r="Y607" s="620"/>
      <c r="Z607" s="620"/>
      <c r="AA607" s="620"/>
      <c r="AB607" s="300"/>
    </row>
    <row r="608" spans="1:28" ht="31" customHeight="1" x14ac:dyDescent="0.35">
      <c r="A608" s="284">
        <v>300</v>
      </c>
      <c r="B608" s="651" t="s">
        <v>186</v>
      </c>
      <c r="C608" s="594" t="s">
        <v>44</v>
      </c>
      <c r="D608" s="594" t="s">
        <v>45</v>
      </c>
      <c r="E608" s="594" t="s">
        <v>186</v>
      </c>
      <c r="F608" s="637"/>
      <c r="G608" s="594" t="s">
        <v>186</v>
      </c>
      <c r="H608" s="607">
        <v>53.83</v>
      </c>
      <c r="I608" s="637">
        <f>I606+F607</f>
        <v>12950</v>
      </c>
      <c r="J608" s="594">
        <v>147.084</v>
      </c>
      <c r="K608" s="637">
        <f t="shared" si="452"/>
        <v>775</v>
      </c>
      <c r="L608" s="607">
        <f t="shared" si="453"/>
        <v>387.5</v>
      </c>
      <c r="M608" s="594">
        <v>190</v>
      </c>
      <c r="N608" s="594">
        <v>197</v>
      </c>
      <c r="O608" s="594">
        <v>387</v>
      </c>
      <c r="P608" s="594">
        <v>191</v>
      </c>
      <c r="Q608" s="594">
        <v>197</v>
      </c>
      <c r="R608" s="594">
        <v>388</v>
      </c>
      <c r="S608" s="594" t="s">
        <v>1250</v>
      </c>
      <c r="T608" s="594" t="s">
        <v>1251</v>
      </c>
      <c r="U608" s="607">
        <v>510550.18400000001</v>
      </c>
      <c r="V608" s="607">
        <v>2439519.219</v>
      </c>
      <c r="W608" s="639" t="s">
        <v>2574</v>
      </c>
      <c r="X608" s="620" t="s">
        <v>194</v>
      </c>
      <c r="Y608" s="620" t="s">
        <v>194</v>
      </c>
      <c r="Z608" s="620" t="s">
        <v>194</v>
      </c>
      <c r="AA608" s="620" t="s">
        <v>194</v>
      </c>
      <c r="AB608" s="300"/>
    </row>
    <row r="609" spans="1:28" ht="31" customHeight="1" x14ac:dyDescent="0.35">
      <c r="A609" s="276"/>
      <c r="B609" s="651" t="s">
        <v>186</v>
      </c>
      <c r="C609" s="594"/>
      <c r="D609" s="594"/>
      <c r="E609" s="594"/>
      <c r="F609" s="637">
        <v>393</v>
      </c>
      <c r="G609" s="594"/>
      <c r="H609" s="607"/>
      <c r="I609" s="637"/>
      <c r="J609" s="594"/>
      <c r="K609" s="659"/>
      <c r="L609" s="660"/>
      <c r="M609" s="594"/>
      <c r="N609" s="594"/>
      <c r="O609" s="594"/>
      <c r="P609" s="594"/>
      <c r="Q609" s="594"/>
      <c r="R609" s="594"/>
      <c r="S609" s="594"/>
      <c r="T609" s="594"/>
      <c r="U609" s="607"/>
      <c r="V609" s="607"/>
      <c r="W609" s="662" t="s">
        <v>1252</v>
      </c>
      <c r="X609" s="620"/>
      <c r="Y609" s="620"/>
      <c r="Z609" s="620"/>
      <c r="AA609" s="620"/>
      <c r="AB609" s="300"/>
    </row>
    <row r="610" spans="1:28" ht="31" customHeight="1" x14ac:dyDescent="0.35">
      <c r="A610" s="284">
        <v>301</v>
      </c>
      <c r="B610" s="651" t="s">
        <v>186</v>
      </c>
      <c r="C610" s="594" t="s">
        <v>1253</v>
      </c>
      <c r="D610" s="594" t="s">
        <v>45</v>
      </c>
      <c r="E610" s="594" t="s">
        <v>186</v>
      </c>
      <c r="F610" s="637"/>
      <c r="G610" s="594" t="s">
        <v>186</v>
      </c>
      <c r="H610" s="607">
        <v>53.83</v>
      </c>
      <c r="I610" s="637">
        <f>I608+F609</f>
        <v>13343</v>
      </c>
      <c r="J610" s="594">
        <v>147.035</v>
      </c>
      <c r="K610" s="637">
        <f t="shared" si="452"/>
        <v>800</v>
      </c>
      <c r="L610" s="607">
        <f t="shared" si="453"/>
        <v>400</v>
      </c>
      <c r="M610" s="594">
        <v>197</v>
      </c>
      <c r="N610" s="594">
        <v>189</v>
      </c>
      <c r="O610" s="594">
        <v>386</v>
      </c>
      <c r="P610" s="594">
        <v>197</v>
      </c>
      <c r="Q610" s="594">
        <v>193</v>
      </c>
      <c r="R610" s="594">
        <v>390</v>
      </c>
      <c r="S610" s="594" t="s">
        <v>1254</v>
      </c>
      <c r="T610" s="594" t="s">
        <v>1255</v>
      </c>
      <c r="U610" s="607">
        <v>510941.38099999999</v>
      </c>
      <c r="V610" s="607">
        <v>2439556.827</v>
      </c>
      <c r="W610" s="639" t="s">
        <v>2574</v>
      </c>
      <c r="X610" s="620" t="s">
        <v>194</v>
      </c>
      <c r="Y610" s="620" t="s">
        <v>194</v>
      </c>
      <c r="Z610" s="620" t="s">
        <v>194</v>
      </c>
      <c r="AA610" s="620" t="s">
        <v>194</v>
      </c>
      <c r="AB610" s="300"/>
    </row>
    <row r="611" spans="1:28" ht="31" customHeight="1" x14ac:dyDescent="0.35">
      <c r="A611" s="276"/>
      <c r="B611" s="651" t="s">
        <v>186</v>
      </c>
      <c r="C611" s="594"/>
      <c r="D611" s="594"/>
      <c r="E611" s="594"/>
      <c r="F611" s="637">
        <v>407</v>
      </c>
      <c r="G611" s="594"/>
      <c r="H611" s="607"/>
      <c r="I611" s="637"/>
      <c r="J611" s="594"/>
      <c r="K611" s="659"/>
      <c r="L611" s="660"/>
      <c r="M611" s="594"/>
      <c r="N611" s="594"/>
      <c r="O611" s="594"/>
      <c r="P611" s="594"/>
      <c r="Q611" s="594"/>
      <c r="R611" s="594"/>
      <c r="S611" s="594"/>
      <c r="T611" s="594"/>
      <c r="U611" s="607"/>
      <c r="V611" s="607"/>
      <c r="W611" s="662" t="s">
        <v>1256</v>
      </c>
      <c r="X611" s="620"/>
      <c r="Y611" s="620"/>
      <c r="Z611" s="620"/>
      <c r="AA611" s="620"/>
      <c r="AB611" s="300"/>
    </row>
    <row r="612" spans="1:28" ht="31" customHeight="1" x14ac:dyDescent="0.35">
      <c r="A612" s="284">
        <v>302</v>
      </c>
      <c r="B612" s="651" t="s">
        <v>186</v>
      </c>
      <c r="C612" s="594" t="s">
        <v>1257</v>
      </c>
      <c r="D612" s="594" t="s">
        <v>49</v>
      </c>
      <c r="E612" s="594" t="s">
        <v>186</v>
      </c>
      <c r="F612" s="637"/>
      <c r="G612" s="594" t="s">
        <v>186</v>
      </c>
      <c r="H612" s="607">
        <v>56.83</v>
      </c>
      <c r="I612" s="637">
        <f>I610+F611</f>
        <v>13750</v>
      </c>
      <c r="J612" s="594">
        <v>147.32499999999999</v>
      </c>
      <c r="K612" s="637">
        <f t="shared" si="452"/>
        <v>805</v>
      </c>
      <c r="L612" s="607">
        <f t="shared" si="453"/>
        <v>402.5</v>
      </c>
      <c r="M612" s="594">
        <v>218</v>
      </c>
      <c r="N612" s="594">
        <v>222</v>
      </c>
      <c r="O612" s="594">
        <v>441</v>
      </c>
      <c r="P612" s="594">
        <v>215</v>
      </c>
      <c r="Q612" s="594">
        <v>217</v>
      </c>
      <c r="R612" s="594">
        <v>432</v>
      </c>
      <c r="S612" s="594" t="s">
        <v>1258</v>
      </c>
      <c r="T612" s="594" t="s">
        <v>1259</v>
      </c>
      <c r="U612" s="607">
        <v>511346.51299999998</v>
      </c>
      <c r="V612" s="607">
        <v>2439595.7749999999</v>
      </c>
      <c r="W612" s="639" t="s">
        <v>2574</v>
      </c>
      <c r="X612" s="620" t="s">
        <v>194</v>
      </c>
      <c r="Y612" s="620" t="s">
        <v>194</v>
      </c>
      <c r="Z612" s="620" t="s">
        <v>194</v>
      </c>
      <c r="AA612" s="620" t="s">
        <v>194</v>
      </c>
      <c r="AB612" s="300"/>
    </row>
    <row r="613" spans="1:28" ht="31" customHeight="1" x14ac:dyDescent="0.35">
      <c r="A613" s="276"/>
      <c r="B613" s="651" t="s">
        <v>186</v>
      </c>
      <c r="C613" s="594"/>
      <c r="D613" s="594"/>
      <c r="E613" s="594"/>
      <c r="F613" s="637">
        <v>398</v>
      </c>
      <c r="G613" s="594"/>
      <c r="H613" s="607"/>
      <c r="I613" s="637"/>
      <c r="J613" s="594"/>
      <c r="K613" s="659"/>
      <c r="L613" s="660"/>
      <c r="M613" s="594"/>
      <c r="N613" s="594"/>
      <c r="O613" s="594"/>
      <c r="P613" s="594"/>
      <c r="Q613" s="594"/>
      <c r="R613" s="594"/>
      <c r="S613" s="594"/>
      <c r="T613" s="594"/>
      <c r="U613" s="607"/>
      <c r="V613" s="607"/>
      <c r="W613" s="611" t="s">
        <v>2704</v>
      </c>
      <c r="X613" s="620"/>
      <c r="Y613" s="620"/>
      <c r="Z613" s="620"/>
      <c r="AA613" s="620"/>
      <c r="AB613" s="301"/>
    </row>
    <row r="614" spans="1:28" ht="31" customHeight="1" x14ac:dyDescent="0.35">
      <c r="A614" s="284">
        <v>303</v>
      </c>
      <c r="B614" s="651" t="s">
        <v>186</v>
      </c>
      <c r="C614" s="594" t="s">
        <v>1260</v>
      </c>
      <c r="D614" s="594" t="s">
        <v>45</v>
      </c>
      <c r="E614" s="594" t="s">
        <v>186</v>
      </c>
      <c r="F614" s="637"/>
      <c r="G614" s="594" t="s">
        <v>186</v>
      </c>
      <c r="H614" s="607">
        <v>53.83</v>
      </c>
      <c r="I614" s="637">
        <f>I612+F613</f>
        <v>14148</v>
      </c>
      <c r="J614" s="594">
        <v>145.21799999999999</v>
      </c>
      <c r="K614" s="637">
        <f t="shared" si="452"/>
        <v>793</v>
      </c>
      <c r="L614" s="607">
        <f t="shared" si="453"/>
        <v>396.5</v>
      </c>
      <c r="M614" s="594">
        <v>176</v>
      </c>
      <c r="N614" s="594">
        <v>156</v>
      </c>
      <c r="O614" s="594">
        <v>332</v>
      </c>
      <c r="P614" s="594">
        <v>182</v>
      </c>
      <c r="Q614" s="594">
        <v>166</v>
      </c>
      <c r="R614" s="594">
        <v>349</v>
      </c>
      <c r="S614" s="594" t="s">
        <v>1261</v>
      </c>
      <c r="T614" s="594" t="s">
        <v>1262</v>
      </c>
      <c r="U614" s="607">
        <v>511742.68599999999</v>
      </c>
      <c r="V614" s="607">
        <v>2439633.8620000002</v>
      </c>
      <c r="W614" s="639" t="s">
        <v>2574</v>
      </c>
      <c r="X614" s="620" t="s">
        <v>194</v>
      </c>
      <c r="Y614" s="620" t="s">
        <v>194</v>
      </c>
      <c r="Z614" s="620" t="s">
        <v>194</v>
      </c>
      <c r="AA614" s="620" t="s">
        <v>194</v>
      </c>
      <c r="AB614" s="301"/>
    </row>
    <row r="615" spans="1:28" ht="31" customHeight="1" x14ac:dyDescent="0.35">
      <c r="A615" s="276"/>
      <c r="B615" s="651" t="s">
        <v>186</v>
      </c>
      <c r="C615" s="594"/>
      <c r="D615" s="594"/>
      <c r="E615" s="594"/>
      <c r="F615" s="637">
        <v>395</v>
      </c>
      <c r="G615" s="594"/>
      <c r="H615" s="607"/>
      <c r="I615" s="637"/>
      <c r="J615" s="594"/>
      <c r="K615" s="659"/>
      <c r="L615" s="660"/>
      <c r="M615" s="594"/>
      <c r="N615" s="594"/>
      <c r="O615" s="594"/>
      <c r="P615" s="594"/>
      <c r="Q615" s="594"/>
      <c r="R615" s="594"/>
      <c r="S615" s="594"/>
      <c r="T615" s="594"/>
      <c r="U615" s="607"/>
      <c r="V615" s="607"/>
      <c r="W615" s="662" t="s">
        <v>1263</v>
      </c>
      <c r="X615" s="620"/>
      <c r="Y615" s="620"/>
      <c r="Z615" s="620"/>
      <c r="AA615" s="620"/>
      <c r="AB615" s="300"/>
    </row>
    <row r="616" spans="1:28" ht="31" customHeight="1" x14ac:dyDescent="0.35">
      <c r="A616" s="284">
        <v>304</v>
      </c>
      <c r="B616" s="651" t="s">
        <v>186</v>
      </c>
      <c r="C616" s="594" t="s">
        <v>1264</v>
      </c>
      <c r="D616" s="594" t="s">
        <v>120</v>
      </c>
      <c r="E616" s="594" t="s">
        <v>186</v>
      </c>
      <c r="F616" s="637"/>
      <c r="G616" s="594" t="s">
        <v>186</v>
      </c>
      <c r="H616" s="607">
        <v>62.83</v>
      </c>
      <c r="I616" s="637">
        <f>I614+F615</f>
        <v>14543</v>
      </c>
      <c r="J616" s="594">
        <v>145.566</v>
      </c>
      <c r="K616" s="637">
        <f t="shared" si="452"/>
        <v>845</v>
      </c>
      <c r="L616" s="607">
        <f t="shared" si="453"/>
        <v>422.5</v>
      </c>
      <c r="M616" s="594">
        <v>240</v>
      </c>
      <c r="N616" s="594">
        <v>245</v>
      </c>
      <c r="O616" s="594">
        <v>485</v>
      </c>
      <c r="P616" s="594">
        <v>230</v>
      </c>
      <c r="Q616" s="594">
        <v>241</v>
      </c>
      <c r="R616" s="594">
        <v>471</v>
      </c>
      <c r="S616" s="594" t="s">
        <v>1265</v>
      </c>
      <c r="T616" s="594" t="s">
        <v>1266</v>
      </c>
      <c r="U616" s="607">
        <v>512135.87300000002</v>
      </c>
      <c r="V616" s="607">
        <v>2439671.662</v>
      </c>
      <c r="W616" s="639" t="s">
        <v>2574</v>
      </c>
      <c r="X616" s="620" t="s">
        <v>194</v>
      </c>
      <c r="Y616" s="620" t="s">
        <v>194</v>
      </c>
      <c r="Z616" s="620" t="s">
        <v>194</v>
      </c>
      <c r="AA616" s="620" t="s">
        <v>194</v>
      </c>
      <c r="AB616" s="300"/>
    </row>
    <row r="617" spans="1:28" ht="31" customHeight="1" x14ac:dyDescent="0.35">
      <c r="A617" s="276"/>
      <c r="B617" s="651" t="s">
        <v>186</v>
      </c>
      <c r="C617" s="594"/>
      <c r="D617" s="594"/>
      <c r="E617" s="594"/>
      <c r="F617" s="637">
        <v>450</v>
      </c>
      <c r="G617" s="594"/>
      <c r="H617" s="607"/>
      <c r="I617" s="637"/>
      <c r="J617" s="594"/>
      <c r="K617" s="659"/>
      <c r="L617" s="660"/>
      <c r="M617" s="594"/>
      <c r="N617" s="594"/>
      <c r="O617" s="594"/>
      <c r="P617" s="594"/>
      <c r="Q617" s="594"/>
      <c r="R617" s="594"/>
      <c r="S617" s="594"/>
      <c r="T617" s="594"/>
      <c r="U617" s="607"/>
      <c r="V617" s="607"/>
      <c r="W617" s="662" t="s">
        <v>1267</v>
      </c>
      <c r="X617" s="620"/>
      <c r="Y617" s="620"/>
      <c r="Z617" s="620"/>
      <c r="AA617" s="620"/>
      <c r="AB617" s="300"/>
    </row>
    <row r="618" spans="1:28" ht="31" customHeight="1" x14ac:dyDescent="0.35">
      <c r="A618" s="284">
        <v>305</v>
      </c>
      <c r="B618" s="651" t="s">
        <v>1268</v>
      </c>
      <c r="C618" s="594" t="s">
        <v>1269</v>
      </c>
      <c r="D618" s="594" t="s">
        <v>289</v>
      </c>
      <c r="E618" s="594" t="s">
        <v>1270</v>
      </c>
      <c r="F618" s="637"/>
      <c r="G618" s="637">
        <f>SUM(F595:F617)</f>
        <v>4866</v>
      </c>
      <c r="H618" s="607">
        <v>51.32</v>
      </c>
      <c r="I618" s="637">
        <f>I616+F617</f>
        <v>14993</v>
      </c>
      <c r="J618" s="594">
        <v>146.77099999999999</v>
      </c>
      <c r="K618" s="637">
        <f t="shared" si="452"/>
        <v>914</v>
      </c>
      <c r="L618" s="607">
        <f t="shared" si="453"/>
        <v>457</v>
      </c>
      <c r="M618" s="594">
        <v>206</v>
      </c>
      <c r="N618" s="594">
        <v>222</v>
      </c>
      <c r="O618" s="594">
        <v>428</v>
      </c>
      <c r="P618" s="594">
        <v>212</v>
      </c>
      <c r="Q618" s="594">
        <v>225</v>
      </c>
      <c r="R618" s="594">
        <v>437</v>
      </c>
      <c r="S618" s="594" t="s">
        <v>1271</v>
      </c>
      <c r="T618" s="594" t="s">
        <v>1272</v>
      </c>
      <c r="U618" s="607">
        <v>512583.76</v>
      </c>
      <c r="V618" s="607">
        <v>2439714.7200000002</v>
      </c>
      <c r="W618" s="639" t="s">
        <v>2575</v>
      </c>
      <c r="X618" s="620" t="s">
        <v>194</v>
      </c>
      <c r="Y618" s="620" t="s">
        <v>194</v>
      </c>
      <c r="Z618" s="620" t="s">
        <v>194</v>
      </c>
      <c r="AA618" s="620" t="s">
        <v>194</v>
      </c>
      <c r="AB618" s="300"/>
    </row>
    <row r="619" spans="1:28" ht="31" customHeight="1" x14ac:dyDescent="0.35">
      <c r="A619" s="276"/>
      <c r="B619" s="651" t="s">
        <v>186</v>
      </c>
      <c r="C619" s="594"/>
      <c r="D619" s="594"/>
      <c r="E619" s="594"/>
      <c r="F619" s="637">
        <v>464</v>
      </c>
      <c r="G619" s="594"/>
      <c r="H619" s="607"/>
      <c r="I619" s="637"/>
      <c r="J619" s="594"/>
      <c r="K619" s="659"/>
      <c r="L619" s="660"/>
      <c r="M619" s="594"/>
      <c r="N619" s="594"/>
      <c r="O619" s="594"/>
      <c r="P619" s="594"/>
      <c r="Q619" s="594"/>
      <c r="R619" s="594"/>
      <c r="S619" s="594"/>
      <c r="T619" s="594"/>
      <c r="U619" s="607"/>
      <c r="V619" s="607"/>
      <c r="W619" s="662" t="s">
        <v>1273</v>
      </c>
      <c r="X619" s="620"/>
      <c r="Y619" s="620"/>
      <c r="Z619" s="620"/>
      <c r="AA619" s="620"/>
      <c r="AB619" s="300"/>
    </row>
    <row r="620" spans="1:28" ht="31" customHeight="1" x14ac:dyDescent="0.35">
      <c r="A620" s="284">
        <v>306</v>
      </c>
      <c r="B620" s="651" t="s">
        <v>186</v>
      </c>
      <c r="C620" s="594" t="s">
        <v>1274</v>
      </c>
      <c r="D620" s="594" t="s">
        <v>65</v>
      </c>
      <c r="E620" s="594" t="s">
        <v>186</v>
      </c>
      <c r="F620" s="637"/>
      <c r="G620" s="594" t="s">
        <v>186</v>
      </c>
      <c r="H620" s="607">
        <v>59.83</v>
      </c>
      <c r="I620" s="637">
        <f>I618+F619</f>
        <v>15457</v>
      </c>
      <c r="J620" s="594">
        <v>146.547</v>
      </c>
      <c r="K620" s="637">
        <f t="shared" si="452"/>
        <v>849</v>
      </c>
      <c r="L620" s="607">
        <f t="shared" si="453"/>
        <v>424.5</v>
      </c>
      <c r="M620" s="594">
        <v>244</v>
      </c>
      <c r="N620" s="594">
        <v>225</v>
      </c>
      <c r="O620" s="594">
        <v>469</v>
      </c>
      <c r="P620" s="594">
        <v>242</v>
      </c>
      <c r="Q620" s="594">
        <v>218</v>
      </c>
      <c r="R620" s="594">
        <v>459</v>
      </c>
      <c r="S620" s="594" t="s">
        <v>1275</v>
      </c>
      <c r="T620" s="594" t="s">
        <v>1276</v>
      </c>
      <c r="U620" s="607">
        <v>513042.70799999998</v>
      </c>
      <c r="V620" s="607">
        <v>2439646.4330000002</v>
      </c>
      <c r="W620" s="639" t="s">
        <v>2575</v>
      </c>
      <c r="X620" s="620" t="s">
        <v>194</v>
      </c>
      <c r="Y620" s="620" t="s">
        <v>194</v>
      </c>
      <c r="Z620" s="620" t="s">
        <v>194</v>
      </c>
      <c r="AA620" s="620" t="s">
        <v>194</v>
      </c>
      <c r="AB620" s="300"/>
    </row>
    <row r="621" spans="1:28" ht="31" customHeight="1" x14ac:dyDescent="0.35">
      <c r="A621" s="276"/>
      <c r="B621" s="651" t="s">
        <v>186</v>
      </c>
      <c r="C621" s="594"/>
      <c r="D621" s="594"/>
      <c r="E621" s="594"/>
      <c r="F621" s="637">
        <v>385</v>
      </c>
      <c r="G621" s="594"/>
      <c r="H621" s="607"/>
      <c r="I621" s="637"/>
      <c r="J621" s="594"/>
      <c r="K621" s="659"/>
      <c r="L621" s="660"/>
      <c r="M621" s="594"/>
      <c r="N621" s="594"/>
      <c r="O621" s="594"/>
      <c r="P621" s="594"/>
      <c r="Q621" s="594"/>
      <c r="R621" s="594"/>
      <c r="S621" s="594"/>
      <c r="T621" s="594"/>
      <c r="U621" s="607"/>
      <c r="V621" s="607"/>
      <c r="W621" s="662" t="s">
        <v>196</v>
      </c>
      <c r="X621" s="620"/>
      <c r="Y621" s="620"/>
      <c r="Z621" s="620"/>
      <c r="AA621" s="620"/>
      <c r="AB621" s="300"/>
    </row>
    <row r="622" spans="1:28" ht="31" customHeight="1" x14ac:dyDescent="0.35">
      <c r="A622" s="284">
        <v>307</v>
      </c>
      <c r="B622" s="651" t="s">
        <v>186</v>
      </c>
      <c r="C622" s="594" t="s">
        <v>46</v>
      </c>
      <c r="D622" s="594" t="s">
        <v>45</v>
      </c>
      <c r="E622" s="594" t="s">
        <v>186</v>
      </c>
      <c r="F622" s="637"/>
      <c r="G622" s="594" t="s">
        <v>186</v>
      </c>
      <c r="H622" s="607">
        <v>53.83</v>
      </c>
      <c r="I622" s="637">
        <f>I620+F621</f>
        <v>15842</v>
      </c>
      <c r="J622" s="594">
        <v>145.58000000000001</v>
      </c>
      <c r="K622" s="637">
        <f t="shared" si="452"/>
        <v>719</v>
      </c>
      <c r="L622" s="607">
        <f t="shared" si="453"/>
        <v>359.5</v>
      </c>
      <c r="M622" s="594">
        <v>161</v>
      </c>
      <c r="N622" s="594">
        <v>144</v>
      </c>
      <c r="O622" s="594">
        <v>304</v>
      </c>
      <c r="P622" s="594">
        <v>169</v>
      </c>
      <c r="Q622" s="594">
        <v>150</v>
      </c>
      <c r="R622" s="594">
        <v>318</v>
      </c>
      <c r="S622" s="594" t="s">
        <v>1277</v>
      </c>
      <c r="T622" s="594" t="s">
        <v>1278</v>
      </c>
      <c r="U622" s="607">
        <v>513423.51500000001</v>
      </c>
      <c r="V622" s="607">
        <v>2439589.773</v>
      </c>
      <c r="W622" s="639" t="s">
        <v>2575</v>
      </c>
      <c r="X622" s="620" t="s">
        <v>194</v>
      </c>
      <c r="Y622" s="620" t="s">
        <v>194</v>
      </c>
      <c r="Z622" s="620" t="s">
        <v>194</v>
      </c>
      <c r="AA622" s="620" t="s">
        <v>194</v>
      </c>
      <c r="AB622" s="300"/>
    </row>
    <row r="623" spans="1:28" ht="31" customHeight="1" x14ac:dyDescent="0.35">
      <c r="A623" s="276"/>
      <c r="B623" s="651" t="s">
        <v>186</v>
      </c>
      <c r="C623" s="594"/>
      <c r="D623" s="594"/>
      <c r="E623" s="594"/>
      <c r="F623" s="637">
        <v>334</v>
      </c>
      <c r="G623" s="594"/>
      <c r="H623" s="607"/>
      <c r="I623" s="637"/>
      <c r="J623" s="594"/>
      <c r="K623" s="659"/>
      <c r="L623" s="660"/>
      <c r="M623" s="594"/>
      <c r="N623" s="594"/>
      <c r="O623" s="594"/>
      <c r="P623" s="594"/>
      <c r="Q623" s="594"/>
      <c r="R623" s="594"/>
      <c r="S623" s="594"/>
      <c r="T623" s="594"/>
      <c r="U623" s="607"/>
      <c r="V623" s="607"/>
      <c r="W623" s="662" t="s">
        <v>1279</v>
      </c>
      <c r="X623" s="620"/>
      <c r="Y623" s="620"/>
      <c r="Z623" s="620"/>
      <c r="AA623" s="620"/>
      <c r="AB623" s="300"/>
    </row>
    <row r="624" spans="1:28" ht="31" customHeight="1" x14ac:dyDescent="0.35">
      <c r="A624" s="284">
        <v>308</v>
      </c>
      <c r="B624" s="651" t="s">
        <v>186</v>
      </c>
      <c r="C624" s="594" t="s">
        <v>48</v>
      </c>
      <c r="D624" s="594" t="s">
        <v>49</v>
      </c>
      <c r="E624" s="594" t="s">
        <v>186</v>
      </c>
      <c r="F624" s="637"/>
      <c r="G624" s="594" t="s">
        <v>186</v>
      </c>
      <c r="H624" s="607">
        <v>56.83</v>
      </c>
      <c r="I624" s="637">
        <f>I622+F623</f>
        <v>16176</v>
      </c>
      <c r="J624" s="594">
        <v>147.00200000000001</v>
      </c>
      <c r="K624" s="637">
        <f t="shared" si="452"/>
        <v>760</v>
      </c>
      <c r="L624" s="607">
        <f t="shared" si="453"/>
        <v>380</v>
      </c>
      <c r="M624" s="594">
        <v>191</v>
      </c>
      <c r="N624" s="594">
        <v>211</v>
      </c>
      <c r="O624" s="594">
        <v>402</v>
      </c>
      <c r="P624" s="594">
        <v>185</v>
      </c>
      <c r="Q624" s="594">
        <v>212</v>
      </c>
      <c r="R624" s="594">
        <v>398</v>
      </c>
      <c r="S624" s="594" t="s">
        <v>1280</v>
      </c>
      <c r="T624" s="594" t="s">
        <v>1281</v>
      </c>
      <c r="U624" s="607">
        <v>513753.87900000002</v>
      </c>
      <c r="V624" s="607">
        <v>2439540.6189999999</v>
      </c>
      <c r="W624" s="639" t="s">
        <v>2575</v>
      </c>
      <c r="X624" s="620" t="s">
        <v>194</v>
      </c>
      <c r="Y624" s="620" t="s">
        <v>194</v>
      </c>
      <c r="Z624" s="620" t="s">
        <v>194</v>
      </c>
      <c r="AA624" s="620" t="s">
        <v>194</v>
      </c>
      <c r="AB624" s="300"/>
    </row>
    <row r="625" spans="1:28" ht="31" customHeight="1" x14ac:dyDescent="0.35">
      <c r="A625" s="276"/>
      <c r="B625" s="651" t="s">
        <v>186</v>
      </c>
      <c r="C625" s="594"/>
      <c r="D625" s="594"/>
      <c r="E625" s="594"/>
      <c r="F625" s="637">
        <v>426</v>
      </c>
      <c r="G625" s="594"/>
      <c r="H625" s="607"/>
      <c r="I625" s="637"/>
      <c r="J625" s="594"/>
      <c r="K625" s="659"/>
      <c r="L625" s="660"/>
      <c r="M625" s="594"/>
      <c r="N625" s="594"/>
      <c r="O625" s="594"/>
      <c r="P625" s="594"/>
      <c r="Q625" s="594"/>
      <c r="R625" s="594"/>
      <c r="S625" s="594"/>
      <c r="T625" s="594"/>
      <c r="U625" s="607"/>
      <c r="V625" s="607"/>
      <c r="W625" s="662" t="s">
        <v>1282</v>
      </c>
      <c r="X625" s="620"/>
      <c r="Y625" s="620"/>
      <c r="Z625" s="620"/>
      <c r="AA625" s="620"/>
      <c r="AB625" s="300"/>
    </row>
    <row r="626" spans="1:28" ht="31" customHeight="1" x14ac:dyDescent="0.35">
      <c r="A626" s="284">
        <v>309</v>
      </c>
      <c r="B626" s="651" t="s">
        <v>1283</v>
      </c>
      <c r="C626" s="594" t="s">
        <v>1284</v>
      </c>
      <c r="D626" s="594" t="s">
        <v>473</v>
      </c>
      <c r="E626" s="594" t="s">
        <v>1285</v>
      </c>
      <c r="F626" s="637"/>
      <c r="G626" s="637">
        <f>SUM(F619:F625)</f>
        <v>1609</v>
      </c>
      <c r="H626" s="607">
        <v>51.32</v>
      </c>
      <c r="I626" s="637">
        <f>I624+F625</f>
        <v>16602</v>
      </c>
      <c r="J626" s="594">
        <v>147.554</v>
      </c>
      <c r="K626" s="637">
        <f t="shared" si="452"/>
        <v>837</v>
      </c>
      <c r="L626" s="607">
        <f t="shared" si="453"/>
        <v>418.5</v>
      </c>
      <c r="M626" s="594">
        <v>216</v>
      </c>
      <c r="N626" s="594">
        <v>213</v>
      </c>
      <c r="O626" s="594">
        <v>429</v>
      </c>
      <c r="P626" s="594">
        <v>215</v>
      </c>
      <c r="Q626" s="594">
        <v>212</v>
      </c>
      <c r="R626" s="594">
        <v>427</v>
      </c>
      <c r="S626" s="594" t="s">
        <v>1286</v>
      </c>
      <c r="T626" s="594" t="s">
        <v>1287</v>
      </c>
      <c r="U626" s="607">
        <v>514175.07</v>
      </c>
      <c r="V626" s="607">
        <v>2439477.9500000002</v>
      </c>
      <c r="W626" s="639" t="s">
        <v>2575</v>
      </c>
      <c r="X626" s="620" t="s">
        <v>194</v>
      </c>
      <c r="Y626" s="620" t="s">
        <v>194</v>
      </c>
      <c r="Z626" s="620" t="s">
        <v>194</v>
      </c>
      <c r="AA626" s="620" t="s">
        <v>194</v>
      </c>
      <c r="AB626" s="301"/>
    </row>
    <row r="627" spans="1:28" ht="31" customHeight="1" x14ac:dyDescent="0.35">
      <c r="A627" s="276"/>
      <c r="B627" s="651" t="s">
        <v>186</v>
      </c>
      <c r="C627" s="594"/>
      <c r="D627" s="594"/>
      <c r="E627" s="594"/>
      <c r="F627" s="637">
        <v>411</v>
      </c>
      <c r="G627" s="594"/>
      <c r="H627" s="607"/>
      <c r="I627" s="637"/>
      <c r="J627" s="594"/>
      <c r="K627" s="659"/>
      <c r="L627" s="660"/>
      <c r="M627" s="594"/>
      <c r="N627" s="594"/>
      <c r="O627" s="594"/>
      <c r="P627" s="594"/>
      <c r="Q627" s="594"/>
      <c r="R627" s="594"/>
      <c r="S627" s="594"/>
      <c r="T627" s="594"/>
      <c r="U627" s="607"/>
      <c r="V627" s="607"/>
      <c r="W627" s="662" t="s">
        <v>1115</v>
      </c>
      <c r="X627" s="620"/>
      <c r="Y627" s="620"/>
      <c r="Z627" s="620"/>
      <c r="AA627" s="620"/>
      <c r="AB627" s="301"/>
    </row>
    <row r="628" spans="1:28" ht="31" customHeight="1" x14ac:dyDescent="0.35">
      <c r="A628" s="284">
        <v>310</v>
      </c>
      <c r="B628" s="651" t="s">
        <v>186</v>
      </c>
      <c r="C628" s="594" t="s">
        <v>1288</v>
      </c>
      <c r="D628" s="594" t="s">
        <v>120</v>
      </c>
      <c r="E628" s="594" t="s">
        <v>186</v>
      </c>
      <c r="F628" s="637"/>
      <c r="G628" s="594" t="s">
        <v>186</v>
      </c>
      <c r="H628" s="607">
        <v>62.83</v>
      </c>
      <c r="I628" s="637">
        <f>I626+F627</f>
        <v>17013</v>
      </c>
      <c r="J628" s="594">
        <v>139.80799999999999</v>
      </c>
      <c r="K628" s="637">
        <f t="shared" si="452"/>
        <v>736</v>
      </c>
      <c r="L628" s="607">
        <f t="shared" si="453"/>
        <v>368</v>
      </c>
      <c r="M628" s="594">
        <v>199</v>
      </c>
      <c r="N628" s="594">
        <v>142</v>
      </c>
      <c r="O628" s="594">
        <v>341</v>
      </c>
      <c r="P628" s="594">
        <v>201</v>
      </c>
      <c r="Q628" s="594">
        <v>147</v>
      </c>
      <c r="R628" s="594">
        <v>348</v>
      </c>
      <c r="S628" s="594" t="s">
        <v>1289</v>
      </c>
      <c r="T628" s="594" t="s">
        <v>1290</v>
      </c>
      <c r="U628" s="607">
        <v>514561.89199999999</v>
      </c>
      <c r="V628" s="607">
        <v>2439339.0610000002</v>
      </c>
      <c r="W628" s="639" t="s">
        <v>2575</v>
      </c>
      <c r="X628" s="620" t="s">
        <v>194</v>
      </c>
      <c r="Y628" s="620" t="s">
        <v>194</v>
      </c>
      <c r="Z628" s="620" t="s">
        <v>194</v>
      </c>
      <c r="AA628" s="620" t="s">
        <v>194</v>
      </c>
      <c r="AB628" s="301"/>
    </row>
    <row r="629" spans="1:28" ht="31" customHeight="1" x14ac:dyDescent="0.35">
      <c r="A629" s="276"/>
      <c r="B629" s="651" t="s">
        <v>186</v>
      </c>
      <c r="C629" s="594"/>
      <c r="D629" s="594"/>
      <c r="E629" s="594"/>
      <c r="F629" s="637">
        <v>325</v>
      </c>
      <c r="G629" s="594"/>
      <c r="H629" s="607"/>
      <c r="I629" s="637"/>
      <c r="J629" s="594"/>
      <c r="K629" s="659"/>
      <c r="L629" s="660"/>
      <c r="M629" s="594"/>
      <c r="N629" s="594"/>
      <c r="O629" s="594"/>
      <c r="P629" s="594"/>
      <c r="Q629" s="594"/>
      <c r="R629" s="594"/>
      <c r="S629" s="594"/>
      <c r="T629" s="594"/>
      <c r="U629" s="607"/>
      <c r="V629" s="607"/>
      <c r="W629" s="662" t="s">
        <v>2705</v>
      </c>
      <c r="X629" s="620"/>
      <c r="Y629" s="620"/>
      <c r="Z629" s="620"/>
      <c r="AA629" s="620"/>
      <c r="AB629" s="301"/>
    </row>
    <row r="630" spans="1:28" ht="31" customHeight="1" x14ac:dyDescent="0.35">
      <c r="A630" s="284">
        <v>311</v>
      </c>
      <c r="B630" s="651" t="s">
        <v>186</v>
      </c>
      <c r="C630" s="649" t="s">
        <v>1291</v>
      </c>
      <c r="D630" s="649" t="s">
        <v>501</v>
      </c>
      <c r="E630" s="594" t="s">
        <v>186</v>
      </c>
      <c r="F630" s="637"/>
      <c r="G630" s="594"/>
      <c r="H630" s="607">
        <v>61.33</v>
      </c>
      <c r="I630" s="637">
        <f>I628+F629</f>
        <v>17338</v>
      </c>
      <c r="J630" s="594">
        <v>145.03</v>
      </c>
      <c r="K630" s="637">
        <f t="shared" si="452"/>
        <v>777</v>
      </c>
      <c r="L630" s="607">
        <f t="shared" si="453"/>
        <v>388.5</v>
      </c>
      <c r="M630" s="594">
        <v>183</v>
      </c>
      <c r="N630" s="594">
        <v>220</v>
      </c>
      <c r="O630" s="594">
        <v>403</v>
      </c>
      <c r="P630" s="594">
        <v>178</v>
      </c>
      <c r="Q630" s="594">
        <v>222</v>
      </c>
      <c r="R630" s="594">
        <v>400</v>
      </c>
      <c r="S630" s="594" t="s">
        <v>1292</v>
      </c>
      <c r="T630" s="594" t="s">
        <v>1293</v>
      </c>
      <c r="U630" s="607">
        <v>514867.77299999999</v>
      </c>
      <c r="V630" s="607">
        <v>2439229.2349999999</v>
      </c>
      <c r="W630" s="639" t="s">
        <v>2575</v>
      </c>
      <c r="X630" s="620" t="s">
        <v>194</v>
      </c>
      <c r="Y630" s="620" t="s">
        <v>194</v>
      </c>
      <c r="Z630" s="620" t="s">
        <v>194</v>
      </c>
      <c r="AA630" s="620" t="s">
        <v>194</v>
      </c>
      <c r="AB630" s="301"/>
    </row>
    <row r="631" spans="1:28" ht="31" customHeight="1" x14ac:dyDescent="0.35">
      <c r="A631" s="276"/>
      <c r="B631" s="651" t="s">
        <v>186</v>
      </c>
      <c r="C631" s="594"/>
      <c r="D631" s="594"/>
      <c r="E631" s="594"/>
      <c r="F631" s="637">
        <v>452</v>
      </c>
      <c r="G631" s="594"/>
      <c r="H631" s="607"/>
      <c r="I631" s="637"/>
      <c r="J631" s="594"/>
      <c r="K631" s="659"/>
      <c r="L631" s="660"/>
      <c r="M631" s="594"/>
      <c r="N631" s="594"/>
      <c r="O631" s="594"/>
      <c r="P631" s="594"/>
      <c r="Q631" s="594"/>
      <c r="R631" s="594"/>
      <c r="S631" s="594"/>
      <c r="T631" s="594"/>
      <c r="U631" s="607"/>
      <c r="V631" s="607"/>
      <c r="W631" s="662" t="s">
        <v>499</v>
      </c>
      <c r="X631" s="620"/>
      <c r="Y631" s="620"/>
      <c r="Z631" s="620"/>
      <c r="AA631" s="620"/>
      <c r="AB631" s="301"/>
    </row>
    <row r="632" spans="1:28" s="302" customFormat="1" ht="31" customHeight="1" x14ac:dyDescent="0.35">
      <c r="A632" s="284">
        <v>312</v>
      </c>
      <c r="B632" s="651" t="s">
        <v>1294</v>
      </c>
      <c r="C632" s="649" t="s">
        <v>1295</v>
      </c>
      <c r="D632" s="649" t="s">
        <v>440</v>
      </c>
      <c r="E632" s="594" t="s">
        <v>1296</v>
      </c>
      <c r="F632" s="637"/>
      <c r="G632" s="637">
        <f>SUM(F627:F631)</f>
        <v>1188</v>
      </c>
      <c r="H632" s="607">
        <v>54.32</v>
      </c>
      <c r="I632" s="637">
        <f>I630+F631</f>
        <v>17790</v>
      </c>
      <c r="J632" s="594">
        <v>148.37</v>
      </c>
      <c r="K632" s="637">
        <f t="shared" si="452"/>
        <v>697</v>
      </c>
      <c r="L632" s="607">
        <f t="shared" si="453"/>
        <v>348.5</v>
      </c>
      <c r="M632" s="594">
        <v>234</v>
      </c>
      <c r="N632" s="594">
        <v>159</v>
      </c>
      <c r="O632" s="594">
        <v>393</v>
      </c>
      <c r="P632" s="594">
        <v>233</v>
      </c>
      <c r="Q632" s="594">
        <v>142</v>
      </c>
      <c r="R632" s="594">
        <v>375</v>
      </c>
      <c r="S632" s="594" t="s">
        <v>1297</v>
      </c>
      <c r="T632" s="594" t="s">
        <v>1298</v>
      </c>
      <c r="U632" s="607">
        <v>515293.13</v>
      </c>
      <c r="V632" s="607">
        <v>2439076.5099999998</v>
      </c>
      <c r="W632" s="639" t="s">
        <v>2576</v>
      </c>
      <c r="X632" s="620" t="s">
        <v>194</v>
      </c>
      <c r="Y632" s="620" t="s">
        <v>194</v>
      </c>
      <c r="Z632" s="620" t="s">
        <v>194</v>
      </c>
      <c r="AA632" s="620" t="s">
        <v>194</v>
      </c>
      <c r="AB632" s="301"/>
    </row>
    <row r="633" spans="1:28" s="302" customFormat="1" ht="31" customHeight="1" x14ac:dyDescent="0.35">
      <c r="A633" s="276"/>
      <c r="B633" s="651" t="s">
        <v>186</v>
      </c>
      <c r="C633" s="594"/>
      <c r="D633" s="594"/>
      <c r="E633" s="594"/>
      <c r="F633" s="637">
        <v>245</v>
      </c>
      <c r="G633" s="594"/>
      <c r="H633" s="607"/>
      <c r="I633" s="637"/>
      <c r="J633" s="594"/>
      <c r="K633" s="659"/>
      <c r="L633" s="660"/>
      <c r="M633" s="594"/>
      <c r="N633" s="594"/>
      <c r="O633" s="594"/>
      <c r="P633" s="594"/>
      <c r="Q633" s="594"/>
      <c r="R633" s="594"/>
      <c r="S633" s="594"/>
      <c r="T633" s="594"/>
      <c r="U633" s="607"/>
      <c r="V633" s="607"/>
      <c r="W633" s="611" t="s">
        <v>2706</v>
      </c>
      <c r="X633" s="620"/>
      <c r="Y633" s="620"/>
      <c r="Z633" s="620"/>
      <c r="AA633" s="620"/>
      <c r="AB633" s="301"/>
    </row>
    <row r="634" spans="1:28" s="302" customFormat="1" ht="31" customHeight="1" x14ac:dyDescent="0.35">
      <c r="A634" s="284">
        <v>313</v>
      </c>
      <c r="B634" s="651" t="s">
        <v>1299</v>
      </c>
      <c r="C634" s="649" t="s">
        <v>1300</v>
      </c>
      <c r="D634" s="649" t="s">
        <v>346</v>
      </c>
      <c r="E634" s="594" t="s">
        <v>1301</v>
      </c>
      <c r="F634" s="637"/>
      <c r="G634" s="637">
        <f>F633</f>
        <v>245</v>
      </c>
      <c r="H634" s="607">
        <v>48.32</v>
      </c>
      <c r="I634" s="637">
        <f>I632+F633</f>
        <v>18035</v>
      </c>
      <c r="J634" s="594">
        <v>150.197</v>
      </c>
      <c r="K634" s="637">
        <f t="shared" si="452"/>
        <v>669</v>
      </c>
      <c r="L634" s="607">
        <f t="shared" si="453"/>
        <v>334.5</v>
      </c>
      <c r="M634" s="594">
        <v>86</v>
      </c>
      <c r="N634" s="594">
        <v>171</v>
      </c>
      <c r="O634" s="594">
        <v>257</v>
      </c>
      <c r="P634" s="594">
        <v>104</v>
      </c>
      <c r="Q634" s="594">
        <v>181</v>
      </c>
      <c r="R634" s="594">
        <v>284</v>
      </c>
      <c r="S634" s="594" t="s">
        <v>1302</v>
      </c>
      <c r="T634" s="594" t="s">
        <v>1303</v>
      </c>
      <c r="U634" s="607">
        <v>515456.91499999998</v>
      </c>
      <c r="V634" s="607">
        <v>2438894.4500000002</v>
      </c>
      <c r="W634" s="639" t="s">
        <v>2575</v>
      </c>
      <c r="X634" s="620" t="s">
        <v>194</v>
      </c>
      <c r="Y634" s="620" t="s">
        <v>194</v>
      </c>
      <c r="Z634" s="620" t="s">
        <v>194</v>
      </c>
      <c r="AA634" s="620" t="s">
        <v>194</v>
      </c>
      <c r="AB634" s="300"/>
    </row>
    <row r="635" spans="1:28" s="302" customFormat="1" ht="31" customHeight="1" x14ac:dyDescent="0.35">
      <c r="A635" s="276"/>
      <c r="B635" s="651" t="s">
        <v>186</v>
      </c>
      <c r="C635" s="594"/>
      <c r="D635" s="594"/>
      <c r="E635" s="594"/>
      <c r="F635" s="637">
        <v>424</v>
      </c>
      <c r="G635" s="591"/>
      <c r="H635" s="607"/>
      <c r="I635" s="637"/>
      <c r="J635" s="594"/>
      <c r="K635" s="659"/>
      <c r="L635" s="660"/>
      <c r="M635" s="594"/>
      <c r="N635" s="594"/>
      <c r="O635" s="594"/>
      <c r="P635" s="594"/>
      <c r="Q635" s="594"/>
      <c r="R635" s="594"/>
      <c r="S635" s="594"/>
      <c r="T635" s="594"/>
      <c r="U635" s="653"/>
      <c r="V635" s="653"/>
      <c r="W635" s="611" t="s">
        <v>1304</v>
      </c>
      <c r="X635" s="620"/>
      <c r="Y635" s="620"/>
      <c r="Z635" s="620"/>
      <c r="AA635" s="620"/>
    </row>
    <row r="636" spans="1:28" s="302" customFormat="1" ht="31" customHeight="1" x14ac:dyDescent="0.35">
      <c r="A636" s="284">
        <v>314</v>
      </c>
      <c r="B636" s="651" t="s">
        <v>186</v>
      </c>
      <c r="C636" s="649" t="s">
        <v>1305</v>
      </c>
      <c r="D636" s="649" t="s">
        <v>65</v>
      </c>
      <c r="E636" s="594" t="s">
        <v>186</v>
      </c>
      <c r="F636" s="637"/>
      <c r="G636" s="591" t="s">
        <v>186</v>
      </c>
      <c r="H636" s="607">
        <v>59.83</v>
      </c>
      <c r="I636" s="637">
        <f>I634+F635</f>
        <v>18459</v>
      </c>
      <c r="J636" s="594">
        <v>154.14500000000001</v>
      </c>
      <c r="K636" s="637">
        <f t="shared" ref="K636:K698" si="454">F637+F635</f>
        <v>848.702</v>
      </c>
      <c r="L636" s="607">
        <f t="shared" si="453"/>
        <v>424.351</v>
      </c>
      <c r="M636" s="594">
        <v>254</v>
      </c>
      <c r="N636" s="594">
        <v>212</v>
      </c>
      <c r="O636" s="594">
        <v>466</v>
      </c>
      <c r="P636" s="594">
        <v>245</v>
      </c>
      <c r="Q636" s="594">
        <v>213</v>
      </c>
      <c r="R636" s="594">
        <v>458</v>
      </c>
      <c r="S636" s="594" t="s">
        <v>1306</v>
      </c>
      <c r="T636" s="594" t="s">
        <v>1307</v>
      </c>
      <c r="U636" s="653">
        <v>515793.69400000002</v>
      </c>
      <c r="V636" s="653">
        <v>2438636.8530000001</v>
      </c>
      <c r="W636" s="639" t="s">
        <v>2575</v>
      </c>
      <c r="X636" s="620" t="s">
        <v>194</v>
      </c>
      <c r="Y636" s="620" t="s">
        <v>194</v>
      </c>
      <c r="Z636" s="620" t="s">
        <v>194</v>
      </c>
      <c r="AA636" s="620" t="s">
        <v>194</v>
      </c>
    </row>
    <row r="637" spans="1:28" s="302" customFormat="1" ht="31" customHeight="1" x14ac:dyDescent="0.35">
      <c r="A637" s="276"/>
      <c r="B637" s="651" t="s">
        <v>186</v>
      </c>
      <c r="C637" s="594"/>
      <c r="D637" s="594"/>
      <c r="E637" s="594"/>
      <c r="F637" s="637">
        <v>424.702</v>
      </c>
      <c r="G637" s="591"/>
      <c r="H637" s="607"/>
      <c r="I637" s="637"/>
      <c r="J637" s="594"/>
      <c r="K637" s="659"/>
      <c r="L637" s="660"/>
      <c r="M637" s="594"/>
      <c r="N637" s="594"/>
      <c r="O637" s="594"/>
      <c r="P637" s="594"/>
      <c r="Q637" s="594"/>
      <c r="R637" s="594"/>
      <c r="S637" s="594"/>
      <c r="T637" s="594"/>
      <c r="U637" s="653"/>
      <c r="V637" s="653"/>
      <c r="W637" s="611" t="s">
        <v>1308</v>
      </c>
      <c r="X637" s="620"/>
      <c r="Y637" s="620"/>
      <c r="Z637" s="620"/>
      <c r="AA637" s="620"/>
    </row>
    <row r="638" spans="1:28" s="302" customFormat="1" ht="31" customHeight="1" x14ac:dyDescent="0.35">
      <c r="A638" s="284">
        <v>315</v>
      </c>
      <c r="B638" s="651" t="s">
        <v>1309</v>
      </c>
      <c r="C638" s="594" t="s">
        <v>1310</v>
      </c>
      <c r="D638" s="594" t="s">
        <v>523</v>
      </c>
      <c r="E638" s="594" t="s">
        <v>1311</v>
      </c>
      <c r="F638" s="637"/>
      <c r="G638" s="637">
        <f>SUM(F635:F637)</f>
        <v>848.702</v>
      </c>
      <c r="H638" s="607">
        <v>51.32</v>
      </c>
      <c r="I638" s="637">
        <f>I636+F637</f>
        <v>18883.702000000001</v>
      </c>
      <c r="J638" s="594">
        <v>157.39500000000001</v>
      </c>
      <c r="K638" s="637">
        <f t="shared" si="454"/>
        <v>814.702</v>
      </c>
      <c r="L638" s="607">
        <f t="shared" ref="L638:L700" si="455">K638/2</f>
        <v>407.351</v>
      </c>
      <c r="M638" s="594">
        <v>214</v>
      </c>
      <c r="N638" s="594">
        <v>198</v>
      </c>
      <c r="O638" s="594">
        <v>412</v>
      </c>
      <c r="P638" s="594">
        <v>214</v>
      </c>
      <c r="Q638" s="594">
        <v>198</v>
      </c>
      <c r="R638" s="594">
        <v>412</v>
      </c>
      <c r="S638" s="594" t="s">
        <v>1312</v>
      </c>
      <c r="T638" s="594" t="s">
        <v>1313</v>
      </c>
      <c r="U638" s="653">
        <v>516131.03</v>
      </c>
      <c r="V638" s="653">
        <v>2438378.83</v>
      </c>
      <c r="W638" s="639" t="s">
        <v>2575</v>
      </c>
      <c r="X638" s="620" t="s">
        <v>194</v>
      </c>
      <c r="Y638" s="620" t="s">
        <v>194</v>
      </c>
      <c r="Z638" s="620" t="s">
        <v>194</v>
      </c>
      <c r="AA638" s="620" t="s">
        <v>194</v>
      </c>
    </row>
    <row r="639" spans="1:28" s="302" customFormat="1" ht="31" customHeight="1" x14ac:dyDescent="0.35">
      <c r="A639" s="276"/>
      <c r="B639" s="651" t="s">
        <v>186</v>
      </c>
      <c r="C639" s="594"/>
      <c r="D639" s="594"/>
      <c r="E639" s="594"/>
      <c r="F639" s="637">
        <v>390</v>
      </c>
      <c r="G639" s="591"/>
      <c r="H639" s="607"/>
      <c r="I639" s="637"/>
      <c r="J639" s="594"/>
      <c r="K639" s="659"/>
      <c r="L639" s="660"/>
      <c r="M639" s="594"/>
      <c r="N639" s="594"/>
      <c r="O639" s="594"/>
      <c r="P639" s="594"/>
      <c r="Q639" s="594"/>
      <c r="R639" s="594"/>
      <c r="S639" s="594"/>
      <c r="T639" s="594"/>
      <c r="U639" s="653"/>
      <c r="V639" s="653"/>
      <c r="W639" s="611" t="s">
        <v>1314</v>
      </c>
      <c r="X639" s="620"/>
      <c r="Y639" s="620"/>
      <c r="Z639" s="620"/>
      <c r="AA639" s="620"/>
    </row>
    <row r="640" spans="1:28" s="302" customFormat="1" ht="31" customHeight="1" x14ac:dyDescent="0.35">
      <c r="A640" s="284">
        <v>316</v>
      </c>
      <c r="B640" s="651" t="s">
        <v>186</v>
      </c>
      <c r="C640" s="594" t="s">
        <v>1315</v>
      </c>
      <c r="D640" s="594" t="s">
        <v>45</v>
      </c>
      <c r="E640" s="594" t="s">
        <v>186</v>
      </c>
      <c r="F640" s="637"/>
      <c r="G640" s="591"/>
      <c r="H640" s="607">
        <v>53.83</v>
      </c>
      <c r="I640" s="637">
        <f>I638+F639</f>
        <v>19273.702000000001</v>
      </c>
      <c r="J640" s="594">
        <v>159.73599999999999</v>
      </c>
      <c r="K640" s="637">
        <f t="shared" si="454"/>
        <v>740</v>
      </c>
      <c r="L640" s="607">
        <f t="shared" si="455"/>
        <v>370</v>
      </c>
      <c r="M640" s="594">
        <v>193</v>
      </c>
      <c r="N640" s="594">
        <v>171</v>
      </c>
      <c r="O640" s="594">
        <v>364</v>
      </c>
      <c r="P640" s="594">
        <v>194</v>
      </c>
      <c r="Q640" s="594">
        <v>172</v>
      </c>
      <c r="R640" s="594">
        <v>366</v>
      </c>
      <c r="S640" s="594" t="s">
        <v>1316</v>
      </c>
      <c r="T640" s="594" t="s">
        <v>1317</v>
      </c>
      <c r="U640" s="653">
        <v>516516.125</v>
      </c>
      <c r="V640" s="653">
        <v>2438317.1680000001</v>
      </c>
      <c r="W640" s="639" t="s">
        <v>2575</v>
      </c>
      <c r="X640" s="620" t="s">
        <v>194</v>
      </c>
      <c r="Y640" s="620" t="s">
        <v>194</v>
      </c>
      <c r="Z640" s="620" t="s">
        <v>194</v>
      </c>
      <c r="AA640" s="620" t="s">
        <v>194</v>
      </c>
    </row>
    <row r="641" spans="1:27" s="302" customFormat="1" ht="31" customHeight="1" x14ac:dyDescent="0.35">
      <c r="A641" s="276"/>
      <c r="B641" s="651" t="s">
        <v>186</v>
      </c>
      <c r="C641" s="594"/>
      <c r="D641" s="594"/>
      <c r="E641" s="594"/>
      <c r="F641" s="637">
        <v>350</v>
      </c>
      <c r="G641" s="591"/>
      <c r="H641" s="607"/>
      <c r="I641" s="637"/>
      <c r="J641" s="594"/>
      <c r="K641" s="659"/>
      <c r="L641" s="660"/>
      <c r="M641" s="594"/>
      <c r="N641" s="594"/>
      <c r="O641" s="594"/>
      <c r="P641" s="594"/>
      <c r="Q641" s="594"/>
      <c r="R641" s="594"/>
      <c r="S641" s="594"/>
      <c r="T641" s="594"/>
      <c r="U641" s="653"/>
      <c r="V641" s="653"/>
      <c r="W641" s="611" t="s">
        <v>1318</v>
      </c>
      <c r="X641" s="620"/>
      <c r="Y641" s="620"/>
      <c r="Z641" s="620"/>
      <c r="AA641" s="620"/>
    </row>
    <row r="642" spans="1:27" s="302" customFormat="1" ht="31" customHeight="1" x14ac:dyDescent="0.35">
      <c r="A642" s="284">
        <v>317</v>
      </c>
      <c r="B642" s="651" t="s">
        <v>186</v>
      </c>
      <c r="C642" s="594" t="s">
        <v>1319</v>
      </c>
      <c r="D642" s="594" t="s">
        <v>235</v>
      </c>
      <c r="E642" s="594" t="s">
        <v>186</v>
      </c>
      <c r="F642" s="637"/>
      <c r="G642" s="591"/>
      <c r="H642" s="607">
        <v>50.83</v>
      </c>
      <c r="I642" s="637">
        <f>I640+F641</f>
        <v>19623.702000000001</v>
      </c>
      <c r="J642" s="594">
        <v>163.59800000000001</v>
      </c>
      <c r="K642" s="637">
        <f t="shared" si="454"/>
        <v>728</v>
      </c>
      <c r="L642" s="607">
        <f t="shared" si="455"/>
        <v>364</v>
      </c>
      <c r="M642" s="594">
        <v>180</v>
      </c>
      <c r="N642" s="594">
        <v>140</v>
      </c>
      <c r="O642" s="594">
        <v>320</v>
      </c>
      <c r="P642" s="594">
        <v>179</v>
      </c>
      <c r="Q642" s="594">
        <v>153</v>
      </c>
      <c r="R642" s="594">
        <v>332</v>
      </c>
      <c r="S642" s="594" t="s">
        <v>1320</v>
      </c>
      <c r="T642" s="594" t="s">
        <v>1321</v>
      </c>
      <c r="U642" s="653">
        <v>516861.72200000001</v>
      </c>
      <c r="V642" s="653">
        <v>2438261.8309999998</v>
      </c>
      <c r="W642" s="639" t="s">
        <v>2575</v>
      </c>
      <c r="X642" s="620" t="s">
        <v>194</v>
      </c>
      <c r="Y642" s="620" t="s">
        <v>194</v>
      </c>
      <c r="Z642" s="620" t="s">
        <v>194</v>
      </c>
      <c r="AA642" s="620" t="s">
        <v>194</v>
      </c>
    </row>
    <row r="643" spans="1:27" s="302" customFormat="1" ht="31" customHeight="1" x14ac:dyDescent="0.35">
      <c r="A643" s="276"/>
      <c r="B643" s="651" t="s">
        <v>186</v>
      </c>
      <c r="C643" s="594"/>
      <c r="D643" s="594"/>
      <c r="E643" s="594"/>
      <c r="F643" s="637">
        <v>378</v>
      </c>
      <c r="G643" s="591"/>
      <c r="H643" s="607"/>
      <c r="I643" s="637"/>
      <c r="J643" s="594"/>
      <c r="K643" s="659"/>
      <c r="L643" s="660"/>
      <c r="M643" s="594"/>
      <c r="N643" s="594"/>
      <c r="O643" s="594"/>
      <c r="P643" s="594"/>
      <c r="Q643" s="594"/>
      <c r="R643" s="594"/>
      <c r="S643" s="594"/>
      <c r="T643" s="594"/>
      <c r="U643" s="653"/>
      <c r="V643" s="653"/>
      <c r="W643" s="611" t="s">
        <v>1322</v>
      </c>
      <c r="X643" s="620"/>
      <c r="Y643" s="620"/>
      <c r="Z643" s="620"/>
      <c r="AA643" s="620"/>
    </row>
    <row r="644" spans="1:27" s="302" customFormat="1" ht="31" customHeight="1" x14ac:dyDescent="0.35">
      <c r="A644" s="284">
        <v>318</v>
      </c>
      <c r="B644" s="651" t="s">
        <v>186</v>
      </c>
      <c r="C644" s="594" t="s">
        <v>1323</v>
      </c>
      <c r="D644" s="594" t="s">
        <v>49</v>
      </c>
      <c r="E644" s="594" t="s">
        <v>186</v>
      </c>
      <c r="F644" s="637"/>
      <c r="G644" s="591"/>
      <c r="H644" s="607">
        <v>56.83</v>
      </c>
      <c r="I644" s="637">
        <f>I642+F643</f>
        <v>20001.702000000001</v>
      </c>
      <c r="J644" s="594">
        <v>168.12100000000001</v>
      </c>
      <c r="K644" s="637">
        <f t="shared" si="454"/>
        <v>812</v>
      </c>
      <c r="L644" s="607">
        <f t="shared" si="455"/>
        <v>406</v>
      </c>
      <c r="M644" s="594">
        <v>238</v>
      </c>
      <c r="N644" s="594">
        <v>186</v>
      </c>
      <c r="O644" s="594">
        <v>424</v>
      </c>
      <c r="P644" s="594">
        <v>226</v>
      </c>
      <c r="Q644" s="594">
        <v>194</v>
      </c>
      <c r="R644" s="594">
        <v>421</v>
      </c>
      <c r="S644" s="594" t="s">
        <v>1324</v>
      </c>
      <c r="T644" s="594" t="s">
        <v>1325</v>
      </c>
      <c r="U644" s="653">
        <v>517234.96799999999</v>
      </c>
      <c r="V644" s="653">
        <v>2438202.0660000001</v>
      </c>
      <c r="W644" s="639" t="s">
        <v>2575</v>
      </c>
      <c r="X644" s="620" t="s">
        <v>194</v>
      </c>
      <c r="Y644" s="620" t="s">
        <v>194</v>
      </c>
      <c r="Z644" s="620" t="s">
        <v>194</v>
      </c>
      <c r="AA644" s="620" t="s">
        <v>194</v>
      </c>
    </row>
    <row r="645" spans="1:27" s="302" customFormat="1" ht="31" customHeight="1" x14ac:dyDescent="0.35">
      <c r="A645" s="276"/>
      <c r="B645" s="651" t="s">
        <v>186</v>
      </c>
      <c r="C645" s="594"/>
      <c r="D645" s="594"/>
      <c r="E645" s="594"/>
      <c r="F645" s="637">
        <v>434</v>
      </c>
      <c r="G645" s="591"/>
      <c r="H645" s="607"/>
      <c r="I645" s="637"/>
      <c r="J645" s="594"/>
      <c r="K645" s="659"/>
      <c r="L645" s="660"/>
      <c r="M645" s="594"/>
      <c r="N645" s="594"/>
      <c r="O645" s="594"/>
      <c r="P645" s="594"/>
      <c r="Q645" s="594"/>
      <c r="R645" s="594"/>
      <c r="S645" s="594"/>
      <c r="T645" s="594"/>
      <c r="U645" s="653"/>
      <c r="V645" s="653"/>
      <c r="W645" s="611" t="s">
        <v>1326</v>
      </c>
      <c r="X645" s="620"/>
      <c r="Y645" s="620"/>
      <c r="Z645" s="620"/>
      <c r="AA645" s="620"/>
    </row>
    <row r="646" spans="1:27" s="302" customFormat="1" ht="31" customHeight="1" x14ac:dyDescent="0.35">
      <c r="A646" s="284">
        <v>319</v>
      </c>
      <c r="B646" s="651" t="s">
        <v>186</v>
      </c>
      <c r="C646" s="594" t="s">
        <v>1327</v>
      </c>
      <c r="D646" s="594" t="s">
        <v>49</v>
      </c>
      <c r="E646" s="594" t="s">
        <v>186</v>
      </c>
      <c r="F646" s="637"/>
      <c r="G646" s="591" t="s">
        <v>186</v>
      </c>
      <c r="H646" s="607">
        <v>56.83</v>
      </c>
      <c r="I646" s="637">
        <f>I644+F645</f>
        <v>20435.702000000001</v>
      </c>
      <c r="J646" s="594">
        <v>175.922</v>
      </c>
      <c r="K646" s="637">
        <f t="shared" si="454"/>
        <v>849</v>
      </c>
      <c r="L646" s="607">
        <f t="shared" si="455"/>
        <v>424.5</v>
      </c>
      <c r="M646" s="594">
        <v>249</v>
      </c>
      <c r="N646" s="594">
        <v>131</v>
      </c>
      <c r="O646" s="594">
        <v>380</v>
      </c>
      <c r="P646" s="594">
        <v>242</v>
      </c>
      <c r="Q646" s="594">
        <v>151</v>
      </c>
      <c r="R646" s="594">
        <v>392</v>
      </c>
      <c r="S646" s="594" t="s">
        <v>1328</v>
      </c>
      <c r="T646" s="594" t="s">
        <v>1329</v>
      </c>
      <c r="U646" s="653">
        <v>517663.50900000002</v>
      </c>
      <c r="V646" s="653">
        <v>2438133.4479999999</v>
      </c>
      <c r="W646" s="639" t="s">
        <v>2575</v>
      </c>
      <c r="X646" s="620" t="s">
        <v>194</v>
      </c>
      <c r="Y646" s="620" t="s">
        <v>194</v>
      </c>
      <c r="Z646" s="620" t="s">
        <v>194</v>
      </c>
      <c r="AA646" s="620" t="s">
        <v>194</v>
      </c>
    </row>
    <row r="647" spans="1:27" s="302" customFormat="1" ht="31" customHeight="1" x14ac:dyDescent="0.35">
      <c r="A647" s="276"/>
      <c r="B647" s="651" t="s">
        <v>186</v>
      </c>
      <c r="C647" s="594"/>
      <c r="D647" s="594"/>
      <c r="E647" s="594"/>
      <c r="F647" s="637">
        <v>415</v>
      </c>
      <c r="G647" s="591"/>
      <c r="H647" s="607"/>
      <c r="I647" s="637"/>
      <c r="J647" s="594"/>
      <c r="K647" s="659"/>
      <c r="L647" s="660"/>
      <c r="M647" s="594"/>
      <c r="N647" s="594"/>
      <c r="O647" s="594"/>
      <c r="P647" s="594"/>
      <c r="Q647" s="594"/>
      <c r="R647" s="594"/>
      <c r="S647" s="594"/>
      <c r="T647" s="594"/>
      <c r="U647" s="653"/>
      <c r="V647" s="653"/>
      <c r="W647" s="611" t="s">
        <v>1330</v>
      </c>
      <c r="X647" s="620"/>
      <c r="Y647" s="620"/>
      <c r="Z647" s="620"/>
      <c r="AA647" s="620"/>
    </row>
    <row r="648" spans="1:27" s="302" customFormat="1" ht="31" customHeight="1" x14ac:dyDescent="0.35">
      <c r="A648" s="284">
        <v>320</v>
      </c>
      <c r="B648" s="651" t="s">
        <v>186</v>
      </c>
      <c r="C648" s="594" t="s">
        <v>1331</v>
      </c>
      <c r="D648" s="594" t="s">
        <v>49</v>
      </c>
      <c r="E648" s="594" t="s">
        <v>186</v>
      </c>
      <c r="F648" s="637"/>
      <c r="G648" s="591" t="s">
        <v>186</v>
      </c>
      <c r="H648" s="607">
        <v>56.83</v>
      </c>
      <c r="I648" s="637">
        <f>I646+F647</f>
        <v>20850.702000000001</v>
      </c>
      <c r="J648" s="594">
        <v>194.16</v>
      </c>
      <c r="K648" s="637">
        <f t="shared" si="454"/>
        <v>742.83500000000004</v>
      </c>
      <c r="L648" s="607">
        <f t="shared" si="455"/>
        <v>371.41750000000002</v>
      </c>
      <c r="M648" s="594">
        <v>286</v>
      </c>
      <c r="N648" s="594">
        <v>207</v>
      </c>
      <c r="O648" s="594">
        <v>493</v>
      </c>
      <c r="P648" s="594">
        <v>266</v>
      </c>
      <c r="Q648" s="594">
        <v>196</v>
      </c>
      <c r="R648" s="594">
        <v>463</v>
      </c>
      <c r="S648" s="594" t="s">
        <v>1332</v>
      </c>
      <c r="T648" s="594" t="s">
        <v>1333</v>
      </c>
      <c r="U648" s="653">
        <v>518073.28899999999</v>
      </c>
      <c r="V648" s="653">
        <v>2438067.8330000001</v>
      </c>
      <c r="W648" s="646" t="s">
        <v>2707</v>
      </c>
      <c r="X648" s="620" t="s">
        <v>194</v>
      </c>
      <c r="Y648" s="620" t="s">
        <v>194</v>
      </c>
      <c r="Z648" s="620" t="s">
        <v>194</v>
      </c>
      <c r="AA648" s="620" t="s">
        <v>194</v>
      </c>
    </row>
    <row r="649" spans="1:27" s="302" customFormat="1" ht="31" customHeight="1" x14ac:dyDescent="0.35">
      <c r="A649" s="276"/>
      <c r="B649" s="651" t="s">
        <v>186</v>
      </c>
      <c r="C649" s="594"/>
      <c r="D649" s="594"/>
      <c r="E649" s="594"/>
      <c r="F649" s="637">
        <v>327.83499999999998</v>
      </c>
      <c r="G649" s="591"/>
      <c r="H649" s="607"/>
      <c r="I649" s="637"/>
      <c r="J649" s="594"/>
      <c r="K649" s="659"/>
      <c r="L649" s="660"/>
      <c r="M649" s="594"/>
      <c r="N649" s="594"/>
      <c r="O649" s="594"/>
      <c r="P649" s="594"/>
      <c r="Q649" s="594"/>
      <c r="R649" s="594"/>
      <c r="S649" s="594"/>
      <c r="T649" s="594"/>
      <c r="U649" s="653"/>
      <c r="V649" s="653"/>
      <c r="W649" s="611"/>
      <c r="X649" s="620"/>
      <c r="Y649" s="620"/>
      <c r="Z649" s="620"/>
      <c r="AA649" s="620"/>
    </row>
    <row r="650" spans="1:27" s="302" customFormat="1" ht="31" customHeight="1" x14ac:dyDescent="0.35">
      <c r="A650" s="284">
        <v>321</v>
      </c>
      <c r="B650" s="651" t="s">
        <v>1334</v>
      </c>
      <c r="C650" s="594" t="s">
        <v>1335</v>
      </c>
      <c r="D650" s="594" t="s">
        <v>276</v>
      </c>
      <c r="E650" s="594" t="s">
        <v>1336</v>
      </c>
      <c r="F650" s="637"/>
      <c r="G650" s="637">
        <f>SUM(F639:F649)</f>
        <v>2294.835</v>
      </c>
      <c r="H650" s="607">
        <v>57.32</v>
      </c>
      <c r="I650" s="637">
        <f>I648+F649</f>
        <v>21178.537</v>
      </c>
      <c r="J650" s="594">
        <v>180.18600000000001</v>
      </c>
      <c r="K650" s="637">
        <f t="shared" si="454"/>
        <v>697.83500000000004</v>
      </c>
      <c r="L650" s="607">
        <f t="shared" si="455"/>
        <v>348.91750000000002</v>
      </c>
      <c r="M650" s="594">
        <v>121</v>
      </c>
      <c r="N650" s="594">
        <v>199</v>
      </c>
      <c r="O650" s="594">
        <v>320</v>
      </c>
      <c r="P650" s="594">
        <v>132</v>
      </c>
      <c r="Q650" s="594">
        <v>195</v>
      </c>
      <c r="R650" s="594">
        <v>327</v>
      </c>
      <c r="S650" s="594" t="s">
        <v>1337</v>
      </c>
      <c r="T650" s="594" t="s">
        <v>1338</v>
      </c>
      <c r="U650" s="653">
        <v>518397</v>
      </c>
      <c r="V650" s="653">
        <v>2438016</v>
      </c>
      <c r="W650" s="639" t="s">
        <v>2577</v>
      </c>
      <c r="X650" s="620" t="s">
        <v>194</v>
      </c>
      <c r="Y650" s="620" t="s">
        <v>194</v>
      </c>
      <c r="Z650" s="620" t="s">
        <v>194</v>
      </c>
      <c r="AA650" s="620" t="s">
        <v>194</v>
      </c>
    </row>
    <row r="651" spans="1:27" s="302" customFormat="1" ht="31" customHeight="1" x14ac:dyDescent="0.35">
      <c r="A651" s="276"/>
      <c r="B651" s="651" t="s">
        <v>186</v>
      </c>
      <c r="C651" s="594"/>
      <c r="D651" s="594"/>
      <c r="E651" s="594"/>
      <c r="F651" s="637">
        <v>370</v>
      </c>
      <c r="G651" s="591"/>
      <c r="H651" s="607"/>
      <c r="I651" s="637"/>
      <c r="J651" s="594"/>
      <c r="K651" s="659"/>
      <c r="L651" s="660"/>
      <c r="M651" s="594"/>
      <c r="N651" s="594"/>
      <c r="O651" s="594"/>
      <c r="P651" s="594"/>
      <c r="Q651" s="594"/>
      <c r="R651" s="594"/>
      <c r="S651" s="594"/>
      <c r="T651" s="594"/>
      <c r="U651" s="653"/>
      <c r="V651" s="653"/>
      <c r="W651" s="611" t="s">
        <v>1339</v>
      </c>
      <c r="X651" s="620"/>
      <c r="Y651" s="620"/>
      <c r="Z651" s="620"/>
      <c r="AA651" s="620"/>
    </row>
    <row r="652" spans="1:27" s="302" customFormat="1" ht="31" customHeight="1" x14ac:dyDescent="0.35">
      <c r="A652" s="284">
        <v>322</v>
      </c>
      <c r="B652" s="651" t="s">
        <v>186</v>
      </c>
      <c r="C652" s="594" t="s">
        <v>1340</v>
      </c>
      <c r="D652" s="594" t="s">
        <v>120</v>
      </c>
      <c r="E652" s="594" t="s">
        <v>186</v>
      </c>
      <c r="F652" s="637"/>
      <c r="G652" s="591" t="s">
        <v>186</v>
      </c>
      <c r="H652" s="607">
        <v>62.83</v>
      </c>
      <c r="I652" s="637">
        <f>I650+F651</f>
        <v>21548.537</v>
      </c>
      <c r="J652" s="594">
        <v>177.327</v>
      </c>
      <c r="K652" s="637">
        <f t="shared" si="454"/>
        <v>833</v>
      </c>
      <c r="L652" s="607">
        <f t="shared" si="455"/>
        <v>416.5</v>
      </c>
      <c r="M652" s="594">
        <v>171</v>
      </c>
      <c r="N652" s="594">
        <v>254</v>
      </c>
      <c r="O652" s="594">
        <v>426</v>
      </c>
      <c r="P652" s="594">
        <v>176</v>
      </c>
      <c r="Q652" s="594">
        <v>249</v>
      </c>
      <c r="R652" s="594">
        <v>424</v>
      </c>
      <c r="S652" s="594" t="s">
        <v>1341</v>
      </c>
      <c r="T652" s="594" t="s">
        <v>1342</v>
      </c>
      <c r="U652" s="653">
        <v>518764.30099999998</v>
      </c>
      <c r="V652" s="653">
        <v>2438060.6090000002</v>
      </c>
      <c r="W652" s="639" t="s">
        <v>2577</v>
      </c>
      <c r="X652" s="620" t="s">
        <v>194</v>
      </c>
      <c r="Y652" s="620" t="s">
        <v>194</v>
      </c>
      <c r="Z652" s="620" t="s">
        <v>194</v>
      </c>
      <c r="AA652" s="620" t="s">
        <v>194</v>
      </c>
    </row>
    <row r="653" spans="1:27" s="302" customFormat="1" ht="31" customHeight="1" x14ac:dyDescent="0.35">
      <c r="A653" s="276"/>
      <c r="B653" s="651" t="s">
        <v>186</v>
      </c>
      <c r="C653" s="594"/>
      <c r="D653" s="594"/>
      <c r="E653" s="594"/>
      <c r="F653" s="637">
        <v>463</v>
      </c>
      <c r="G653" s="591"/>
      <c r="H653" s="607"/>
      <c r="I653" s="637"/>
      <c r="J653" s="594"/>
      <c r="K653" s="659"/>
      <c r="L653" s="660"/>
      <c r="M653" s="594"/>
      <c r="N653" s="594"/>
      <c r="O653" s="594"/>
      <c r="P653" s="594"/>
      <c r="Q653" s="594"/>
      <c r="R653" s="594"/>
      <c r="S653" s="594"/>
      <c r="T653" s="594"/>
      <c r="U653" s="653"/>
      <c r="V653" s="653"/>
      <c r="W653" s="611" t="s">
        <v>1343</v>
      </c>
      <c r="X653" s="620"/>
      <c r="Y653" s="620"/>
      <c r="Z653" s="620"/>
      <c r="AA653" s="620"/>
    </row>
    <row r="654" spans="1:27" s="302" customFormat="1" ht="31" customHeight="1" x14ac:dyDescent="0.35">
      <c r="A654" s="284">
        <v>323</v>
      </c>
      <c r="B654" s="651" t="s">
        <v>186</v>
      </c>
      <c r="C654" s="594" t="s">
        <v>1344</v>
      </c>
      <c r="D654" s="594" t="s">
        <v>45</v>
      </c>
      <c r="E654" s="594" t="s">
        <v>186</v>
      </c>
      <c r="F654" s="637"/>
      <c r="G654" s="591" t="s">
        <v>186</v>
      </c>
      <c r="H654" s="607">
        <v>53.83</v>
      </c>
      <c r="I654" s="637">
        <f>I652+F653</f>
        <v>22011.537</v>
      </c>
      <c r="J654" s="594">
        <v>180.74700000000001</v>
      </c>
      <c r="K654" s="637">
        <f t="shared" si="454"/>
        <v>752</v>
      </c>
      <c r="L654" s="607">
        <f t="shared" si="455"/>
        <v>376</v>
      </c>
      <c r="M654" s="594">
        <v>210</v>
      </c>
      <c r="N654" s="594">
        <v>174</v>
      </c>
      <c r="O654" s="594">
        <v>384</v>
      </c>
      <c r="P654" s="594">
        <v>217</v>
      </c>
      <c r="Q654" s="594">
        <v>166</v>
      </c>
      <c r="R654" s="594">
        <v>383</v>
      </c>
      <c r="S654" s="594" t="s">
        <v>1345</v>
      </c>
      <c r="T654" s="594" t="s">
        <v>1346</v>
      </c>
      <c r="U654" s="653">
        <v>519223.924</v>
      </c>
      <c r="V654" s="653">
        <v>2438116.429</v>
      </c>
      <c r="W654" s="646" t="s">
        <v>2546</v>
      </c>
      <c r="X654" s="620" t="s">
        <v>194</v>
      </c>
      <c r="Y654" s="620" t="s">
        <v>194</v>
      </c>
      <c r="Z654" s="620" t="s">
        <v>194</v>
      </c>
      <c r="AA654" s="620" t="s">
        <v>194</v>
      </c>
    </row>
    <row r="655" spans="1:27" s="302" customFormat="1" ht="31" customHeight="1" x14ac:dyDescent="0.35">
      <c r="A655" s="276"/>
      <c r="B655" s="651" t="s">
        <v>186</v>
      </c>
      <c r="C655" s="594"/>
      <c r="D655" s="594"/>
      <c r="E655" s="594"/>
      <c r="F655" s="637">
        <v>289</v>
      </c>
      <c r="G655" s="591"/>
      <c r="H655" s="607"/>
      <c r="I655" s="637"/>
      <c r="J655" s="594"/>
      <c r="K655" s="659"/>
      <c r="L655" s="660"/>
      <c r="M655" s="594"/>
      <c r="N655" s="594"/>
      <c r="O655" s="594"/>
      <c r="P655" s="594"/>
      <c r="Q655" s="594"/>
      <c r="R655" s="594"/>
      <c r="S655" s="594"/>
      <c r="T655" s="594"/>
      <c r="U655" s="653"/>
      <c r="V655" s="653"/>
      <c r="W655" s="611" t="s">
        <v>2688</v>
      </c>
      <c r="X655" s="620"/>
      <c r="Y655" s="620"/>
      <c r="Z655" s="620"/>
      <c r="AA655" s="620"/>
    </row>
    <row r="656" spans="1:27" s="302" customFormat="1" ht="31" customHeight="1" x14ac:dyDescent="0.35">
      <c r="A656" s="284">
        <v>324</v>
      </c>
      <c r="B656" s="651" t="s">
        <v>186</v>
      </c>
      <c r="C656" s="594" t="s">
        <v>1347</v>
      </c>
      <c r="D656" s="594" t="s">
        <v>120</v>
      </c>
      <c r="E656" s="594" t="s">
        <v>186</v>
      </c>
      <c r="F656" s="637"/>
      <c r="G656" s="591"/>
      <c r="H656" s="607">
        <v>62.83</v>
      </c>
      <c r="I656" s="637">
        <f>I654+F655</f>
        <v>22300.537</v>
      </c>
      <c r="J656" s="594">
        <v>167.137</v>
      </c>
      <c r="K656" s="637">
        <f t="shared" si="454"/>
        <v>673</v>
      </c>
      <c r="L656" s="607">
        <f t="shared" si="455"/>
        <v>336.5</v>
      </c>
      <c r="M656" s="594">
        <v>115</v>
      </c>
      <c r="N656" s="594">
        <v>257</v>
      </c>
      <c r="O656" s="594">
        <v>372</v>
      </c>
      <c r="P656" s="594">
        <v>124</v>
      </c>
      <c r="Q656" s="594">
        <v>239</v>
      </c>
      <c r="R656" s="594">
        <v>363</v>
      </c>
      <c r="S656" s="594" t="s">
        <v>1348</v>
      </c>
      <c r="T656" s="594" t="s">
        <v>1349</v>
      </c>
      <c r="U656" s="653">
        <v>519510.81599999999</v>
      </c>
      <c r="V656" s="653">
        <v>2438151.2719999999</v>
      </c>
      <c r="W656" s="646" t="s">
        <v>2546</v>
      </c>
      <c r="X656" s="620" t="s">
        <v>194</v>
      </c>
      <c r="Y656" s="620" t="s">
        <v>194</v>
      </c>
      <c r="Z656" s="620" t="s">
        <v>194</v>
      </c>
      <c r="AA656" s="620" t="s">
        <v>194</v>
      </c>
    </row>
    <row r="657" spans="1:27" s="302" customFormat="1" ht="31" customHeight="1" x14ac:dyDescent="0.35">
      <c r="A657" s="276"/>
      <c r="B657" s="651" t="s">
        <v>186</v>
      </c>
      <c r="C657" s="594"/>
      <c r="D657" s="594"/>
      <c r="E657" s="594"/>
      <c r="F657" s="637">
        <v>384</v>
      </c>
      <c r="G657" s="591"/>
      <c r="H657" s="607"/>
      <c r="I657" s="637"/>
      <c r="J657" s="594"/>
      <c r="K657" s="659"/>
      <c r="L657" s="660"/>
      <c r="M657" s="594"/>
      <c r="N657" s="594"/>
      <c r="O657" s="594"/>
      <c r="P657" s="594"/>
      <c r="Q657" s="594"/>
      <c r="R657" s="594"/>
      <c r="S657" s="594"/>
      <c r="T657" s="594"/>
      <c r="U657" s="653"/>
      <c r="V657" s="653"/>
      <c r="W657" s="611" t="s">
        <v>1350</v>
      </c>
      <c r="X657" s="620"/>
      <c r="Y657" s="620"/>
      <c r="Z657" s="620"/>
      <c r="AA657" s="620"/>
    </row>
    <row r="658" spans="1:27" s="302" customFormat="1" ht="31" customHeight="1" x14ac:dyDescent="0.35">
      <c r="A658" s="284">
        <v>325</v>
      </c>
      <c r="B658" s="651" t="s">
        <v>186</v>
      </c>
      <c r="C658" s="594" t="s">
        <v>1351</v>
      </c>
      <c r="D658" s="594" t="s">
        <v>49</v>
      </c>
      <c r="E658" s="594" t="s">
        <v>186</v>
      </c>
      <c r="F658" s="637"/>
      <c r="G658" s="591" t="s">
        <v>186</v>
      </c>
      <c r="H658" s="607">
        <v>56.83</v>
      </c>
      <c r="I658" s="637">
        <f>I656+F657</f>
        <v>22684.537</v>
      </c>
      <c r="J658" s="594">
        <v>159.65100000000001</v>
      </c>
      <c r="K658" s="637">
        <f t="shared" si="454"/>
        <v>765</v>
      </c>
      <c r="L658" s="607">
        <f t="shared" si="455"/>
        <v>382.5</v>
      </c>
      <c r="M658" s="594">
        <v>128</v>
      </c>
      <c r="N658" s="594">
        <v>232</v>
      </c>
      <c r="O658" s="594">
        <v>360</v>
      </c>
      <c r="P658" s="594">
        <v>146</v>
      </c>
      <c r="Q658" s="594">
        <v>221</v>
      </c>
      <c r="R658" s="594">
        <v>367</v>
      </c>
      <c r="S658" s="594" t="s">
        <v>1352</v>
      </c>
      <c r="T658" s="594" t="s">
        <v>1353</v>
      </c>
      <c r="U658" s="653">
        <v>519892.01500000001</v>
      </c>
      <c r="V658" s="653">
        <v>2438197.5690000001</v>
      </c>
      <c r="W658" s="639" t="s">
        <v>2577</v>
      </c>
      <c r="X658" s="620" t="s">
        <v>194</v>
      </c>
      <c r="Y658" s="620" t="s">
        <v>194</v>
      </c>
      <c r="Z658" s="620" t="s">
        <v>194</v>
      </c>
      <c r="AA658" s="620" t="s">
        <v>194</v>
      </c>
    </row>
    <row r="659" spans="1:27" s="302" customFormat="1" ht="31" customHeight="1" x14ac:dyDescent="0.35">
      <c r="A659" s="276"/>
      <c r="B659" s="651" t="s">
        <v>186</v>
      </c>
      <c r="C659" s="594"/>
      <c r="D659" s="594"/>
      <c r="E659" s="594"/>
      <c r="F659" s="637">
        <v>381</v>
      </c>
      <c r="G659" s="591"/>
      <c r="H659" s="607"/>
      <c r="I659" s="637"/>
      <c r="J659" s="594"/>
      <c r="K659" s="659"/>
      <c r="L659" s="660"/>
      <c r="M659" s="594"/>
      <c r="N659" s="594"/>
      <c r="O659" s="594"/>
      <c r="P659" s="594"/>
      <c r="Q659" s="594"/>
      <c r="R659" s="594"/>
      <c r="S659" s="594"/>
      <c r="T659" s="594"/>
      <c r="U659" s="653"/>
      <c r="V659" s="653"/>
      <c r="W659" s="611" t="s">
        <v>1354</v>
      </c>
      <c r="X659" s="620"/>
      <c r="Y659" s="620"/>
      <c r="Z659" s="620"/>
      <c r="AA659" s="620"/>
    </row>
    <row r="660" spans="1:27" s="302" customFormat="1" ht="31" customHeight="1" x14ac:dyDescent="0.35">
      <c r="A660" s="284">
        <v>326</v>
      </c>
      <c r="B660" s="651" t="s">
        <v>186</v>
      </c>
      <c r="C660" s="594" t="s">
        <v>1355</v>
      </c>
      <c r="D660" s="594" t="s">
        <v>235</v>
      </c>
      <c r="E660" s="594" t="s">
        <v>186</v>
      </c>
      <c r="F660" s="637"/>
      <c r="G660" s="591" t="s">
        <v>186</v>
      </c>
      <c r="H660" s="607">
        <v>50.83</v>
      </c>
      <c r="I660" s="637">
        <f>I658+F659</f>
        <v>23065.537</v>
      </c>
      <c r="J660" s="594">
        <v>157.102</v>
      </c>
      <c r="K660" s="637">
        <f t="shared" si="454"/>
        <v>681</v>
      </c>
      <c r="L660" s="607">
        <f t="shared" si="455"/>
        <v>340.5</v>
      </c>
      <c r="M660" s="594">
        <v>150</v>
      </c>
      <c r="N660" s="594">
        <v>152</v>
      </c>
      <c r="O660" s="594">
        <v>301</v>
      </c>
      <c r="P660" s="594">
        <v>162</v>
      </c>
      <c r="Q660" s="594">
        <v>151</v>
      </c>
      <c r="R660" s="594">
        <v>313</v>
      </c>
      <c r="S660" s="594" t="s">
        <v>1356</v>
      </c>
      <c r="T660" s="594" t="s">
        <v>1357</v>
      </c>
      <c r="U660" s="653">
        <v>520270.23499999999</v>
      </c>
      <c r="V660" s="653">
        <v>2438243.503</v>
      </c>
      <c r="W660" s="639" t="s">
        <v>2577</v>
      </c>
      <c r="X660" s="620" t="s">
        <v>194</v>
      </c>
      <c r="Y660" s="620" t="s">
        <v>194</v>
      </c>
      <c r="Z660" s="620" t="s">
        <v>194</v>
      </c>
      <c r="AA660" s="620" t="s">
        <v>194</v>
      </c>
    </row>
    <row r="661" spans="1:27" s="302" customFormat="1" ht="31" customHeight="1" x14ac:dyDescent="0.35">
      <c r="A661" s="276"/>
      <c r="B661" s="651" t="s">
        <v>186</v>
      </c>
      <c r="C661" s="594"/>
      <c r="D661" s="594"/>
      <c r="E661" s="594"/>
      <c r="F661" s="637">
        <v>300</v>
      </c>
      <c r="G661" s="591"/>
      <c r="H661" s="607"/>
      <c r="I661" s="637"/>
      <c r="J661" s="594"/>
      <c r="K661" s="659"/>
      <c r="L661" s="660"/>
      <c r="M661" s="594"/>
      <c r="N661" s="594"/>
      <c r="O661" s="594"/>
      <c r="P661" s="594"/>
      <c r="Q661" s="594"/>
      <c r="R661" s="594"/>
      <c r="S661" s="594"/>
      <c r="T661" s="594"/>
      <c r="U661" s="653"/>
      <c r="V661" s="653"/>
      <c r="W661" s="611" t="s">
        <v>1358</v>
      </c>
      <c r="X661" s="620"/>
      <c r="Y661" s="620"/>
      <c r="Z661" s="620"/>
      <c r="AA661" s="620"/>
    </row>
    <row r="662" spans="1:27" s="302" customFormat="1" ht="31" customHeight="1" x14ac:dyDescent="0.35">
      <c r="A662" s="284">
        <v>327</v>
      </c>
      <c r="B662" s="651" t="s">
        <v>186</v>
      </c>
      <c r="C662" s="594" t="s">
        <v>1359</v>
      </c>
      <c r="D662" s="594" t="s">
        <v>235</v>
      </c>
      <c r="E662" s="594" t="s">
        <v>186</v>
      </c>
      <c r="F662" s="637"/>
      <c r="G662" s="591" t="s">
        <v>186</v>
      </c>
      <c r="H662" s="607">
        <v>50.83</v>
      </c>
      <c r="I662" s="637">
        <f>I660+F661</f>
        <v>23365.537</v>
      </c>
      <c r="J662" s="594">
        <v>156.83799999999999</v>
      </c>
      <c r="K662" s="637">
        <f t="shared" si="454"/>
        <v>637</v>
      </c>
      <c r="L662" s="607">
        <f t="shared" si="455"/>
        <v>318.5</v>
      </c>
      <c r="M662" s="594">
        <v>149</v>
      </c>
      <c r="N662" s="594">
        <v>164</v>
      </c>
      <c r="O662" s="594">
        <v>313</v>
      </c>
      <c r="P662" s="594">
        <v>149</v>
      </c>
      <c r="Q662" s="594">
        <v>166</v>
      </c>
      <c r="R662" s="594">
        <v>315</v>
      </c>
      <c r="S662" s="594" t="s">
        <v>1360</v>
      </c>
      <c r="T662" s="594" t="s">
        <v>1361</v>
      </c>
      <c r="U662" s="653">
        <v>520568.04700000002</v>
      </c>
      <c r="V662" s="653">
        <v>2438279.6719999998</v>
      </c>
      <c r="W662" s="639" t="s">
        <v>2577</v>
      </c>
      <c r="X662" s="620" t="s">
        <v>194</v>
      </c>
      <c r="Y662" s="620" t="s">
        <v>194</v>
      </c>
      <c r="Z662" s="620" t="s">
        <v>194</v>
      </c>
      <c r="AA662" s="620" t="s">
        <v>194</v>
      </c>
    </row>
    <row r="663" spans="1:27" s="302" customFormat="1" ht="31" customHeight="1" x14ac:dyDescent="0.35">
      <c r="A663" s="276"/>
      <c r="B663" s="651" t="s">
        <v>186</v>
      </c>
      <c r="C663" s="594"/>
      <c r="D663" s="594"/>
      <c r="E663" s="594"/>
      <c r="F663" s="637">
        <v>337</v>
      </c>
      <c r="G663" s="591"/>
      <c r="H663" s="607"/>
      <c r="I663" s="637"/>
      <c r="J663" s="594"/>
      <c r="K663" s="659"/>
      <c r="L663" s="660"/>
      <c r="M663" s="594"/>
      <c r="N663" s="594"/>
      <c r="O663" s="594"/>
      <c r="P663" s="594"/>
      <c r="Q663" s="594"/>
      <c r="R663" s="594"/>
      <c r="S663" s="594"/>
      <c r="T663" s="594"/>
      <c r="U663" s="653"/>
      <c r="V663" s="653"/>
      <c r="W663" s="611" t="s">
        <v>1362</v>
      </c>
      <c r="X663" s="620"/>
      <c r="Y663" s="620"/>
      <c r="Z663" s="620"/>
      <c r="AA663" s="620"/>
    </row>
    <row r="664" spans="1:27" s="302" customFormat="1" ht="31" customHeight="1" x14ac:dyDescent="0.35">
      <c r="A664" s="284">
        <v>328</v>
      </c>
      <c r="B664" s="651" t="s">
        <v>186</v>
      </c>
      <c r="C664" s="594" t="s">
        <v>1363</v>
      </c>
      <c r="D664" s="594" t="s">
        <v>235</v>
      </c>
      <c r="E664" s="594" t="s">
        <v>186</v>
      </c>
      <c r="F664" s="637"/>
      <c r="G664" s="591"/>
      <c r="H664" s="607">
        <v>50.83</v>
      </c>
      <c r="I664" s="637">
        <f>I662+F663</f>
        <v>23702.537</v>
      </c>
      <c r="J664" s="594">
        <v>157.66999999999999</v>
      </c>
      <c r="K664" s="637">
        <f t="shared" si="454"/>
        <v>688.96900000000005</v>
      </c>
      <c r="L664" s="607">
        <f t="shared" si="455"/>
        <v>344.48450000000003</v>
      </c>
      <c r="M664" s="594">
        <v>173</v>
      </c>
      <c r="N664" s="594">
        <v>162</v>
      </c>
      <c r="O664" s="594">
        <v>335</v>
      </c>
      <c r="P664" s="594">
        <v>172</v>
      </c>
      <c r="Q664" s="594">
        <v>166</v>
      </c>
      <c r="R664" s="594">
        <v>338</v>
      </c>
      <c r="S664" s="594" t="s">
        <v>1364</v>
      </c>
      <c r="T664" s="594" t="s">
        <v>1365</v>
      </c>
      <c r="U664" s="653">
        <v>520902.58899999998</v>
      </c>
      <c r="V664" s="653">
        <v>2438320.3020000001</v>
      </c>
      <c r="W664" s="639" t="s">
        <v>2577</v>
      </c>
      <c r="X664" s="620" t="s">
        <v>194</v>
      </c>
      <c r="Y664" s="620" t="s">
        <v>194</v>
      </c>
      <c r="Z664" s="620" t="s">
        <v>194</v>
      </c>
      <c r="AA664" s="620" t="s">
        <v>194</v>
      </c>
    </row>
    <row r="665" spans="1:27" s="302" customFormat="1" ht="31" customHeight="1" x14ac:dyDescent="0.35">
      <c r="A665" s="276"/>
      <c r="B665" s="651" t="s">
        <v>186</v>
      </c>
      <c r="C665" s="594"/>
      <c r="D665" s="594"/>
      <c r="E665" s="594"/>
      <c r="F665" s="637">
        <v>351.96899999999999</v>
      </c>
      <c r="G665" s="591"/>
      <c r="H665" s="607"/>
      <c r="I665" s="637"/>
      <c r="J665" s="594"/>
      <c r="K665" s="659"/>
      <c r="L665" s="660"/>
      <c r="M665" s="594"/>
      <c r="N665" s="594"/>
      <c r="O665" s="594"/>
      <c r="P665" s="594"/>
      <c r="Q665" s="594"/>
      <c r="R665" s="594"/>
      <c r="S665" s="594"/>
      <c r="T665" s="594"/>
      <c r="U665" s="653"/>
      <c r="V665" s="653"/>
      <c r="W665" s="611" t="s">
        <v>1366</v>
      </c>
      <c r="X665" s="620"/>
      <c r="Y665" s="620"/>
      <c r="Z665" s="620"/>
      <c r="AA665" s="620"/>
    </row>
    <row r="666" spans="1:27" s="302" customFormat="1" ht="31" customHeight="1" x14ac:dyDescent="0.35">
      <c r="A666" s="284">
        <v>329</v>
      </c>
      <c r="B666" s="651" t="s">
        <v>1367</v>
      </c>
      <c r="C666" s="594" t="s">
        <v>1368</v>
      </c>
      <c r="D666" s="594" t="s">
        <v>346</v>
      </c>
      <c r="E666" s="594" t="s">
        <v>1369</v>
      </c>
      <c r="F666" s="637"/>
      <c r="G666" s="637">
        <f>SUM(F651:F665)</f>
        <v>2875.9690000000001</v>
      </c>
      <c r="H666" s="607">
        <v>48.32</v>
      </c>
      <c r="I666" s="637">
        <f>I664+F665</f>
        <v>24054.506000000001</v>
      </c>
      <c r="J666" s="594">
        <v>157.529</v>
      </c>
      <c r="K666" s="637">
        <f t="shared" si="454"/>
        <v>728.96900000000005</v>
      </c>
      <c r="L666" s="607">
        <f t="shared" si="455"/>
        <v>364.48450000000003</v>
      </c>
      <c r="M666" s="594">
        <v>191</v>
      </c>
      <c r="N666" s="594">
        <v>205</v>
      </c>
      <c r="O666" s="594">
        <v>396</v>
      </c>
      <c r="P666" s="594">
        <v>187</v>
      </c>
      <c r="Q666" s="594">
        <v>201</v>
      </c>
      <c r="R666" s="594">
        <v>388</v>
      </c>
      <c r="S666" s="594" t="s">
        <v>1370</v>
      </c>
      <c r="T666" s="594" t="s">
        <v>1371</v>
      </c>
      <c r="U666" s="653">
        <v>521251.99099999998</v>
      </c>
      <c r="V666" s="653">
        <v>2438362.7370000002</v>
      </c>
      <c r="W666" s="639" t="s">
        <v>2577</v>
      </c>
      <c r="X666" s="620" t="s">
        <v>194</v>
      </c>
      <c r="Y666" s="620" t="s">
        <v>194</v>
      </c>
      <c r="Z666" s="620" t="s">
        <v>194</v>
      </c>
      <c r="AA666" s="620" t="s">
        <v>194</v>
      </c>
    </row>
    <row r="667" spans="1:27" s="302" customFormat="1" ht="31" customHeight="1" x14ac:dyDescent="0.35">
      <c r="A667" s="276"/>
      <c r="B667" s="651" t="s">
        <v>186</v>
      </c>
      <c r="C667" s="594"/>
      <c r="D667" s="594"/>
      <c r="E667" s="594"/>
      <c r="F667" s="637">
        <v>377</v>
      </c>
      <c r="G667" s="591"/>
      <c r="H667" s="607"/>
      <c r="I667" s="637"/>
      <c r="J667" s="594"/>
      <c r="K667" s="659"/>
      <c r="L667" s="660"/>
      <c r="M667" s="594"/>
      <c r="N667" s="594"/>
      <c r="O667" s="594"/>
      <c r="P667" s="594"/>
      <c r="Q667" s="594"/>
      <c r="R667" s="594"/>
      <c r="S667" s="594"/>
      <c r="T667" s="594"/>
      <c r="U667" s="653"/>
      <c r="V667" s="653"/>
      <c r="W667" s="611" t="s">
        <v>1372</v>
      </c>
      <c r="X667" s="620"/>
      <c r="Y667" s="620"/>
      <c r="Z667" s="620"/>
      <c r="AA667" s="620"/>
    </row>
    <row r="668" spans="1:27" s="302" customFormat="1" ht="31" customHeight="1" x14ac:dyDescent="0.35">
      <c r="A668" s="284">
        <v>330</v>
      </c>
      <c r="B668" s="651" t="s">
        <v>186</v>
      </c>
      <c r="C668" s="594" t="s">
        <v>1373</v>
      </c>
      <c r="D668" s="594" t="s">
        <v>49</v>
      </c>
      <c r="E668" s="594" t="s">
        <v>186</v>
      </c>
      <c r="F668" s="637"/>
      <c r="G668" s="591" t="s">
        <v>186</v>
      </c>
      <c r="H668" s="607">
        <v>56.83</v>
      </c>
      <c r="I668" s="637">
        <f>I666+F667</f>
        <v>24431.506000000001</v>
      </c>
      <c r="J668" s="594">
        <v>151.089</v>
      </c>
      <c r="K668" s="637">
        <f t="shared" si="454"/>
        <v>667</v>
      </c>
      <c r="L668" s="607">
        <f t="shared" si="455"/>
        <v>333.5</v>
      </c>
      <c r="M668" s="594">
        <v>173</v>
      </c>
      <c r="N668" s="594">
        <v>161</v>
      </c>
      <c r="O668" s="594">
        <v>334</v>
      </c>
      <c r="P668" s="594">
        <v>177</v>
      </c>
      <c r="Q668" s="594">
        <v>157</v>
      </c>
      <c r="R668" s="594">
        <v>334</v>
      </c>
      <c r="S668" s="594" t="s">
        <v>1374</v>
      </c>
      <c r="T668" s="594" t="s">
        <v>1375</v>
      </c>
      <c r="U668" s="653">
        <v>521628.42300000001</v>
      </c>
      <c r="V668" s="653">
        <v>2438342.0580000002</v>
      </c>
      <c r="W668" s="639" t="s">
        <v>2577</v>
      </c>
      <c r="X668" s="620" t="s">
        <v>194</v>
      </c>
      <c r="Y668" s="620" t="s">
        <v>194</v>
      </c>
      <c r="Z668" s="620" t="s">
        <v>194</v>
      </c>
      <c r="AA668" s="620" t="s">
        <v>194</v>
      </c>
    </row>
    <row r="669" spans="1:27" s="302" customFormat="1" ht="31" customHeight="1" x14ac:dyDescent="0.35">
      <c r="A669" s="276"/>
      <c r="B669" s="651" t="s">
        <v>186</v>
      </c>
      <c r="C669" s="594"/>
      <c r="D669" s="594"/>
      <c r="E669" s="594"/>
      <c r="F669" s="637">
        <v>290</v>
      </c>
      <c r="G669" s="591"/>
      <c r="H669" s="607"/>
      <c r="I669" s="637"/>
      <c r="J669" s="594"/>
      <c r="K669" s="659"/>
      <c r="L669" s="660"/>
      <c r="M669" s="594"/>
      <c r="N669" s="594"/>
      <c r="O669" s="594"/>
      <c r="P669" s="594"/>
      <c r="Q669" s="594"/>
      <c r="R669" s="594"/>
      <c r="S669" s="594"/>
      <c r="T669" s="594"/>
      <c r="U669" s="653"/>
      <c r="V669" s="653"/>
      <c r="W669" s="611" t="s">
        <v>1376</v>
      </c>
      <c r="X669" s="620"/>
      <c r="Y669" s="620"/>
      <c r="Z669" s="620"/>
      <c r="AA669" s="620"/>
    </row>
    <row r="670" spans="1:27" s="302" customFormat="1" ht="31" customHeight="1" x14ac:dyDescent="0.35">
      <c r="A670" s="284">
        <v>331</v>
      </c>
      <c r="B670" s="651" t="s">
        <v>186</v>
      </c>
      <c r="C670" s="594" t="s">
        <v>1377</v>
      </c>
      <c r="D670" s="594" t="s">
        <v>45</v>
      </c>
      <c r="E670" s="594" t="s">
        <v>186</v>
      </c>
      <c r="F670" s="637"/>
      <c r="G670" s="591" t="s">
        <v>186</v>
      </c>
      <c r="H670" s="607">
        <v>53.83</v>
      </c>
      <c r="I670" s="637">
        <f>I668+F669</f>
        <v>24721.506000000001</v>
      </c>
      <c r="J670" s="594">
        <v>151.50200000000001</v>
      </c>
      <c r="K670" s="637">
        <f t="shared" si="454"/>
        <v>716</v>
      </c>
      <c r="L670" s="607">
        <f t="shared" si="455"/>
        <v>358</v>
      </c>
      <c r="M670" s="594">
        <v>129</v>
      </c>
      <c r="N670" s="594">
        <v>172</v>
      </c>
      <c r="O670" s="594">
        <v>301</v>
      </c>
      <c r="P670" s="594">
        <v>133</v>
      </c>
      <c r="Q670" s="594">
        <v>183</v>
      </c>
      <c r="R670" s="594">
        <v>316</v>
      </c>
      <c r="S670" s="594" t="s">
        <v>1378</v>
      </c>
      <c r="T670" s="594" t="s">
        <v>1379</v>
      </c>
      <c r="U670" s="653">
        <v>521917.98700000002</v>
      </c>
      <c r="V670" s="653">
        <v>2438326.1510000001</v>
      </c>
      <c r="W670" s="639" t="s">
        <v>2578</v>
      </c>
      <c r="X670" s="620" t="s">
        <v>194</v>
      </c>
      <c r="Y670" s="620" t="s">
        <v>194</v>
      </c>
      <c r="Z670" s="620" t="s">
        <v>194</v>
      </c>
      <c r="AA670" s="620" t="s">
        <v>194</v>
      </c>
    </row>
    <row r="671" spans="1:27" s="302" customFormat="1" ht="31" customHeight="1" x14ac:dyDescent="0.35">
      <c r="A671" s="276"/>
      <c r="B671" s="651" t="s">
        <v>186</v>
      </c>
      <c r="C671" s="594"/>
      <c r="D671" s="594"/>
      <c r="E671" s="594"/>
      <c r="F671" s="637">
        <v>426</v>
      </c>
      <c r="G671" s="591"/>
      <c r="H671" s="607"/>
      <c r="I671" s="637"/>
      <c r="J671" s="594"/>
      <c r="K671" s="659"/>
      <c r="L671" s="660"/>
      <c r="M671" s="594"/>
      <c r="N671" s="594"/>
      <c r="O671" s="594"/>
      <c r="P671" s="594"/>
      <c r="Q671" s="594"/>
      <c r="R671" s="594"/>
      <c r="S671" s="594"/>
      <c r="T671" s="594"/>
      <c r="U671" s="653"/>
      <c r="V671" s="653"/>
      <c r="W671" s="611" t="s">
        <v>1380</v>
      </c>
      <c r="X671" s="620"/>
      <c r="Y671" s="620"/>
      <c r="Z671" s="620"/>
      <c r="AA671" s="620"/>
    </row>
    <row r="672" spans="1:27" s="302" customFormat="1" ht="31" customHeight="1" x14ac:dyDescent="0.35">
      <c r="A672" s="284">
        <v>332</v>
      </c>
      <c r="B672" s="651" t="s">
        <v>186</v>
      </c>
      <c r="C672" s="594" t="s">
        <v>1381</v>
      </c>
      <c r="D672" s="594" t="s">
        <v>120</v>
      </c>
      <c r="E672" s="594" t="s">
        <v>186</v>
      </c>
      <c r="F672" s="637"/>
      <c r="G672" s="591" t="s">
        <v>186</v>
      </c>
      <c r="H672" s="607">
        <v>62.83</v>
      </c>
      <c r="I672" s="637">
        <f>I670+F671</f>
        <v>25147.506000000001</v>
      </c>
      <c r="J672" s="594">
        <v>152.27500000000001</v>
      </c>
      <c r="K672" s="637">
        <f t="shared" si="454"/>
        <v>834</v>
      </c>
      <c r="L672" s="607">
        <f t="shared" si="455"/>
        <v>417</v>
      </c>
      <c r="M672" s="594">
        <v>255</v>
      </c>
      <c r="N672" s="594">
        <v>230</v>
      </c>
      <c r="O672" s="594">
        <v>484</v>
      </c>
      <c r="P672" s="594">
        <v>245</v>
      </c>
      <c r="Q672" s="594">
        <v>224</v>
      </c>
      <c r="R672" s="594">
        <v>469</v>
      </c>
      <c r="S672" s="594" t="s">
        <v>1382</v>
      </c>
      <c r="T672" s="594" t="s">
        <v>1383</v>
      </c>
      <c r="U672" s="653">
        <v>522343.34600000002</v>
      </c>
      <c r="V672" s="653">
        <v>2438302.7850000001</v>
      </c>
      <c r="W672" s="639" t="s">
        <v>2579</v>
      </c>
      <c r="X672" s="620" t="s">
        <v>194</v>
      </c>
      <c r="Y672" s="620" t="s">
        <v>194</v>
      </c>
      <c r="Z672" s="620" t="s">
        <v>194</v>
      </c>
      <c r="AA672" s="620" t="s">
        <v>194</v>
      </c>
    </row>
    <row r="673" spans="1:28" s="302" customFormat="1" ht="31" customHeight="1" x14ac:dyDescent="0.35">
      <c r="A673" s="276"/>
      <c r="B673" s="651" t="s">
        <v>186</v>
      </c>
      <c r="C673" s="594"/>
      <c r="D673" s="594"/>
      <c r="E673" s="594"/>
      <c r="F673" s="637">
        <v>408</v>
      </c>
      <c r="G673" s="591"/>
      <c r="H673" s="607"/>
      <c r="I673" s="637"/>
      <c r="J673" s="594"/>
      <c r="K673" s="659"/>
      <c r="L673" s="660"/>
      <c r="M673" s="594"/>
      <c r="N673" s="594"/>
      <c r="O673" s="594"/>
      <c r="P673" s="594"/>
      <c r="Q673" s="594"/>
      <c r="R673" s="594"/>
      <c r="S673" s="594"/>
      <c r="T673" s="594"/>
      <c r="U673" s="653"/>
      <c r="V673" s="653"/>
      <c r="W673" s="611" t="s">
        <v>1384</v>
      </c>
      <c r="X673" s="620"/>
      <c r="Y673" s="620"/>
      <c r="Z673" s="620"/>
      <c r="AA673" s="620"/>
    </row>
    <row r="674" spans="1:28" s="302" customFormat="1" ht="31" customHeight="1" x14ac:dyDescent="0.35">
      <c r="A674" s="284">
        <v>333</v>
      </c>
      <c r="B674" s="651" t="s">
        <v>186</v>
      </c>
      <c r="C674" s="594" t="s">
        <v>1385</v>
      </c>
      <c r="D674" s="594" t="s">
        <v>235</v>
      </c>
      <c r="E674" s="594" t="s">
        <v>186</v>
      </c>
      <c r="F674" s="637"/>
      <c r="G674" s="591" t="s">
        <v>186</v>
      </c>
      <c r="H674" s="607">
        <v>50.83</v>
      </c>
      <c r="I674" s="637">
        <f>I672+F673</f>
        <v>25555.506000000001</v>
      </c>
      <c r="J674" s="594">
        <v>158.59200000000001</v>
      </c>
      <c r="K674" s="637">
        <f t="shared" si="454"/>
        <v>821</v>
      </c>
      <c r="L674" s="607">
        <f t="shared" si="455"/>
        <v>410.5</v>
      </c>
      <c r="M674" s="594">
        <v>179</v>
      </c>
      <c r="N674" s="594">
        <v>131</v>
      </c>
      <c r="O674" s="594">
        <v>310</v>
      </c>
      <c r="P674" s="594">
        <v>186</v>
      </c>
      <c r="Q674" s="594">
        <v>150</v>
      </c>
      <c r="R674" s="594">
        <v>336</v>
      </c>
      <c r="S674" s="594" t="s">
        <v>1386</v>
      </c>
      <c r="T674" s="594" t="s">
        <v>1387</v>
      </c>
      <c r="U674" s="653">
        <v>522750.73100000003</v>
      </c>
      <c r="V674" s="653">
        <v>2438280.406</v>
      </c>
      <c r="W674" s="639" t="s">
        <v>2579</v>
      </c>
      <c r="X674" s="620" t="s">
        <v>194</v>
      </c>
      <c r="Y674" s="620" t="s">
        <v>194</v>
      </c>
      <c r="Z674" s="620" t="s">
        <v>194</v>
      </c>
      <c r="AA674" s="620" t="s">
        <v>194</v>
      </c>
    </row>
    <row r="675" spans="1:28" s="302" customFormat="1" ht="31" customHeight="1" x14ac:dyDescent="0.35">
      <c r="A675" s="276"/>
      <c r="B675" s="651" t="s">
        <v>186</v>
      </c>
      <c r="C675" s="594"/>
      <c r="D675" s="594"/>
      <c r="E675" s="594"/>
      <c r="F675" s="637">
        <v>413</v>
      </c>
      <c r="G675" s="591"/>
      <c r="H675" s="607"/>
      <c r="I675" s="637"/>
      <c r="J675" s="594"/>
      <c r="K675" s="659"/>
      <c r="L675" s="660"/>
      <c r="M675" s="594"/>
      <c r="N675" s="594"/>
      <c r="O675" s="594"/>
      <c r="P675" s="594"/>
      <c r="Q675" s="594"/>
      <c r="R675" s="594"/>
      <c r="S675" s="594"/>
      <c r="T675" s="594"/>
      <c r="U675" s="653"/>
      <c r="V675" s="653"/>
      <c r="W675" s="611" t="s">
        <v>1388</v>
      </c>
      <c r="X675" s="620"/>
      <c r="Y675" s="620"/>
      <c r="Z675" s="620"/>
      <c r="AA675" s="620"/>
    </row>
    <row r="676" spans="1:28" s="302" customFormat="1" ht="31" customHeight="1" x14ac:dyDescent="0.35">
      <c r="A676" s="284">
        <v>334</v>
      </c>
      <c r="B676" s="651" t="s">
        <v>186</v>
      </c>
      <c r="C676" s="594" t="s">
        <v>1389</v>
      </c>
      <c r="D676" s="594" t="s">
        <v>49</v>
      </c>
      <c r="E676" s="594" t="s">
        <v>186</v>
      </c>
      <c r="F676" s="637"/>
      <c r="G676" s="591" t="s">
        <v>186</v>
      </c>
      <c r="H676" s="607">
        <v>56.83</v>
      </c>
      <c r="I676" s="637">
        <f>I674+F675</f>
        <v>25968.506000000001</v>
      </c>
      <c r="J676" s="594">
        <v>170.06100000000001</v>
      </c>
      <c r="K676" s="637">
        <f t="shared" si="454"/>
        <v>799</v>
      </c>
      <c r="L676" s="607">
        <f t="shared" si="455"/>
        <v>399.5</v>
      </c>
      <c r="M676" s="594">
        <v>283</v>
      </c>
      <c r="N676" s="594">
        <v>196</v>
      </c>
      <c r="O676" s="594">
        <v>480</v>
      </c>
      <c r="P676" s="594">
        <v>265</v>
      </c>
      <c r="Q676" s="594">
        <v>196</v>
      </c>
      <c r="R676" s="594">
        <v>460</v>
      </c>
      <c r="S676" s="594" t="s">
        <v>1390</v>
      </c>
      <c r="T676" s="594" t="s">
        <v>1391</v>
      </c>
      <c r="U676" s="653">
        <v>523163.11</v>
      </c>
      <c r="V676" s="653">
        <v>2438257.7519999999</v>
      </c>
      <c r="W676" s="639" t="s">
        <v>2579</v>
      </c>
      <c r="X676" s="620" t="s">
        <v>194</v>
      </c>
      <c r="Y676" s="620" t="s">
        <v>194</v>
      </c>
      <c r="Z676" s="620" t="s">
        <v>194</v>
      </c>
      <c r="AA676" s="620" t="s">
        <v>194</v>
      </c>
    </row>
    <row r="677" spans="1:28" s="302" customFormat="1" ht="31" customHeight="1" x14ac:dyDescent="0.35">
      <c r="A677" s="276"/>
      <c r="B677" s="651" t="s">
        <v>186</v>
      </c>
      <c r="C677" s="594"/>
      <c r="D677" s="594"/>
      <c r="E677" s="594"/>
      <c r="F677" s="637">
        <v>386</v>
      </c>
      <c r="G677" s="591"/>
      <c r="H677" s="607"/>
      <c r="I677" s="637"/>
      <c r="J677" s="594"/>
      <c r="K677" s="659"/>
      <c r="L677" s="660"/>
      <c r="M677" s="594"/>
      <c r="N677" s="594"/>
      <c r="O677" s="594"/>
      <c r="P677" s="594"/>
      <c r="Q677" s="594"/>
      <c r="R677" s="594"/>
      <c r="S677" s="594"/>
      <c r="T677" s="594"/>
      <c r="U677" s="653"/>
      <c r="V677" s="653"/>
      <c r="W677" s="611"/>
      <c r="X677" s="620"/>
      <c r="Y677" s="620"/>
      <c r="Z677" s="620"/>
      <c r="AA677" s="620"/>
    </row>
    <row r="678" spans="1:28" s="302" customFormat="1" ht="31" customHeight="1" x14ac:dyDescent="0.35">
      <c r="A678" s="284">
        <v>335</v>
      </c>
      <c r="B678" s="651" t="s">
        <v>186</v>
      </c>
      <c r="C678" s="594" t="s">
        <v>1392</v>
      </c>
      <c r="D678" s="594" t="s">
        <v>49</v>
      </c>
      <c r="E678" s="594" t="s">
        <v>186</v>
      </c>
      <c r="F678" s="637"/>
      <c r="G678" s="591" t="s">
        <v>186</v>
      </c>
      <c r="H678" s="607">
        <v>56.83</v>
      </c>
      <c r="I678" s="637">
        <f>I676+F677</f>
        <v>26354.506000000001</v>
      </c>
      <c r="J678" s="594">
        <v>169.423</v>
      </c>
      <c r="K678" s="637">
        <f t="shared" si="454"/>
        <v>746</v>
      </c>
      <c r="L678" s="607">
        <f t="shared" si="455"/>
        <v>373</v>
      </c>
      <c r="M678" s="594">
        <v>190</v>
      </c>
      <c r="N678" s="594">
        <v>171</v>
      </c>
      <c r="O678" s="594">
        <v>361</v>
      </c>
      <c r="P678" s="594">
        <v>191</v>
      </c>
      <c r="Q678" s="594">
        <v>173</v>
      </c>
      <c r="R678" s="594">
        <v>365</v>
      </c>
      <c r="S678" s="594" t="s">
        <v>1393</v>
      </c>
      <c r="T678" s="594" t="s">
        <v>1394</v>
      </c>
      <c r="U678" s="653">
        <v>523548.52799999999</v>
      </c>
      <c r="V678" s="653">
        <v>2438236.58</v>
      </c>
      <c r="W678" s="639" t="s">
        <v>2579</v>
      </c>
      <c r="X678" s="620" t="s">
        <v>194</v>
      </c>
      <c r="Y678" s="620" t="s">
        <v>194</v>
      </c>
      <c r="Z678" s="620" t="s">
        <v>194</v>
      </c>
      <c r="AA678" s="620" t="s">
        <v>194</v>
      </c>
    </row>
    <row r="679" spans="1:28" s="302" customFormat="1" ht="31" customHeight="1" x14ac:dyDescent="0.35">
      <c r="A679" s="276"/>
      <c r="B679" s="651" t="s">
        <v>186</v>
      </c>
      <c r="C679" s="594"/>
      <c r="D679" s="594"/>
      <c r="E679" s="594"/>
      <c r="F679" s="637">
        <v>360</v>
      </c>
      <c r="G679" s="591"/>
      <c r="H679" s="607"/>
      <c r="I679" s="637"/>
      <c r="J679" s="594"/>
      <c r="K679" s="659"/>
      <c r="L679" s="660"/>
      <c r="M679" s="594"/>
      <c r="N679" s="594"/>
      <c r="O679" s="594"/>
      <c r="P679" s="594"/>
      <c r="Q679" s="594"/>
      <c r="R679" s="594"/>
      <c r="S679" s="594"/>
      <c r="T679" s="594"/>
      <c r="U679" s="653"/>
      <c r="V679" s="653"/>
      <c r="W679" s="611" t="s">
        <v>1395</v>
      </c>
      <c r="X679" s="620"/>
      <c r="Y679" s="620"/>
      <c r="Z679" s="620"/>
      <c r="AA679" s="620"/>
    </row>
    <row r="680" spans="1:28" s="302" customFormat="1" ht="31" customHeight="1" x14ac:dyDescent="0.35">
      <c r="A680" s="284">
        <v>336</v>
      </c>
      <c r="B680" s="651" t="s">
        <v>186</v>
      </c>
      <c r="C680" s="594" t="s">
        <v>1396</v>
      </c>
      <c r="D680" s="594" t="s">
        <v>49</v>
      </c>
      <c r="E680" s="594" t="s">
        <v>186</v>
      </c>
      <c r="F680" s="637"/>
      <c r="G680" s="591" t="s">
        <v>186</v>
      </c>
      <c r="H680" s="607">
        <v>56.83</v>
      </c>
      <c r="I680" s="637">
        <f>I678+F679</f>
        <v>26714.506000000001</v>
      </c>
      <c r="J680" s="594">
        <v>171.31700000000001</v>
      </c>
      <c r="K680" s="637">
        <f t="shared" si="454"/>
        <v>795</v>
      </c>
      <c r="L680" s="607">
        <f t="shared" si="455"/>
        <v>397.5</v>
      </c>
      <c r="M680" s="594">
        <v>190</v>
      </c>
      <c r="N680" s="594">
        <v>244</v>
      </c>
      <c r="O680" s="594">
        <v>434</v>
      </c>
      <c r="P680" s="594">
        <v>188</v>
      </c>
      <c r="Q680" s="594">
        <v>238</v>
      </c>
      <c r="R680" s="594">
        <v>426</v>
      </c>
      <c r="S680" s="594" t="s">
        <v>1397</v>
      </c>
      <c r="T680" s="594" t="s">
        <v>1398</v>
      </c>
      <c r="U680" s="653">
        <v>523907.98599999998</v>
      </c>
      <c r="V680" s="653">
        <v>2438216.8330000001</v>
      </c>
      <c r="W680" s="639" t="s">
        <v>2579</v>
      </c>
      <c r="X680" s="620" t="s">
        <v>194</v>
      </c>
      <c r="Y680" s="620" t="s">
        <v>194</v>
      </c>
      <c r="Z680" s="620" t="s">
        <v>194</v>
      </c>
      <c r="AA680" s="620" t="s">
        <v>194</v>
      </c>
    </row>
    <row r="681" spans="1:28" s="302" customFormat="1" ht="31" customHeight="1" x14ac:dyDescent="0.35">
      <c r="A681" s="276"/>
      <c r="B681" s="651" t="s">
        <v>186</v>
      </c>
      <c r="C681" s="594"/>
      <c r="D681" s="594"/>
      <c r="E681" s="594"/>
      <c r="F681" s="637">
        <v>435</v>
      </c>
      <c r="G681" s="591"/>
      <c r="H681" s="607"/>
      <c r="I681" s="637"/>
      <c r="J681" s="594"/>
      <c r="K681" s="659"/>
      <c r="L681" s="660"/>
      <c r="M681" s="594"/>
      <c r="N681" s="594"/>
      <c r="O681" s="594"/>
      <c r="P681" s="594"/>
      <c r="Q681" s="594"/>
      <c r="R681" s="594"/>
      <c r="S681" s="594"/>
      <c r="T681" s="594"/>
      <c r="U681" s="653"/>
      <c r="V681" s="653"/>
      <c r="W681" s="611" t="s">
        <v>2708</v>
      </c>
      <c r="X681" s="620"/>
      <c r="Y681" s="620"/>
      <c r="Z681" s="620"/>
      <c r="AA681" s="620"/>
    </row>
    <row r="682" spans="1:28" s="302" customFormat="1" ht="31" customHeight="1" x14ac:dyDescent="0.35">
      <c r="A682" s="284">
        <v>337</v>
      </c>
      <c r="B682" s="651" t="s">
        <v>186</v>
      </c>
      <c r="C682" s="594" t="s">
        <v>1399</v>
      </c>
      <c r="D682" s="594" t="s">
        <v>49</v>
      </c>
      <c r="E682" s="594" t="s">
        <v>186</v>
      </c>
      <c r="F682" s="637"/>
      <c r="G682" s="591" t="s">
        <v>186</v>
      </c>
      <c r="H682" s="607">
        <v>56.83</v>
      </c>
      <c r="I682" s="637">
        <f>I680+F681</f>
        <v>27149.506000000001</v>
      </c>
      <c r="J682" s="594">
        <v>165.05699999999999</v>
      </c>
      <c r="K682" s="637">
        <f t="shared" si="454"/>
        <v>849</v>
      </c>
      <c r="L682" s="607">
        <f t="shared" si="455"/>
        <v>424.5</v>
      </c>
      <c r="M682" s="594">
        <v>192</v>
      </c>
      <c r="N682" s="594">
        <v>225</v>
      </c>
      <c r="O682" s="594">
        <v>417</v>
      </c>
      <c r="P682" s="594">
        <v>199</v>
      </c>
      <c r="Q682" s="594">
        <v>221</v>
      </c>
      <c r="R682" s="594">
        <v>420</v>
      </c>
      <c r="S682" s="594" t="s">
        <v>1400</v>
      </c>
      <c r="T682" s="594" t="s">
        <v>1401</v>
      </c>
      <c r="U682" s="653">
        <v>524342.33200000005</v>
      </c>
      <c r="V682" s="653">
        <v>2438192.9730000002</v>
      </c>
      <c r="W682" s="639" t="s">
        <v>2579</v>
      </c>
      <c r="X682" s="620" t="s">
        <v>194</v>
      </c>
      <c r="Y682" s="620" t="s">
        <v>194</v>
      </c>
      <c r="Z682" s="620" t="s">
        <v>194</v>
      </c>
      <c r="AA682" s="620" t="s">
        <v>194</v>
      </c>
    </row>
    <row r="683" spans="1:28" s="302" customFormat="1" ht="31" customHeight="1" x14ac:dyDescent="0.35">
      <c r="A683" s="276"/>
      <c r="B683" s="651" t="s">
        <v>186</v>
      </c>
      <c r="C683" s="594"/>
      <c r="D683" s="594"/>
      <c r="E683" s="594"/>
      <c r="F683" s="637">
        <v>414</v>
      </c>
      <c r="G683" s="591"/>
      <c r="H683" s="607"/>
      <c r="I683" s="637"/>
      <c r="J683" s="594"/>
      <c r="K683" s="659"/>
      <c r="L683" s="660"/>
      <c r="M683" s="594"/>
      <c r="N683" s="594"/>
      <c r="O683" s="594"/>
      <c r="P683" s="594"/>
      <c r="Q683" s="594"/>
      <c r="R683" s="594"/>
      <c r="S683" s="594"/>
      <c r="T683" s="594"/>
      <c r="U683" s="653"/>
      <c r="V683" s="653"/>
      <c r="W683" s="611" t="s">
        <v>1402</v>
      </c>
      <c r="X683" s="620"/>
      <c r="Y683" s="620"/>
      <c r="Z683" s="620"/>
      <c r="AA683" s="620"/>
    </row>
    <row r="684" spans="1:28" s="302" customFormat="1" ht="31" customHeight="1" x14ac:dyDescent="0.35">
      <c r="A684" s="284">
        <v>338</v>
      </c>
      <c r="B684" s="651" t="s">
        <v>186</v>
      </c>
      <c r="C684" s="594" t="s">
        <v>1403</v>
      </c>
      <c r="D684" s="594" t="s">
        <v>49</v>
      </c>
      <c r="E684" s="594" t="s">
        <v>186</v>
      </c>
      <c r="F684" s="637"/>
      <c r="G684" s="591" t="s">
        <v>186</v>
      </c>
      <c r="H684" s="607">
        <v>56.83</v>
      </c>
      <c r="I684" s="637">
        <f>I682+F683</f>
        <v>27563.506000000001</v>
      </c>
      <c r="J684" s="594">
        <v>160.95699999999999</v>
      </c>
      <c r="K684" s="637">
        <f t="shared" si="454"/>
        <v>827</v>
      </c>
      <c r="L684" s="607">
        <f t="shared" si="455"/>
        <v>413.5</v>
      </c>
      <c r="M684" s="594">
        <v>190</v>
      </c>
      <c r="N684" s="594">
        <v>227</v>
      </c>
      <c r="O684" s="594">
        <v>416</v>
      </c>
      <c r="P684" s="594">
        <v>194</v>
      </c>
      <c r="Q684" s="594">
        <v>222</v>
      </c>
      <c r="R684" s="594">
        <v>416</v>
      </c>
      <c r="S684" s="594" t="s">
        <v>1404</v>
      </c>
      <c r="T684" s="594" t="s">
        <v>1405</v>
      </c>
      <c r="U684" s="653">
        <v>524755.70799999998</v>
      </c>
      <c r="V684" s="653">
        <v>2438170.2650000001</v>
      </c>
      <c r="W684" s="639" t="s">
        <v>2579</v>
      </c>
      <c r="X684" s="620" t="s">
        <v>194</v>
      </c>
      <c r="Y684" s="620" t="s">
        <v>194</v>
      </c>
      <c r="Z684" s="620" t="s">
        <v>194</v>
      </c>
      <c r="AA684" s="620" t="s">
        <v>194</v>
      </c>
    </row>
    <row r="685" spans="1:28" ht="31" customHeight="1" x14ac:dyDescent="0.35">
      <c r="A685" s="276"/>
      <c r="B685" s="651" t="s">
        <v>186</v>
      </c>
      <c r="C685" s="594"/>
      <c r="D685" s="594"/>
      <c r="E685" s="594"/>
      <c r="F685" s="637">
        <v>413</v>
      </c>
      <c r="G685" s="591"/>
      <c r="H685" s="607"/>
      <c r="I685" s="637"/>
      <c r="J685" s="594"/>
      <c r="K685" s="659"/>
      <c r="L685" s="660"/>
      <c r="M685" s="594"/>
      <c r="N685" s="594"/>
      <c r="O685" s="594"/>
      <c r="P685" s="594"/>
      <c r="Q685" s="594"/>
      <c r="R685" s="594"/>
      <c r="S685" s="594"/>
      <c r="T685" s="594"/>
      <c r="U685" s="653"/>
      <c r="V685" s="653"/>
      <c r="W685" s="611" t="s">
        <v>1406</v>
      </c>
      <c r="X685" s="620"/>
      <c r="Y685" s="620"/>
      <c r="Z685" s="620"/>
      <c r="AA685" s="620"/>
    </row>
    <row r="686" spans="1:28" ht="31" customHeight="1" x14ac:dyDescent="0.35">
      <c r="A686" s="284">
        <v>339</v>
      </c>
      <c r="B686" s="651" t="s">
        <v>186</v>
      </c>
      <c r="C686" s="594" t="s">
        <v>1407</v>
      </c>
      <c r="D686" s="594" t="s">
        <v>235</v>
      </c>
      <c r="E686" s="594" t="s">
        <v>186</v>
      </c>
      <c r="F686" s="637"/>
      <c r="G686" s="591" t="s">
        <v>186</v>
      </c>
      <c r="H686" s="607">
        <v>50.83</v>
      </c>
      <c r="I686" s="637">
        <f>I684+F685</f>
        <v>27976.506000000001</v>
      </c>
      <c r="J686" s="594">
        <v>162.46299999999999</v>
      </c>
      <c r="K686" s="637">
        <f t="shared" si="454"/>
        <v>818</v>
      </c>
      <c r="L686" s="607">
        <f t="shared" si="455"/>
        <v>409</v>
      </c>
      <c r="M686" s="594">
        <v>187</v>
      </c>
      <c r="N686" s="594">
        <v>175</v>
      </c>
      <c r="O686" s="594">
        <v>362</v>
      </c>
      <c r="P686" s="594">
        <v>193</v>
      </c>
      <c r="Q686" s="594">
        <v>182</v>
      </c>
      <c r="R686" s="594">
        <v>375</v>
      </c>
      <c r="S686" s="594" t="s">
        <v>1408</v>
      </c>
      <c r="T686" s="594" t="s">
        <v>1409</v>
      </c>
      <c r="U686" s="653">
        <v>525168.08700000006</v>
      </c>
      <c r="V686" s="653">
        <v>2438147.611</v>
      </c>
      <c r="W686" s="639" t="s">
        <v>2579</v>
      </c>
      <c r="X686" s="620" t="s">
        <v>194</v>
      </c>
      <c r="Y686" s="620" t="s">
        <v>194</v>
      </c>
      <c r="Z686" s="620" t="s">
        <v>194</v>
      </c>
      <c r="AA686" s="620" t="s">
        <v>194</v>
      </c>
    </row>
    <row r="687" spans="1:28" ht="31" customHeight="1" x14ac:dyDescent="0.35">
      <c r="A687" s="276"/>
      <c r="B687" s="651" t="s">
        <v>186</v>
      </c>
      <c r="C687" s="594"/>
      <c r="D687" s="594"/>
      <c r="E687" s="594"/>
      <c r="F687" s="637">
        <v>405</v>
      </c>
      <c r="G687" s="591"/>
      <c r="H687" s="607"/>
      <c r="I687" s="637"/>
      <c r="J687" s="594"/>
      <c r="K687" s="659"/>
      <c r="L687" s="660"/>
      <c r="M687" s="594"/>
      <c r="N687" s="594"/>
      <c r="O687" s="594"/>
      <c r="P687" s="594"/>
      <c r="Q687" s="594"/>
      <c r="R687" s="594"/>
      <c r="S687" s="594"/>
      <c r="T687" s="594"/>
      <c r="U687" s="653"/>
      <c r="V687" s="653"/>
      <c r="W687" s="611" t="s">
        <v>1410</v>
      </c>
      <c r="X687" s="620"/>
      <c r="Y687" s="620"/>
      <c r="Z687" s="620"/>
      <c r="AA687" s="620"/>
      <c r="AB687" s="303" t="s">
        <v>1411</v>
      </c>
    </row>
    <row r="688" spans="1:28" ht="31" customHeight="1" x14ac:dyDescent="0.35">
      <c r="A688" s="284">
        <v>340</v>
      </c>
      <c r="B688" s="651" t="s">
        <v>186</v>
      </c>
      <c r="C688" s="594" t="s">
        <v>1412</v>
      </c>
      <c r="D688" s="594" t="s">
        <v>49</v>
      </c>
      <c r="E688" s="594" t="s">
        <v>186</v>
      </c>
      <c r="F688" s="637"/>
      <c r="G688" s="591"/>
      <c r="H688" s="607">
        <v>56.83</v>
      </c>
      <c r="I688" s="637">
        <f>I686+F687</f>
        <v>28381.506000000001</v>
      </c>
      <c r="J688" s="594">
        <v>162.81399999999999</v>
      </c>
      <c r="K688" s="637">
        <f t="shared" si="454"/>
        <v>828.81099999999992</v>
      </c>
      <c r="L688" s="607">
        <f t="shared" si="455"/>
        <v>414.40549999999996</v>
      </c>
      <c r="M688" s="594">
        <v>231</v>
      </c>
      <c r="N688" s="594">
        <v>206</v>
      </c>
      <c r="O688" s="594">
        <v>437</v>
      </c>
      <c r="P688" s="594">
        <v>224</v>
      </c>
      <c r="Q688" s="594">
        <v>208</v>
      </c>
      <c r="R688" s="594">
        <v>433</v>
      </c>
      <c r="S688" s="594" t="s">
        <v>1413</v>
      </c>
      <c r="T688" s="594" t="s">
        <v>1414</v>
      </c>
      <c r="U688" s="653">
        <v>525572.47699999996</v>
      </c>
      <c r="V688" s="653">
        <v>2438125.3960000002</v>
      </c>
      <c r="W688" s="639" t="s">
        <v>2579</v>
      </c>
      <c r="X688" s="620" t="s">
        <v>194</v>
      </c>
      <c r="Y688" s="620" t="s">
        <v>194</v>
      </c>
      <c r="Z688" s="620" t="s">
        <v>194</v>
      </c>
      <c r="AA688" s="620" t="s">
        <v>194</v>
      </c>
    </row>
    <row r="689" spans="1:28" ht="31" customHeight="1" x14ac:dyDescent="0.35">
      <c r="A689" s="276"/>
      <c r="B689" s="651" t="s">
        <v>186</v>
      </c>
      <c r="C689" s="594"/>
      <c r="D689" s="594"/>
      <c r="E689" s="594"/>
      <c r="F689" s="637">
        <v>423.81099999999998</v>
      </c>
      <c r="G689" s="618"/>
      <c r="H689" s="607"/>
      <c r="I689" s="637"/>
      <c r="J689" s="594"/>
      <c r="K689" s="659"/>
      <c r="L689" s="660"/>
      <c r="M689" s="594"/>
      <c r="N689" s="594"/>
      <c r="O689" s="594"/>
      <c r="P689" s="594"/>
      <c r="Q689" s="594"/>
      <c r="R689" s="594"/>
      <c r="S689" s="594"/>
      <c r="T689" s="594"/>
      <c r="U689" s="653"/>
      <c r="V689" s="653"/>
      <c r="W689" s="611" t="s">
        <v>1415</v>
      </c>
      <c r="X689" s="620"/>
      <c r="Y689" s="620"/>
      <c r="Z689" s="620"/>
      <c r="AA689" s="620"/>
      <c r="AB689" s="297" t="s">
        <v>1416</v>
      </c>
    </row>
    <row r="690" spans="1:28" ht="31" customHeight="1" x14ac:dyDescent="0.35">
      <c r="A690" s="284">
        <v>341</v>
      </c>
      <c r="B690" s="651" t="s">
        <v>1417</v>
      </c>
      <c r="C690" s="594" t="s">
        <v>1418</v>
      </c>
      <c r="D690" s="594" t="s">
        <v>213</v>
      </c>
      <c r="E690" s="594" t="s">
        <v>1419</v>
      </c>
      <c r="F690" s="637"/>
      <c r="G690" s="637">
        <f>SUM(F667:F689)</f>
        <v>4750.8109999999997</v>
      </c>
      <c r="H690" s="607">
        <v>51.32</v>
      </c>
      <c r="I690" s="637">
        <f>I688+F689</f>
        <v>28805.317000000003</v>
      </c>
      <c r="J690" s="594">
        <v>164.36600000000001</v>
      </c>
      <c r="K690" s="637">
        <f t="shared" si="454"/>
        <v>872.81099999999992</v>
      </c>
      <c r="L690" s="607">
        <f t="shared" si="455"/>
        <v>436.40549999999996</v>
      </c>
      <c r="M690" s="594">
        <v>203</v>
      </c>
      <c r="N690" s="594">
        <v>194</v>
      </c>
      <c r="O690" s="594">
        <v>397</v>
      </c>
      <c r="P690" s="594">
        <v>198</v>
      </c>
      <c r="Q690" s="594">
        <v>202</v>
      </c>
      <c r="R690" s="594">
        <v>400</v>
      </c>
      <c r="S690" s="594" t="s">
        <v>1420</v>
      </c>
      <c r="T690" s="594" t="s">
        <v>1421</v>
      </c>
      <c r="U690" s="594">
        <v>525995.65</v>
      </c>
      <c r="V690" s="594">
        <v>2438102.15</v>
      </c>
      <c r="W690" s="639" t="s">
        <v>2579</v>
      </c>
      <c r="X690" s="620" t="s">
        <v>194</v>
      </c>
      <c r="Y690" s="620" t="s">
        <v>194</v>
      </c>
      <c r="Z690" s="620" t="s">
        <v>194</v>
      </c>
      <c r="AA690" s="620" t="s">
        <v>194</v>
      </c>
    </row>
    <row r="691" spans="1:28" ht="31" customHeight="1" x14ac:dyDescent="0.35">
      <c r="A691" s="276"/>
      <c r="B691" s="651" t="s">
        <v>186</v>
      </c>
      <c r="C691" s="594"/>
      <c r="D691" s="594"/>
      <c r="E691" s="594"/>
      <c r="F691" s="637">
        <v>449</v>
      </c>
      <c r="G691" s="591"/>
      <c r="H691" s="607"/>
      <c r="I691" s="637"/>
      <c r="J691" s="594"/>
      <c r="K691" s="659"/>
      <c r="L691" s="660"/>
      <c r="M691" s="594"/>
      <c r="N691" s="594"/>
      <c r="O691" s="594"/>
      <c r="P691" s="594"/>
      <c r="Q691" s="594"/>
      <c r="R691" s="594"/>
      <c r="S691" s="594"/>
      <c r="T691" s="594"/>
      <c r="U691" s="594"/>
      <c r="V691" s="594"/>
      <c r="W691" s="647" t="s">
        <v>1422</v>
      </c>
      <c r="X691" s="620"/>
      <c r="Y691" s="620"/>
      <c r="Z691" s="620"/>
      <c r="AA691" s="620"/>
    </row>
    <row r="692" spans="1:28" ht="31" customHeight="1" x14ac:dyDescent="0.35">
      <c r="A692" s="284">
        <v>342</v>
      </c>
      <c r="B692" s="651" t="s">
        <v>186</v>
      </c>
      <c r="C692" s="594" t="s">
        <v>1423</v>
      </c>
      <c r="D692" s="594" t="s">
        <v>501</v>
      </c>
      <c r="E692" s="594" t="s">
        <v>186</v>
      </c>
      <c r="F692" s="637"/>
      <c r="G692" s="591"/>
      <c r="H692" s="607">
        <v>62.83</v>
      </c>
      <c r="I692" s="637">
        <f>I690+F691</f>
        <v>29254.317000000003</v>
      </c>
      <c r="J692" s="594">
        <v>166.01900000000001</v>
      </c>
      <c r="K692" s="637">
        <f t="shared" si="454"/>
        <v>844</v>
      </c>
      <c r="L692" s="607">
        <f t="shared" si="455"/>
        <v>422</v>
      </c>
      <c r="M692" s="594">
        <v>256</v>
      </c>
      <c r="N692" s="594">
        <v>214</v>
      </c>
      <c r="O692" s="594">
        <v>471</v>
      </c>
      <c r="P692" s="594">
        <v>249</v>
      </c>
      <c r="Q692" s="594">
        <v>211</v>
      </c>
      <c r="R692" s="594">
        <v>459</v>
      </c>
      <c r="S692" s="594" t="s">
        <v>1424</v>
      </c>
      <c r="T692" s="594" t="s">
        <v>1425</v>
      </c>
      <c r="U692" s="594">
        <v>526340.63899999997</v>
      </c>
      <c r="V692" s="594">
        <v>2437814.7760000001</v>
      </c>
      <c r="W692" s="639" t="s">
        <v>2580</v>
      </c>
      <c r="X692" s="620" t="s">
        <v>194</v>
      </c>
      <c r="Y692" s="620" t="s">
        <v>194</v>
      </c>
      <c r="Z692" s="620" t="s">
        <v>194</v>
      </c>
      <c r="AA692" s="620" t="s">
        <v>194</v>
      </c>
    </row>
    <row r="693" spans="1:28" ht="31" customHeight="1" x14ac:dyDescent="0.35">
      <c r="A693" s="276"/>
      <c r="B693" s="651" t="s">
        <v>186</v>
      </c>
      <c r="C693" s="594"/>
      <c r="D693" s="594"/>
      <c r="E693" s="594"/>
      <c r="F693" s="637">
        <v>395</v>
      </c>
      <c r="G693" s="591"/>
      <c r="H693" s="607"/>
      <c r="I693" s="637"/>
      <c r="J693" s="594"/>
      <c r="K693" s="659"/>
      <c r="L693" s="660"/>
      <c r="M693" s="594"/>
      <c r="N693" s="594"/>
      <c r="O693" s="594"/>
      <c r="P693" s="594"/>
      <c r="Q693" s="594"/>
      <c r="R693" s="594"/>
      <c r="S693" s="594"/>
      <c r="T693" s="594"/>
      <c r="U693" s="594"/>
      <c r="V693" s="594"/>
      <c r="W693" s="647" t="s">
        <v>1426</v>
      </c>
      <c r="X693" s="620"/>
      <c r="Y693" s="620"/>
      <c r="Z693" s="620"/>
      <c r="AA693" s="620"/>
      <c r="AB693" s="297" t="s">
        <v>1416</v>
      </c>
    </row>
    <row r="694" spans="1:28" ht="31" customHeight="1" x14ac:dyDescent="0.35">
      <c r="A694" s="284">
        <v>343</v>
      </c>
      <c r="B694" s="651" t="s">
        <v>186</v>
      </c>
      <c r="C694" s="594" t="s">
        <v>1427</v>
      </c>
      <c r="D694" s="594" t="s">
        <v>45</v>
      </c>
      <c r="E694" s="594" t="s">
        <v>186</v>
      </c>
      <c r="F694" s="637"/>
      <c r="G694" s="591"/>
      <c r="H694" s="607">
        <v>53.83</v>
      </c>
      <c r="I694" s="637">
        <f>I692+F693</f>
        <v>29649.317000000003</v>
      </c>
      <c r="J694" s="594">
        <v>171.40299999999999</v>
      </c>
      <c r="K694" s="637">
        <f t="shared" si="454"/>
        <v>752</v>
      </c>
      <c r="L694" s="607">
        <f t="shared" si="455"/>
        <v>376</v>
      </c>
      <c r="M694" s="594">
        <v>181</v>
      </c>
      <c r="N694" s="594">
        <v>160</v>
      </c>
      <c r="O694" s="594">
        <v>342</v>
      </c>
      <c r="P694" s="594">
        <v>186</v>
      </c>
      <c r="Q694" s="594">
        <v>165</v>
      </c>
      <c r="R694" s="594">
        <v>351</v>
      </c>
      <c r="S694" s="594" t="s">
        <v>1428</v>
      </c>
      <c r="T694" s="594" t="s">
        <v>1429</v>
      </c>
      <c r="U694" s="594">
        <v>526644.13600000006</v>
      </c>
      <c r="V694" s="594">
        <v>2437561.9640000002</v>
      </c>
      <c r="W694" s="639" t="s">
        <v>2580</v>
      </c>
      <c r="X694" s="620" t="s">
        <v>194</v>
      </c>
      <c r="Y694" s="620" t="s">
        <v>194</v>
      </c>
      <c r="Z694" s="620" t="s">
        <v>194</v>
      </c>
      <c r="AA694" s="620" t="s">
        <v>194</v>
      </c>
    </row>
    <row r="695" spans="1:28" ht="31" customHeight="1" x14ac:dyDescent="0.35">
      <c r="A695" s="276"/>
      <c r="B695" s="651" t="s">
        <v>186</v>
      </c>
      <c r="C695" s="594"/>
      <c r="D695" s="594"/>
      <c r="E695" s="594"/>
      <c r="F695" s="637">
        <v>357</v>
      </c>
      <c r="G695" s="591"/>
      <c r="H695" s="607"/>
      <c r="I695" s="637"/>
      <c r="J695" s="594"/>
      <c r="K695" s="659"/>
      <c r="L695" s="660"/>
      <c r="M695" s="594"/>
      <c r="N695" s="594"/>
      <c r="O695" s="594"/>
      <c r="P695" s="594"/>
      <c r="Q695" s="594"/>
      <c r="R695" s="594"/>
      <c r="S695" s="594"/>
      <c r="T695" s="594"/>
      <c r="U695" s="594"/>
      <c r="V695" s="594"/>
      <c r="W695" s="611" t="s">
        <v>2709</v>
      </c>
      <c r="X695" s="620"/>
      <c r="Y695" s="620"/>
      <c r="Z695" s="620"/>
      <c r="AA695" s="620"/>
    </row>
    <row r="696" spans="1:28" ht="31" customHeight="1" x14ac:dyDescent="0.35">
      <c r="A696" s="284">
        <v>344</v>
      </c>
      <c r="B696" s="651" t="s">
        <v>186</v>
      </c>
      <c r="C696" s="594" t="s">
        <v>1430</v>
      </c>
      <c r="D696" s="594" t="s">
        <v>45</v>
      </c>
      <c r="E696" s="594" t="s">
        <v>186</v>
      </c>
      <c r="F696" s="637"/>
      <c r="G696" s="591"/>
      <c r="H696" s="607">
        <v>53.83</v>
      </c>
      <c r="I696" s="637">
        <f>I694+F695</f>
        <v>30006.317000000003</v>
      </c>
      <c r="J696" s="594">
        <v>175.07</v>
      </c>
      <c r="K696" s="637">
        <f t="shared" si="454"/>
        <v>780</v>
      </c>
      <c r="L696" s="607">
        <f t="shared" si="455"/>
        <v>390</v>
      </c>
      <c r="M696" s="594">
        <v>197</v>
      </c>
      <c r="N696" s="594">
        <v>166</v>
      </c>
      <c r="O696" s="594">
        <v>364</v>
      </c>
      <c r="P696" s="594">
        <v>193</v>
      </c>
      <c r="Q696" s="594">
        <v>178</v>
      </c>
      <c r="R696" s="594">
        <v>371</v>
      </c>
      <c r="S696" s="594" t="s">
        <v>1431</v>
      </c>
      <c r="T696" s="594" t="s">
        <v>1432</v>
      </c>
      <c r="U696" s="594">
        <v>526918.43700000003</v>
      </c>
      <c r="V696" s="594">
        <v>2437333.4720000001</v>
      </c>
      <c r="W696" s="639" t="s">
        <v>2580</v>
      </c>
      <c r="X696" s="620" t="s">
        <v>194</v>
      </c>
      <c r="Y696" s="620" t="s">
        <v>194</v>
      </c>
      <c r="Z696" s="620" t="s">
        <v>194</v>
      </c>
      <c r="AA696" s="620" t="s">
        <v>194</v>
      </c>
    </row>
    <row r="697" spans="1:28" ht="31" customHeight="1" x14ac:dyDescent="0.35">
      <c r="A697" s="276"/>
      <c r="B697" s="651" t="s">
        <v>186</v>
      </c>
      <c r="C697" s="594"/>
      <c r="D697" s="594"/>
      <c r="E697" s="594"/>
      <c r="F697" s="637">
        <v>423</v>
      </c>
      <c r="G697" s="591"/>
      <c r="H697" s="607"/>
      <c r="I697" s="637"/>
      <c r="J697" s="594"/>
      <c r="K697" s="659"/>
      <c r="L697" s="660"/>
      <c r="M697" s="594"/>
      <c r="N697" s="594"/>
      <c r="O697" s="594"/>
      <c r="P697" s="594"/>
      <c r="Q697" s="594"/>
      <c r="R697" s="594"/>
      <c r="S697" s="594"/>
      <c r="T697" s="594"/>
      <c r="U697" s="594"/>
      <c r="V697" s="594"/>
      <c r="W697" s="647" t="s">
        <v>1433</v>
      </c>
      <c r="X697" s="620"/>
      <c r="Y697" s="620"/>
      <c r="Z697" s="620"/>
      <c r="AA697" s="620"/>
    </row>
    <row r="698" spans="1:28" ht="31" customHeight="1" x14ac:dyDescent="0.35">
      <c r="A698" s="284">
        <v>345</v>
      </c>
      <c r="B698" s="651" t="s">
        <v>186</v>
      </c>
      <c r="C698" s="594" t="s">
        <v>1434</v>
      </c>
      <c r="D698" s="594" t="s">
        <v>45</v>
      </c>
      <c r="E698" s="594" t="s">
        <v>186</v>
      </c>
      <c r="F698" s="637"/>
      <c r="G698" s="591"/>
      <c r="H698" s="607">
        <v>53.83</v>
      </c>
      <c r="I698" s="637">
        <f>I696+F697</f>
        <v>30429.317000000003</v>
      </c>
      <c r="J698" s="594">
        <v>185.78899999999999</v>
      </c>
      <c r="K698" s="637">
        <f t="shared" si="454"/>
        <v>752</v>
      </c>
      <c r="L698" s="607">
        <f t="shared" si="455"/>
        <v>376</v>
      </c>
      <c r="M698" s="594">
        <v>258</v>
      </c>
      <c r="N698" s="594">
        <v>158</v>
      </c>
      <c r="O698" s="594">
        <v>416</v>
      </c>
      <c r="P698" s="594">
        <v>247</v>
      </c>
      <c r="Q698" s="594">
        <v>160</v>
      </c>
      <c r="R698" s="594">
        <v>407</v>
      </c>
      <c r="S698" s="594" t="s">
        <v>1435</v>
      </c>
      <c r="T698" s="594" t="s">
        <v>1436</v>
      </c>
      <c r="U698" s="594">
        <v>527243.44900000002</v>
      </c>
      <c r="V698" s="594">
        <v>2437062.7390000001</v>
      </c>
      <c r="W698" s="639" t="s">
        <v>2580</v>
      </c>
      <c r="X698" s="620" t="s">
        <v>194</v>
      </c>
      <c r="Y698" s="620" t="s">
        <v>194</v>
      </c>
      <c r="Z698" s="620" t="s">
        <v>194</v>
      </c>
      <c r="AA698" s="620" t="s">
        <v>194</v>
      </c>
    </row>
    <row r="699" spans="1:28" ht="31" customHeight="1" x14ac:dyDescent="0.35">
      <c r="A699" s="276"/>
      <c r="B699" s="651" t="s">
        <v>186</v>
      </c>
      <c r="C699" s="594"/>
      <c r="D699" s="594"/>
      <c r="E699" s="594"/>
      <c r="F699" s="637">
        <v>329</v>
      </c>
      <c r="G699" s="591"/>
      <c r="H699" s="607"/>
      <c r="I699" s="637"/>
      <c r="J699" s="594"/>
      <c r="K699" s="659"/>
      <c r="L699" s="660"/>
      <c r="M699" s="594"/>
      <c r="N699" s="594"/>
      <c r="O699" s="594"/>
      <c r="P699" s="594"/>
      <c r="Q699" s="594"/>
      <c r="R699" s="594"/>
      <c r="S699" s="594"/>
      <c r="T699" s="594"/>
      <c r="U699" s="594"/>
      <c r="V699" s="594"/>
      <c r="W699" s="647" t="s">
        <v>2710</v>
      </c>
      <c r="X699" s="620"/>
      <c r="Y699" s="620"/>
      <c r="Z699" s="620"/>
      <c r="AA699" s="620"/>
    </row>
    <row r="700" spans="1:28" ht="31" customHeight="1" x14ac:dyDescent="0.35">
      <c r="A700" s="284">
        <v>346</v>
      </c>
      <c r="B700" s="651" t="s">
        <v>1437</v>
      </c>
      <c r="C700" s="594" t="s">
        <v>1438</v>
      </c>
      <c r="D700" s="594" t="s">
        <v>381</v>
      </c>
      <c r="E700" s="594" t="s">
        <v>1439</v>
      </c>
      <c r="F700" s="637"/>
      <c r="G700" s="637">
        <f>SUM(F691:F699)</f>
        <v>1953</v>
      </c>
      <c r="H700" s="607">
        <v>54.32</v>
      </c>
      <c r="I700" s="637">
        <f>I698+F699</f>
        <v>30758.317000000003</v>
      </c>
      <c r="J700" s="594">
        <v>181</v>
      </c>
      <c r="K700" s="637">
        <f t="shared" ref="K700:K750" si="456">F701+F699</f>
        <v>702</v>
      </c>
      <c r="L700" s="607">
        <f t="shared" si="455"/>
        <v>351</v>
      </c>
      <c r="M700" s="594">
        <v>171</v>
      </c>
      <c r="N700" s="594">
        <v>190</v>
      </c>
      <c r="O700" s="594">
        <v>361</v>
      </c>
      <c r="P700" s="594">
        <v>170</v>
      </c>
      <c r="Q700" s="594">
        <v>189</v>
      </c>
      <c r="R700" s="594">
        <v>359</v>
      </c>
      <c r="S700" s="594" t="s">
        <v>1440</v>
      </c>
      <c r="T700" s="594" t="s">
        <v>1441</v>
      </c>
      <c r="U700" s="594">
        <v>527496.21</v>
      </c>
      <c r="V700" s="594">
        <v>2436852.19</v>
      </c>
      <c r="W700" s="639" t="s">
        <v>2580</v>
      </c>
      <c r="X700" s="620" t="s">
        <v>194</v>
      </c>
      <c r="Y700" s="620" t="s">
        <v>194</v>
      </c>
      <c r="Z700" s="620" t="s">
        <v>194</v>
      </c>
      <c r="AA700" s="620" t="s">
        <v>194</v>
      </c>
    </row>
    <row r="701" spans="1:28" ht="31" customHeight="1" x14ac:dyDescent="0.35">
      <c r="A701" s="276"/>
      <c r="B701" s="651" t="s">
        <v>186</v>
      </c>
      <c r="C701" s="594"/>
      <c r="D701" s="594"/>
      <c r="E701" s="594"/>
      <c r="F701" s="637">
        <v>373</v>
      </c>
      <c r="G701" s="591"/>
      <c r="H701" s="607"/>
      <c r="I701" s="637"/>
      <c r="J701" s="594"/>
      <c r="K701" s="659"/>
      <c r="L701" s="660"/>
      <c r="M701" s="594"/>
      <c r="N701" s="594"/>
      <c r="O701" s="594"/>
      <c r="P701" s="594"/>
      <c r="Q701" s="594"/>
      <c r="R701" s="594"/>
      <c r="S701" s="594"/>
      <c r="T701" s="594"/>
      <c r="U701" s="594"/>
      <c r="V701" s="594"/>
      <c r="W701" s="647" t="s">
        <v>196</v>
      </c>
      <c r="X701" s="620"/>
      <c r="Y701" s="620"/>
      <c r="Z701" s="620"/>
      <c r="AA701" s="620"/>
    </row>
    <row r="702" spans="1:28" ht="31" customHeight="1" x14ac:dyDescent="0.35">
      <c r="A702" s="284">
        <v>347</v>
      </c>
      <c r="B702" s="651" t="s">
        <v>186</v>
      </c>
      <c r="C702" s="594" t="s">
        <v>1442</v>
      </c>
      <c r="D702" s="594" t="s">
        <v>45</v>
      </c>
      <c r="E702" s="594" t="s">
        <v>186</v>
      </c>
      <c r="F702" s="637"/>
      <c r="G702" s="591"/>
      <c r="H702" s="607">
        <v>53.83</v>
      </c>
      <c r="I702" s="637">
        <f>I700+F701</f>
        <v>31131.317000000003</v>
      </c>
      <c r="J702" s="594">
        <v>186.37799999999999</v>
      </c>
      <c r="K702" s="637">
        <f t="shared" si="456"/>
        <v>792</v>
      </c>
      <c r="L702" s="607">
        <f t="shared" ref="L702:L750" si="457">K702/2</f>
        <v>396</v>
      </c>
      <c r="M702" s="594">
        <v>184</v>
      </c>
      <c r="N702" s="594">
        <v>216</v>
      </c>
      <c r="O702" s="594">
        <v>400</v>
      </c>
      <c r="P702" s="594">
        <v>185</v>
      </c>
      <c r="Q702" s="594">
        <v>215</v>
      </c>
      <c r="R702" s="594">
        <v>400</v>
      </c>
      <c r="S702" s="594" t="s">
        <v>1443</v>
      </c>
      <c r="T702" s="594" t="s">
        <v>1444</v>
      </c>
      <c r="U702" s="594">
        <v>527867.52300000004</v>
      </c>
      <c r="V702" s="594">
        <v>2436816.7570000002</v>
      </c>
      <c r="W702" s="639" t="s">
        <v>2581</v>
      </c>
      <c r="X702" s="620" t="s">
        <v>194</v>
      </c>
      <c r="Y702" s="620" t="s">
        <v>194</v>
      </c>
      <c r="Z702" s="620" t="s">
        <v>194</v>
      </c>
      <c r="AA702" s="620" t="s">
        <v>194</v>
      </c>
    </row>
    <row r="703" spans="1:28" ht="31" customHeight="1" x14ac:dyDescent="0.35">
      <c r="A703" s="276"/>
      <c r="B703" s="651" t="s">
        <v>186</v>
      </c>
      <c r="C703" s="594"/>
      <c r="D703" s="594"/>
      <c r="E703" s="594"/>
      <c r="F703" s="637">
        <v>419</v>
      </c>
      <c r="G703" s="591"/>
      <c r="H703" s="607"/>
      <c r="I703" s="637"/>
      <c r="J703" s="594"/>
      <c r="K703" s="659"/>
      <c r="L703" s="660"/>
      <c r="M703" s="594"/>
      <c r="N703" s="594"/>
      <c r="O703" s="594"/>
      <c r="P703" s="594"/>
      <c r="Q703" s="594"/>
      <c r="R703" s="594"/>
      <c r="S703" s="594"/>
      <c r="T703" s="594"/>
      <c r="U703" s="594"/>
      <c r="V703" s="594"/>
      <c r="W703" s="647" t="s">
        <v>1445</v>
      </c>
      <c r="X703" s="620"/>
      <c r="Y703" s="620"/>
      <c r="Z703" s="620"/>
      <c r="AA703" s="620"/>
    </row>
    <row r="704" spans="1:28" ht="31" customHeight="1" x14ac:dyDescent="0.35">
      <c r="A704" s="284">
        <v>348</v>
      </c>
      <c r="B704" s="651" t="s">
        <v>186</v>
      </c>
      <c r="C704" s="594" t="s">
        <v>50</v>
      </c>
      <c r="D704" s="594" t="s">
        <v>49</v>
      </c>
      <c r="E704" s="594" t="s">
        <v>186</v>
      </c>
      <c r="F704" s="637"/>
      <c r="G704" s="591"/>
      <c r="H704" s="607">
        <v>56.83</v>
      </c>
      <c r="I704" s="637">
        <f>I702+F703</f>
        <v>31550.317000000003</v>
      </c>
      <c r="J704" s="594">
        <v>181.96</v>
      </c>
      <c r="K704" s="637">
        <f t="shared" si="456"/>
        <v>816</v>
      </c>
      <c r="L704" s="607">
        <f t="shared" si="457"/>
        <v>408</v>
      </c>
      <c r="M704" s="594">
        <v>204</v>
      </c>
      <c r="N704" s="594">
        <v>218</v>
      </c>
      <c r="O704" s="594">
        <v>422</v>
      </c>
      <c r="P704" s="594">
        <v>206</v>
      </c>
      <c r="Q704" s="594">
        <v>213</v>
      </c>
      <c r="R704" s="594">
        <v>419</v>
      </c>
      <c r="S704" s="594" t="s">
        <v>1446</v>
      </c>
      <c r="T704" s="594" t="s">
        <v>1447</v>
      </c>
      <c r="U704" s="594">
        <v>528284.62899999996</v>
      </c>
      <c r="V704" s="594">
        <v>2436776.9539999999</v>
      </c>
      <c r="W704" s="639" t="s">
        <v>2581</v>
      </c>
      <c r="X704" s="620" t="s">
        <v>194</v>
      </c>
      <c r="Y704" s="620" t="s">
        <v>194</v>
      </c>
      <c r="Z704" s="620" t="s">
        <v>194</v>
      </c>
      <c r="AA704" s="620" t="s">
        <v>194</v>
      </c>
    </row>
    <row r="705" spans="1:28" ht="31" customHeight="1" x14ac:dyDescent="0.35">
      <c r="A705" s="276"/>
      <c r="B705" s="651" t="s">
        <v>186</v>
      </c>
      <c r="C705" s="594"/>
      <c r="D705" s="594"/>
      <c r="E705" s="594"/>
      <c r="F705" s="637">
        <v>397</v>
      </c>
      <c r="G705" s="591"/>
      <c r="H705" s="607"/>
      <c r="I705" s="637"/>
      <c r="J705" s="594"/>
      <c r="K705" s="659"/>
      <c r="L705" s="660"/>
      <c r="M705" s="594"/>
      <c r="N705" s="594"/>
      <c r="O705" s="594"/>
      <c r="P705" s="594"/>
      <c r="Q705" s="594"/>
      <c r="R705" s="594"/>
      <c r="S705" s="594"/>
      <c r="T705" s="594"/>
      <c r="U705" s="594"/>
      <c r="V705" s="594"/>
      <c r="W705" s="647" t="s">
        <v>397</v>
      </c>
      <c r="X705" s="620"/>
      <c r="Y705" s="620"/>
      <c r="Z705" s="620"/>
      <c r="AA705" s="620"/>
    </row>
    <row r="706" spans="1:28" ht="31" customHeight="1" x14ac:dyDescent="0.35">
      <c r="A706" s="284">
        <v>349</v>
      </c>
      <c r="B706" s="651" t="s">
        <v>186</v>
      </c>
      <c r="C706" s="594" t="s">
        <v>52</v>
      </c>
      <c r="D706" s="594" t="s">
        <v>45</v>
      </c>
      <c r="E706" s="594" t="s">
        <v>186</v>
      </c>
      <c r="F706" s="637"/>
      <c r="G706" s="591"/>
      <c r="H706" s="607">
        <v>53.83</v>
      </c>
      <c r="I706" s="637">
        <f>I704+F705</f>
        <v>31947.317000000003</v>
      </c>
      <c r="J706" s="594">
        <v>180.761</v>
      </c>
      <c r="K706" s="637">
        <f t="shared" si="456"/>
        <v>771</v>
      </c>
      <c r="L706" s="607">
        <f t="shared" si="457"/>
        <v>385.5</v>
      </c>
      <c r="M706" s="594">
        <v>180</v>
      </c>
      <c r="N706" s="594">
        <v>175</v>
      </c>
      <c r="O706" s="594">
        <v>355</v>
      </c>
      <c r="P706" s="594">
        <v>185</v>
      </c>
      <c r="Q706" s="594">
        <v>179</v>
      </c>
      <c r="R706" s="594">
        <v>364</v>
      </c>
      <c r="S706" s="594" t="s">
        <v>1448</v>
      </c>
      <c r="T706" s="594" t="s">
        <v>1449</v>
      </c>
      <c r="U706" s="594">
        <v>528679.83299999998</v>
      </c>
      <c r="V706" s="594">
        <v>2436739.2409999999</v>
      </c>
      <c r="W706" s="639" t="s">
        <v>2581</v>
      </c>
      <c r="X706" s="620" t="s">
        <v>194</v>
      </c>
      <c r="Y706" s="620" t="s">
        <v>194</v>
      </c>
      <c r="Z706" s="620" t="s">
        <v>194</v>
      </c>
      <c r="AA706" s="620" t="s">
        <v>194</v>
      </c>
    </row>
    <row r="707" spans="1:28" ht="31" customHeight="1" x14ac:dyDescent="0.35">
      <c r="A707" s="276"/>
      <c r="B707" s="651" t="s">
        <v>186</v>
      </c>
      <c r="C707" s="594"/>
      <c r="D707" s="594"/>
      <c r="E707" s="594"/>
      <c r="F707" s="637">
        <v>374</v>
      </c>
      <c r="G707" s="591"/>
      <c r="H707" s="607"/>
      <c r="I707" s="637"/>
      <c r="J707" s="594"/>
      <c r="K707" s="659"/>
      <c r="L707" s="660"/>
      <c r="M707" s="594"/>
      <c r="N707" s="594"/>
      <c r="O707" s="594"/>
      <c r="P707" s="594"/>
      <c r="Q707" s="594"/>
      <c r="R707" s="594"/>
      <c r="S707" s="594"/>
      <c r="T707" s="594"/>
      <c r="U707" s="594"/>
      <c r="V707" s="594"/>
      <c r="W707" s="611" t="s">
        <v>1450</v>
      </c>
      <c r="X707" s="620"/>
      <c r="Y707" s="620"/>
      <c r="Z707" s="620"/>
      <c r="AA707" s="620"/>
    </row>
    <row r="708" spans="1:28" ht="31" customHeight="1" x14ac:dyDescent="0.35">
      <c r="A708" s="284">
        <v>350</v>
      </c>
      <c r="B708" s="651" t="s">
        <v>186</v>
      </c>
      <c r="C708" s="594" t="s">
        <v>1451</v>
      </c>
      <c r="D708" s="594" t="s">
        <v>45</v>
      </c>
      <c r="E708" s="594" t="s">
        <v>186</v>
      </c>
      <c r="F708" s="637"/>
      <c r="G708" s="591"/>
      <c r="H708" s="607">
        <v>53.83</v>
      </c>
      <c r="I708" s="637">
        <f>I706+F707</f>
        <v>32321.317000000003</v>
      </c>
      <c r="J708" s="594">
        <v>183.29300000000001</v>
      </c>
      <c r="K708" s="637">
        <f t="shared" si="456"/>
        <v>764</v>
      </c>
      <c r="L708" s="607">
        <f t="shared" si="457"/>
        <v>382</v>
      </c>
      <c r="M708" s="594">
        <v>200</v>
      </c>
      <c r="N708" s="594">
        <v>193</v>
      </c>
      <c r="O708" s="594">
        <v>393</v>
      </c>
      <c r="P708" s="594">
        <v>197</v>
      </c>
      <c r="Q708" s="594">
        <v>194</v>
      </c>
      <c r="R708" s="594">
        <v>391</v>
      </c>
      <c r="S708" s="594" t="s">
        <v>1452</v>
      </c>
      <c r="T708" s="594" t="s">
        <v>1453</v>
      </c>
      <c r="U708" s="594">
        <v>529052.14199999999</v>
      </c>
      <c r="V708" s="594">
        <v>2436703.713</v>
      </c>
      <c r="W708" s="639" t="s">
        <v>2581</v>
      </c>
      <c r="X708" s="620" t="s">
        <v>194</v>
      </c>
      <c r="Y708" s="620" t="s">
        <v>194</v>
      </c>
      <c r="Z708" s="620" t="s">
        <v>194</v>
      </c>
      <c r="AA708" s="620" t="s">
        <v>194</v>
      </c>
    </row>
    <row r="709" spans="1:28" ht="31" customHeight="1" x14ac:dyDescent="0.35">
      <c r="A709" s="276"/>
      <c r="B709" s="651" t="s">
        <v>186</v>
      </c>
      <c r="C709" s="594"/>
      <c r="D709" s="594"/>
      <c r="E709" s="594"/>
      <c r="F709" s="637">
        <v>390</v>
      </c>
      <c r="G709" s="591"/>
      <c r="H709" s="607"/>
      <c r="I709" s="637"/>
      <c r="J709" s="594"/>
      <c r="K709" s="659"/>
      <c r="L709" s="660"/>
      <c r="M709" s="594"/>
      <c r="N709" s="594"/>
      <c r="O709" s="594"/>
      <c r="P709" s="594"/>
      <c r="Q709" s="594"/>
      <c r="R709" s="594"/>
      <c r="S709" s="594"/>
      <c r="T709" s="594"/>
      <c r="U709" s="594"/>
      <c r="V709" s="594"/>
      <c r="W709" s="647" t="s">
        <v>507</v>
      </c>
      <c r="X709" s="620"/>
      <c r="Y709" s="620"/>
      <c r="Z709" s="620"/>
      <c r="AA709" s="620"/>
      <c r="AB709" s="297" t="s">
        <v>1454</v>
      </c>
    </row>
    <row r="710" spans="1:28" ht="31" customHeight="1" x14ac:dyDescent="0.35">
      <c r="A710" s="284">
        <v>351</v>
      </c>
      <c r="B710" s="651" t="s">
        <v>186</v>
      </c>
      <c r="C710" s="594" t="s">
        <v>1455</v>
      </c>
      <c r="D710" s="594" t="s">
        <v>65</v>
      </c>
      <c r="E710" s="594" t="s">
        <v>186</v>
      </c>
      <c r="F710" s="637"/>
      <c r="G710" s="591"/>
      <c r="H710" s="607">
        <v>59.83</v>
      </c>
      <c r="I710" s="637">
        <f>I708+F709</f>
        <v>32711.317000000003</v>
      </c>
      <c r="J710" s="594">
        <v>177.708</v>
      </c>
      <c r="K710" s="637">
        <f t="shared" si="456"/>
        <v>775</v>
      </c>
      <c r="L710" s="607">
        <f t="shared" si="457"/>
        <v>387.5</v>
      </c>
      <c r="M710" s="594">
        <v>197</v>
      </c>
      <c r="N710" s="594">
        <v>187</v>
      </c>
      <c r="O710" s="594">
        <v>384</v>
      </c>
      <c r="P710" s="594">
        <v>197</v>
      </c>
      <c r="Q710" s="594">
        <v>189</v>
      </c>
      <c r="R710" s="594">
        <v>386</v>
      </c>
      <c r="S710" s="594" t="s">
        <v>1456</v>
      </c>
      <c r="T710" s="594" t="s">
        <v>1457</v>
      </c>
      <c r="U710" s="594">
        <v>529440.37800000003</v>
      </c>
      <c r="V710" s="594">
        <v>2436666.665</v>
      </c>
      <c r="W710" s="639" t="s">
        <v>2581</v>
      </c>
      <c r="X710" s="620" t="s">
        <v>194</v>
      </c>
      <c r="Y710" s="620" t="s">
        <v>194</v>
      </c>
      <c r="Z710" s="620" t="s">
        <v>194</v>
      </c>
      <c r="AA710" s="620" t="s">
        <v>194</v>
      </c>
    </row>
    <row r="711" spans="1:28" ht="31" customHeight="1" x14ac:dyDescent="0.35">
      <c r="A711" s="276"/>
      <c r="B711" s="651" t="s">
        <v>186</v>
      </c>
      <c r="C711" s="594"/>
      <c r="D711" s="594"/>
      <c r="E711" s="594"/>
      <c r="F711" s="637">
        <v>385</v>
      </c>
      <c r="G711" s="591"/>
      <c r="H711" s="607"/>
      <c r="I711" s="637"/>
      <c r="J711" s="594"/>
      <c r="K711" s="659"/>
      <c r="L711" s="660"/>
      <c r="M711" s="594"/>
      <c r="N711" s="594"/>
      <c r="O711" s="594"/>
      <c r="P711" s="594"/>
      <c r="Q711" s="594"/>
      <c r="R711" s="594"/>
      <c r="S711" s="594"/>
      <c r="T711" s="594"/>
      <c r="U711" s="594"/>
      <c r="V711" s="594"/>
      <c r="W711" s="647" t="s">
        <v>1458</v>
      </c>
      <c r="X711" s="620"/>
      <c r="Y711" s="620"/>
      <c r="Z711" s="620"/>
      <c r="AA711" s="620"/>
      <c r="AB711" s="297" t="s">
        <v>1454</v>
      </c>
    </row>
    <row r="712" spans="1:28" ht="31" customHeight="1" x14ac:dyDescent="0.35">
      <c r="A712" s="284">
        <v>352</v>
      </c>
      <c r="B712" s="651" t="s">
        <v>186</v>
      </c>
      <c r="C712" s="594" t="s">
        <v>1459</v>
      </c>
      <c r="D712" s="594" t="s">
        <v>45</v>
      </c>
      <c r="E712" s="594" t="s">
        <v>186</v>
      </c>
      <c r="F712" s="637"/>
      <c r="G712" s="591"/>
      <c r="H712" s="607">
        <v>53.83</v>
      </c>
      <c r="I712" s="637">
        <f>I710+F711</f>
        <v>33096.317000000003</v>
      </c>
      <c r="J712" s="594">
        <v>184.97800000000001</v>
      </c>
      <c r="K712" s="637">
        <f t="shared" si="456"/>
        <v>817</v>
      </c>
      <c r="L712" s="607">
        <f t="shared" si="457"/>
        <v>408.5</v>
      </c>
      <c r="M712" s="594">
        <v>199</v>
      </c>
      <c r="N712" s="594">
        <v>163</v>
      </c>
      <c r="O712" s="594">
        <v>362</v>
      </c>
      <c r="P712" s="594">
        <v>198</v>
      </c>
      <c r="Q712" s="594">
        <v>177</v>
      </c>
      <c r="R712" s="594">
        <v>375</v>
      </c>
      <c r="S712" s="594" t="s">
        <v>1460</v>
      </c>
      <c r="T712" s="594" t="s">
        <v>1461</v>
      </c>
      <c r="U712" s="594">
        <v>529823.63699999999</v>
      </c>
      <c r="V712" s="594">
        <v>2436630.091</v>
      </c>
      <c r="W712" s="639" t="s">
        <v>2581</v>
      </c>
      <c r="X712" s="620" t="s">
        <v>194</v>
      </c>
      <c r="Y712" s="620" t="s">
        <v>194</v>
      </c>
      <c r="Z712" s="620" t="s">
        <v>194</v>
      </c>
      <c r="AA712" s="620" t="s">
        <v>194</v>
      </c>
    </row>
    <row r="713" spans="1:28" ht="31" customHeight="1" x14ac:dyDescent="0.35">
      <c r="A713" s="276"/>
      <c r="B713" s="651" t="s">
        <v>186</v>
      </c>
      <c r="C713" s="594"/>
      <c r="D713" s="594"/>
      <c r="E713" s="594"/>
      <c r="F713" s="637">
        <v>432</v>
      </c>
      <c r="G713" s="591"/>
      <c r="H713" s="607"/>
      <c r="I713" s="637"/>
      <c r="J713" s="594"/>
      <c r="K713" s="659"/>
      <c r="L713" s="660"/>
      <c r="M713" s="594"/>
      <c r="N713" s="594"/>
      <c r="O713" s="594"/>
      <c r="P713" s="594"/>
      <c r="Q713" s="594"/>
      <c r="R713" s="594"/>
      <c r="S713" s="594"/>
      <c r="T713" s="594"/>
      <c r="U713" s="594"/>
      <c r="V713" s="594"/>
      <c r="W713" s="647" t="s">
        <v>1168</v>
      </c>
      <c r="X713" s="620"/>
      <c r="Y713" s="620"/>
      <c r="Z713" s="620"/>
      <c r="AA713" s="620"/>
      <c r="AB713" s="297" t="s">
        <v>1454</v>
      </c>
    </row>
    <row r="714" spans="1:28" ht="31" customHeight="1" x14ac:dyDescent="0.35">
      <c r="A714" s="284">
        <v>353</v>
      </c>
      <c r="B714" s="651" t="s">
        <v>186</v>
      </c>
      <c r="C714" s="649" t="s">
        <v>1462</v>
      </c>
      <c r="D714" s="649" t="s">
        <v>45</v>
      </c>
      <c r="E714" s="594" t="s">
        <v>186</v>
      </c>
      <c r="F714" s="637"/>
      <c r="G714" s="591"/>
      <c r="H714" s="607">
        <v>56.83</v>
      </c>
      <c r="I714" s="637">
        <f>I712+F713</f>
        <v>33528.317000000003</v>
      </c>
      <c r="J714" s="594">
        <v>194.779</v>
      </c>
      <c r="K714" s="637">
        <f t="shared" si="456"/>
        <v>823</v>
      </c>
      <c r="L714" s="607">
        <f t="shared" si="457"/>
        <v>411.5</v>
      </c>
      <c r="M714" s="594">
        <v>270</v>
      </c>
      <c r="N714" s="594">
        <v>258</v>
      </c>
      <c r="O714" s="594">
        <v>528</v>
      </c>
      <c r="P714" s="594">
        <v>257</v>
      </c>
      <c r="Q714" s="594">
        <v>242</v>
      </c>
      <c r="R714" s="594">
        <v>499</v>
      </c>
      <c r="S714" s="594" t="s">
        <v>1463</v>
      </c>
      <c r="T714" s="594" t="s">
        <v>1464</v>
      </c>
      <c r="U714" s="594">
        <v>530253.68400000001</v>
      </c>
      <c r="V714" s="594">
        <v>2436589.054</v>
      </c>
      <c r="W714" s="639" t="s">
        <v>2581</v>
      </c>
      <c r="X714" s="620" t="s">
        <v>194</v>
      </c>
      <c r="Y714" s="620" t="s">
        <v>194</v>
      </c>
      <c r="Z714" s="620" t="s">
        <v>194</v>
      </c>
      <c r="AA714" s="620" t="s">
        <v>194</v>
      </c>
    </row>
    <row r="715" spans="1:28" ht="31" customHeight="1" x14ac:dyDescent="0.35">
      <c r="A715" s="276"/>
      <c r="B715" s="651" t="s">
        <v>186</v>
      </c>
      <c r="C715" s="594"/>
      <c r="D715" s="594"/>
      <c r="E715" s="594"/>
      <c r="F715" s="637">
        <v>391</v>
      </c>
      <c r="G715" s="591"/>
      <c r="H715" s="607"/>
      <c r="I715" s="637"/>
      <c r="J715" s="594"/>
      <c r="K715" s="659"/>
      <c r="L715" s="660"/>
      <c r="M715" s="594"/>
      <c r="N715" s="594"/>
      <c r="O715" s="594"/>
      <c r="P715" s="594"/>
      <c r="Q715" s="594"/>
      <c r="R715" s="594"/>
      <c r="S715" s="594"/>
      <c r="T715" s="594"/>
      <c r="U715" s="594"/>
      <c r="V715" s="594"/>
      <c r="W715" s="611"/>
      <c r="X715" s="620"/>
      <c r="Y715" s="620"/>
      <c r="Z715" s="620"/>
      <c r="AA715" s="620"/>
      <c r="AB715" s="297" t="s">
        <v>1454</v>
      </c>
    </row>
    <row r="716" spans="1:28" ht="31" customHeight="1" x14ac:dyDescent="0.35">
      <c r="A716" s="284">
        <v>354</v>
      </c>
      <c r="B716" s="651" t="s">
        <v>1465</v>
      </c>
      <c r="C716" s="649" t="s">
        <v>1466</v>
      </c>
      <c r="D716" s="649" t="s">
        <v>189</v>
      </c>
      <c r="E716" s="594" t="s">
        <v>1467</v>
      </c>
      <c r="F716" s="637"/>
      <c r="G716" s="637">
        <f>SUM(F701:F715)</f>
        <v>3161</v>
      </c>
      <c r="H716" s="607">
        <v>57.32</v>
      </c>
      <c r="I716" s="637">
        <f>I714+F715</f>
        <v>33919.317000000003</v>
      </c>
      <c r="J716" s="594">
        <v>175.52</v>
      </c>
      <c r="K716" s="637">
        <f t="shared" si="456"/>
        <v>621</v>
      </c>
      <c r="L716" s="607">
        <f t="shared" si="457"/>
        <v>310.5</v>
      </c>
      <c r="M716" s="594">
        <v>134</v>
      </c>
      <c r="N716" s="594">
        <v>91</v>
      </c>
      <c r="O716" s="594">
        <v>226</v>
      </c>
      <c r="P716" s="594">
        <v>150</v>
      </c>
      <c r="Q716" s="594">
        <v>103</v>
      </c>
      <c r="R716" s="594">
        <v>254</v>
      </c>
      <c r="S716" s="594" t="s">
        <v>1468</v>
      </c>
      <c r="T716" s="594" t="s">
        <v>1469</v>
      </c>
      <c r="U716" s="594">
        <v>530642.92000000004</v>
      </c>
      <c r="V716" s="594">
        <v>2436551.91</v>
      </c>
      <c r="W716" s="639" t="s">
        <v>2581</v>
      </c>
      <c r="X716" s="620" t="s">
        <v>194</v>
      </c>
      <c r="Y716" s="620" t="s">
        <v>194</v>
      </c>
      <c r="Z716" s="620" t="s">
        <v>194</v>
      </c>
      <c r="AA716" s="620" t="s">
        <v>194</v>
      </c>
    </row>
    <row r="717" spans="1:28" ht="31" customHeight="1" x14ac:dyDescent="0.35">
      <c r="A717" s="276"/>
      <c r="B717" s="651" t="s">
        <v>186</v>
      </c>
      <c r="C717" s="594"/>
      <c r="D717" s="594"/>
      <c r="E717" s="594"/>
      <c r="F717" s="637">
        <v>230</v>
      </c>
      <c r="G717" s="637"/>
      <c r="H717" s="607"/>
      <c r="I717" s="637"/>
      <c r="J717" s="594"/>
      <c r="K717" s="659"/>
      <c r="L717" s="660"/>
      <c r="M717" s="594"/>
      <c r="N717" s="594"/>
      <c r="O717" s="594"/>
      <c r="P717" s="594"/>
      <c r="Q717" s="594"/>
      <c r="R717" s="594"/>
      <c r="S717" s="594"/>
      <c r="T717" s="594"/>
      <c r="U717" s="594"/>
      <c r="V717" s="594"/>
      <c r="W717" s="611" t="s">
        <v>2711</v>
      </c>
      <c r="X717" s="620"/>
      <c r="Y717" s="620"/>
      <c r="Z717" s="620"/>
      <c r="AA717" s="620"/>
      <c r="AB717" s="297" t="s">
        <v>1470</v>
      </c>
    </row>
    <row r="718" spans="1:28" ht="31" customHeight="1" x14ac:dyDescent="0.35">
      <c r="A718" s="284">
        <v>355</v>
      </c>
      <c r="B718" s="651" t="s">
        <v>1471</v>
      </c>
      <c r="C718" s="649" t="s">
        <v>1472</v>
      </c>
      <c r="D718" s="649" t="s">
        <v>685</v>
      </c>
      <c r="E718" s="594" t="s">
        <v>1473</v>
      </c>
      <c r="F718" s="637"/>
      <c r="G718" s="637">
        <f>F717</f>
        <v>230</v>
      </c>
      <c r="H718" s="607">
        <v>54.32</v>
      </c>
      <c r="I718" s="637">
        <f>I716+F717</f>
        <v>34149.317000000003</v>
      </c>
      <c r="J718" s="594">
        <v>180.988</v>
      </c>
      <c r="K718" s="637">
        <f t="shared" si="456"/>
        <v>516</v>
      </c>
      <c r="L718" s="607">
        <f t="shared" si="457"/>
        <v>258</v>
      </c>
      <c r="M718" s="594">
        <v>139</v>
      </c>
      <c r="N718" s="594">
        <v>168</v>
      </c>
      <c r="O718" s="594">
        <v>307</v>
      </c>
      <c r="P718" s="594">
        <v>127</v>
      </c>
      <c r="Q718" s="594">
        <v>162</v>
      </c>
      <c r="R718" s="594">
        <v>289</v>
      </c>
      <c r="S718" s="594" t="s">
        <v>1474</v>
      </c>
      <c r="T718" s="594" t="s">
        <v>1475</v>
      </c>
      <c r="U718" s="594">
        <v>530777.47</v>
      </c>
      <c r="V718" s="594">
        <v>2436365.37</v>
      </c>
      <c r="W718" s="639" t="s">
        <v>2582</v>
      </c>
      <c r="X718" s="620" t="s">
        <v>194</v>
      </c>
      <c r="Y718" s="620" t="s">
        <v>194</v>
      </c>
      <c r="Z718" s="620" t="s">
        <v>194</v>
      </c>
      <c r="AA718" s="620" t="s">
        <v>194</v>
      </c>
    </row>
    <row r="719" spans="1:28" ht="31" customHeight="1" x14ac:dyDescent="0.35">
      <c r="A719" s="276"/>
      <c r="B719" s="651" t="s">
        <v>186</v>
      </c>
      <c r="C719" s="594"/>
      <c r="D719" s="594"/>
      <c r="E719" s="594"/>
      <c r="F719" s="637">
        <v>286</v>
      </c>
      <c r="G719" s="637"/>
      <c r="H719" s="607"/>
      <c r="I719" s="637"/>
      <c r="J719" s="594"/>
      <c r="K719" s="659"/>
      <c r="L719" s="660"/>
      <c r="M719" s="594"/>
      <c r="N719" s="594"/>
      <c r="O719" s="594"/>
      <c r="P719" s="594"/>
      <c r="Q719" s="594"/>
      <c r="R719" s="594"/>
      <c r="S719" s="594"/>
      <c r="T719" s="594"/>
      <c r="U719" s="594"/>
      <c r="V719" s="594"/>
      <c r="W719" s="647"/>
      <c r="X719" s="620"/>
      <c r="Y719" s="620"/>
      <c r="Z719" s="620"/>
      <c r="AA719" s="620"/>
      <c r="AB719" s="297" t="s">
        <v>1476</v>
      </c>
    </row>
    <row r="720" spans="1:28" ht="31" customHeight="1" x14ac:dyDescent="0.35">
      <c r="A720" s="284">
        <v>356</v>
      </c>
      <c r="B720" s="651" t="s">
        <v>186</v>
      </c>
      <c r="C720" s="649" t="s">
        <v>1477</v>
      </c>
      <c r="D720" s="649" t="s">
        <v>45</v>
      </c>
      <c r="E720" s="594" t="s">
        <v>186</v>
      </c>
      <c r="F720" s="637"/>
      <c r="G720" s="591"/>
      <c r="H720" s="607">
        <v>53.83</v>
      </c>
      <c r="I720" s="637">
        <f>I718+F719</f>
        <v>34435.317000000003</v>
      </c>
      <c r="J720" s="594">
        <v>182.84700000000001</v>
      </c>
      <c r="K720" s="637">
        <f t="shared" si="456"/>
        <v>761</v>
      </c>
      <c r="L720" s="607">
        <f t="shared" si="457"/>
        <v>380.5</v>
      </c>
      <c r="M720" s="594">
        <v>118</v>
      </c>
      <c r="N720" s="594">
        <v>197</v>
      </c>
      <c r="O720" s="594">
        <v>315</v>
      </c>
      <c r="P720" s="594">
        <v>124</v>
      </c>
      <c r="Q720" s="594">
        <v>207</v>
      </c>
      <c r="R720" s="594">
        <v>331</v>
      </c>
      <c r="S720" s="594" t="s">
        <v>1478</v>
      </c>
      <c r="T720" s="594" t="s">
        <v>1479</v>
      </c>
      <c r="U720" s="594">
        <v>531063.16899999999</v>
      </c>
      <c r="V720" s="594">
        <v>2436378.4939999999</v>
      </c>
      <c r="W720" s="639" t="s">
        <v>2583</v>
      </c>
      <c r="X720" s="620" t="s">
        <v>194</v>
      </c>
      <c r="Y720" s="620" t="s">
        <v>194</v>
      </c>
      <c r="Z720" s="620" t="s">
        <v>194</v>
      </c>
      <c r="AA720" s="620" t="s">
        <v>194</v>
      </c>
    </row>
    <row r="721" spans="1:28" ht="31" customHeight="1" x14ac:dyDescent="0.35">
      <c r="A721" s="276"/>
      <c r="B721" s="651" t="s">
        <v>186</v>
      </c>
      <c r="C721" s="594"/>
      <c r="D721" s="594"/>
      <c r="E721" s="594"/>
      <c r="F721" s="637">
        <v>475</v>
      </c>
      <c r="G721" s="591"/>
      <c r="H721" s="607"/>
      <c r="I721" s="637"/>
      <c r="J721" s="594"/>
      <c r="K721" s="659"/>
      <c r="L721" s="660"/>
      <c r="M721" s="594"/>
      <c r="N721" s="594"/>
      <c r="O721" s="594"/>
      <c r="P721" s="594"/>
      <c r="Q721" s="594"/>
      <c r="R721" s="594"/>
      <c r="S721" s="594"/>
      <c r="T721" s="594"/>
      <c r="U721" s="594"/>
      <c r="V721" s="594"/>
      <c r="W721" s="647" t="s">
        <v>1480</v>
      </c>
      <c r="X721" s="620"/>
      <c r="Y721" s="620"/>
      <c r="Z721" s="620"/>
      <c r="AA721" s="620"/>
      <c r="AB721" s="297" t="s">
        <v>1470</v>
      </c>
    </row>
    <row r="722" spans="1:28" ht="31" customHeight="1" x14ac:dyDescent="0.35">
      <c r="A722" s="284">
        <v>357</v>
      </c>
      <c r="B722" s="651" t="s">
        <v>1481</v>
      </c>
      <c r="C722" s="649" t="s">
        <v>1482</v>
      </c>
      <c r="D722" s="649" t="s">
        <v>1483</v>
      </c>
      <c r="E722" s="594" t="s">
        <v>1484</v>
      </c>
      <c r="F722" s="637"/>
      <c r="G722" s="637">
        <f>SUM(F719:F721)</f>
        <v>761</v>
      </c>
      <c r="H722" s="607">
        <v>66.319999999999993</v>
      </c>
      <c r="I722" s="637">
        <f>I720+F721</f>
        <v>34910.317000000003</v>
      </c>
      <c r="J722" s="594">
        <v>176.11799999999999</v>
      </c>
      <c r="K722" s="637">
        <f t="shared" si="456"/>
        <v>704</v>
      </c>
      <c r="L722" s="607">
        <f t="shared" si="457"/>
        <v>352</v>
      </c>
      <c r="M722" s="594">
        <v>280</v>
      </c>
      <c r="N722" s="594">
        <v>151</v>
      </c>
      <c r="O722" s="594">
        <v>431</v>
      </c>
      <c r="P722" s="594">
        <v>271</v>
      </c>
      <c r="Q722" s="594">
        <v>133</v>
      </c>
      <c r="R722" s="594">
        <v>404</v>
      </c>
      <c r="S722" s="594" t="s">
        <v>1485</v>
      </c>
      <c r="T722" s="594" t="s">
        <v>1486</v>
      </c>
      <c r="U722" s="594">
        <v>531537.63</v>
      </c>
      <c r="V722" s="594">
        <v>2436400.29</v>
      </c>
      <c r="W722" s="639" t="s">
        <v>2583</v>
      </c>
      <c r="X722" s="620" t="s">
        <v>194</v>
      </c>
      <c r="Y722" s="620" t="s">
        <v>194</v>
      </c>
      <c r="Z722" s="620" t="s">
        <v>194</v>
      </c>
      <c r="AA722" s="620" t="s">
        <v>194</v>
      </c>
    </row>
    <row r="723" spans="1:28" ht="31" customHeight="1" x14ac:dyDescent="0.35">
      <c r="A723" s="276"/>
      <c r="B723" s="651" t="s">
        <v>186</v>
      </c>
      <c r="C723" s="594"/>
      <c r="D723" s="594"/>
      <c r="E723" s="594"/>
      <c r="F723" s="637">
        <v>229</v>
      </c>
      <c r="G723" s="637"/>
      <c r="H723" s="607"/>
      <c r="I723" s="637"/>
      <c r="J723" s="594"/>
      <c r="K723" s="659"/>
      <c r="L723" s="660"/>
      <c r="M723" s="594"/>
      <c r="N723" s="594"/>
      <c r="O723" s="594"/>
      <c r="P723" s="594"/>
      <c r="Q723" s="594"/>
      <c r="R723" s="594"/>
      <c r="S723" s="594"/>
      <c r="T723" s="594"/>
      <c r="U723" s="594"/>
      <c r="V723" s="594"/>
      <c r="W723" s="611" t="s">
        <v>2712</v>
      </c>
      <c r="X723" s="620"/>
      <c r="Y723" s="620"/>
      <c r="Z723" s="620"/>
      <c r="AA723" s="620"/>
      <c r="AB723" s="297" t="s">
        <v>817</v>
      </c>
    </row>
    <row r="724" spans="1:28" ht="31" customHeight="1" x14ac:dyDescent="0.35">
      <c r="A724" s="284">
        <v>358</v>
      </c>
      <c r="B724" s="651" t="s">
        <v>1487</v>
      </c>
      <c r="C724" s="649" t="s">
        <v>1488</v>
      </c>
      <c r="D724" s="663" t="s">
        <v>1489</v>
      </c>
      <c r="E724" s="594" t="s">
        <v>1490</v>
      </c>
      <c r="F724" s="637"/>
      <c r="G724" s="637">
        <f>F723</f>
        <v>229</v>
      </c>
      <c r="H724" s="607">
        <v>57.32</v>
      </c>
      <c r="I724" s="637">
        <f>I722+F723</f>
        <v>35139.317000000003</v>
      </c>
      <c r="J724" s="594">
        <v>178.33</v>
      </c>
      <c r="K724" s="637">
        <f t="shared" si="456"/>
        <v>447</v>
      </c>
      <c r="L724" s="607">
        <f t="shared" si="457"/>
        <v>223.5</v>
      </c>
      <c r="M724" s="594">
        <v>78</v>
      </c>
      <c r="N724" s="594">
        <v>28</v>
      </c>
      <c r="O724" s="594">
        <v>106</v>
      </c>
      <c r="P724" s="594">
        <v>97</v>
      </c>
      <c r="Q724" s="594">
        <v>71</v>
      </c>
      <c r="R724" s="594">
        <v>168</v>
      </c>
      <c r="S724" s="594" t="s">
        <v>1491</v>
      </c>
      <c r="T724" s="594" t="s">
        <v>1492</v>
      </c>
      <c r="U724" s="594">
        <v>531736.93900000001</v>
      </c>
      <c r="V724" s="594">
        <v>2436287.389</v>
      </c>
      <c r="W724" s="648" t="s">
        <v>2584</v>
      </c>
      <c r="X724" s="620" t="s">
        <v>194</v>
      </c>
      <c r="Y724" s="620" t="s">
        <v>194</v>
      </c>
      <c r="Z724" s="620" t="s">
        <v>194</v>
      </c>
      <c r="AA724" s="620" t="s">
        <v>194</v>
      </c>
    </row>
    <row r="725" spans="1:28" ht="31" customHeight="1" x14ac:dyDescent="0.35">
      <c r="A725" s="276"/>
      <c r="B725" s="651" t="s">
        <v>186</v>
      </c>
      <c r="C725" s="594"/>
      <c r="D725" s="594"/>
      <c r="E725" s="594"/>
      <c r="F725" s="637">
        <v>218</v>
      </c>
      <c r="G725" s="637"/>
      <c r="H725" s="607"/>
      <c r="I725" s="637"/>
      <c r="J725" s="594"/>
      <c r="K725" s="659"/>
      <c r="L725" s="660"/>
      <c r="M725" s="594"/>
      <c r="N725" s="594"/>
      <c r="O725" s="594"/>
      <c r="P725" s="594"/>
      <c r="Q725" s="594"/>
      <c r="R725" s="594"/>
      <c r="S725" s="594"/>
      <c r="T725" s="594"/>
      <c r="U725" s="594"/>
      <c r="V725" s="594"/>
      <c r="W725" s="647" t="s">
        <v>1493</v>
      </c>
      <c r="X725" s="620"/>
      <c r="Y725" s="620"/>
      <c r="Z725" s="620"/>
      <c r="AA725" s="620"/>
      <c r="AB725" s="297" t="s">
        <v>817</v>
      </c>
    </row>
    <row r="726" spans="1:28" ht="31" customHeight="1" x14ac:dyDescent="0.35">
      <c r="A726" s="284">
        <v>359</v>
      </c>
      <c r="B726" s="651" t="s">
        <v>1494</v>
      </c>
      <c r="C726" s="649" t="s">
        <v>1495</v>
      </c>
      <c r="D726" s="649" t="s">
        <v>1496</v>
      </c>
      <c r="E726" s="594" t="s">
        <v>1497</v>
      </c>
      <c r="F726" s="637"/>
      <c r="G726" s="637">
        <f>F725</f>
        <v>218</v>
      </c>
      <c r="H726" s="607">
        <v>66.319999999999993</v>
      </c>
      <c r="I726" s="637">
        <f>I724+F725</f>
        <v>35357.317000000003</v>
      </c>
      <c r="J726" s="594">
        <v>180.066</v>
      </c>
      <c r="K726" s="637">
        <f t="shared" si="456"/>
        <v>405</v>
      </c>
      <c r="L726" s="607">
        <f t="shared" si="457"/>
        <v>202.5</v>
      </c>
      <c r="M726" s="594">
        <v>190</v>
      </c>
      <c r="N726" s="594">
        <v>-10</v>
      </c>
      <c r="O726" s="594">
        <v>180</v>
      </c>
      <c r="P726" s="594">
        <v>147</v>
      </c>
      <c r="Q726" s="594">
        <v>52</v>
      </c>
      <c r="R726" s="594">
        <v>199</v>
      </c>
      <c r="S726" s="594" t="s">
        <v>1498</v>
      </c>
      <c r="T726" s="594" t="s">
        <v>1499</v>
      </c>
      <c r="U726" s="594">
        <v>531936.821</v>
      </c>
      <c r="V726" s="594">
        <v>2436200.8309999998</v>
      </c>
      <c r="W726" s="639" t="s">
        <v>2583</v>
      </c>
      <c r="X726" s="620" t="s">
        <v>194</v>
      </c>
      <c r="Y726" s="620" t="s">
        <v>194</v>
      </c>
      <c r="Z726" s="620" t="s">
        <v>194</v>
      </c>
      <c r="AA726" s="620" t="s">
        <v>194</v>
      </c>
    </row>
    <row r="727" spans="1:28" ht="31" customHeight="1" x14ac:dyDescent="0.35">
      <c r="A727" s="276"/>
      <c r="B727" s="651" t="s">
        <v>186</v>
      </c>
      <c r="C727" s="594"/>
      <c r="D727" s="594"/>
      <c r="E727" s="594"/>
      <c r="F727" s="637">
        <v>187</v>
      </c>
      <c r="G727" s="637"/>
      <c r="H727" s="607"/>
      <c r="I727" s="637"/>
      <c r="J727" s="594"/>
      <c r="K727" s="659"/>
      <c r="L727" s="660"/>
      <c r="M727" s="594"/>
      <c r="N727" s="594"/>
      <c r="O727" s="594"/>
      <c r="P727" s="594"/>
      <c r="Q727" s="594"/>
      <c r="R727" s="594"/>
      <c r="S727" s="594"/>
      <c r="T727" s="594"/>
      <c r="U727" s="594"/>
      <c r="V727" s="594"/>
      <c r="W727" s="611" t="s">
        <v>2713</v>
      </c>
      <c r="X727" s="620"/>
      <c r="Y727" s="620"/>
      <c r="Z727" s="620"/>
      <c r="AA727" s="620"/>
      <c r="AB727" s="297" t="s">
        <v>817</v>
      </c>
    </row>
    <row r="728" spans="1:28" ht="31" customHeight="1" x14ac:dyDescent="0.35">
      <c r="A728" s="284">
        <v>360</v>
      </c>
      <c r="B728" s="651" t="s">
        <v>1500</v>
      </c>
      <c r="C728" s="649" t="s">
        <v>1501</v>
      </c>
      <c r="D728" s="649" t="s">
        <v>1483</v>
      </c>
      <c r="E728" s="594" t="s">
        <v>1502</v>
      </c>
      <c r="F728" s="637"/>
      <c r="G728" s="637">
        <f>F727</f>
        <v>187</v>
      </c>
      <c r="H728" s="607">
        <v>66.319999999999993</v>
      </c>
      <c r="I728" s="637">
        <f>I726+F727</f>
        <v>35544.317000000003</v>
      </c>
      <c r="J728" s="594">
        <v>187.97</v>
      </c>
      <c r="K728" s="637">
        <f t="shared" si="456"/>
        <v>782</v>
      </c>
      <c r="L728" s="607">
        <f t="shared" si="457"/>
        <v>391</v>
      </c>
      <c r="M728" s="594">
        <v>197</v>
      </c>
      <c r="N728" s="594">
        <v>275</v>
      </c>
      <c r="O728" s="594">
        <v>472</v>
      </c>
      <c r="P728" s="594">
        <v>136</v>
      </c>
      <c r="Q728" s="594">
        <v>279</v>
      </c>
      <c r="R728" s="594">
        <v>414</v>
      </c>
      <c r="S728" s="594" t="s">
        <v>1503</v>
      </c>
      <c r="T728" s="594" t="s">
        <v>1504</v>
      </c>
      <c r="U728" s="594">
        <v>532112.18000000005</v>
      </c>
      <c r="V728" s="594">
        <v>2436135.87</v>
      </c>
      <c r="W728" s="648" t="s">
        <v>2585</v>
      </c>
      <c r="X728" s="620" t="s">
        <v>194</v>
      </c>
      <c r="Y728" s="620" t="s">
        <v>194</v>
      </c>
      <c r="Z728" s="620" t="s">
        <v>194</v>
      </c>
      <c r="AA728" s="620" t="s">
        <v>194</v>
      </c>
    </row>
    <row r="729" spans="1:28" ht="31" customHeight="1" x14ac:dyDescent="0.35">
      <c r="A729" s="276"/>
      <c r="B729" s="651" t="s">
        <v>186</v>
      </c>
      <c r="C729" s="594"/>
      <c r="D729" s="594"/>
      <c r="E729" s="594"/>
      <c r="F729" s="637">
        <v>595</v>
      </c>
      <c r="G729" s="637"/>
      <c r="H729" s="607"/>
      <c r="I729" s="637"/>
      <c r="J729" s="594"/>
      <c r="K729" s="659"/>
      <c r="L729" s="660"/>
      <c r="M729" s="594"/>
      <c r="N729" s="594"/>
      <c r="O729" s="594"/>
      <c r="P729" s="594"/>
      <c r="Q729" s="594"/>
      <c r="R729" s="594"/>
      <c r="S729" s="594"/>
      <c r="T729" s="594"/>
      <c r="U729" s="594"/>
      <c r="V729" s="594"/>
      <c r="W729" s="611" t="s">
        <v>1505</v>
      </c>
      <c r="X729" s="620"/>
      <c r="Y729" s="620"/>
      <c r="Z729" s="620"/>
      <c r="AA729" s="620"/>
    </row>
    <row r="730" spans="1:28" ht="31" customHeight="1" x14ac:dyDescent="0.35">
      <c r="A730" s="284">
        <v>361</v>
      </c>
      <c r="B730" s="651" t="s">
        <v>186</v>
      </c>
      <c r="C730" s="649" t="s">
        <v>1506</v>
      </c>
      <c r="D730" s="649" t="s">
        <v>919</v>
      </c>
      <c r="E730" s="594" t="s">
        <v>186</v>
      </c>
      <c r="F730" s="637"/>
      <c r="G730" s="637"/>
      <c r="H730" s="607">
        <v>51.32</v>
      </c>
      <c r="I730" s="637">
        <f>I728+F729</f>
        <v>36139.317000000003</v>
      </c>
      <c r="J730" s="594">
        <v>211.874</v>
      </c>
      <c r="K730" s="637">
        <f t="shared" si="456"/>
        <v>905</v>
      </c>
      <c r="L730" s="607">
        <f t="shared" si="457"/>
        <v>452.5</v>
      </c>
      <c r="M730" s="594">
        <v>323</v>
      </c>
      <c r="N730" s="594">
        <v>88</v>
      </c>
      <c r="O730" s="594">
        <v>411</v>
      </c>
      <c r="P730" s="594">
        <v>321</v>
      </c>
      <c r="Q730" s="594">
        <v>111</v>
      </c>
      <c r="R730" s="594">
        <v>432</v>
      </c>
      <c r="S730" s="594" t="s">
        <v>1507</v>
      </c>
      <c r="T730" s="594" t="s">
        <v>1508</v>
      </c>
      <c r="U730" s="594">
        <v>532561.67000000004</v>
      </c>
      <c r="V730" s="594">
        <v>2435746.0189999999</v>
      </c>
      <c r="W730" s="648" t="s">
        <v>2585</v>
      </c>
      <c r="X730" s="620" t="s">
        <v>194</v>
      </c>
      <c r="Y730" s="620" t="s">
        <v>194</v>
      </c>
      <c r="Z730" s="620" t="s">
        <v>194</v>
      </c>
      <c r="AA730" s="620" t="s">
        <v>194</v>
      </c>
    </row>
    <row r="731" spans="1:28" ht="31" customHeight="1" x14ac:dyDescent="0.35">
      <c r="A731" s="276"/>
      <c r="B731" s="651" t="s">
        <v>186</v>
      </c>
      <c r="C731" s="594"/>
      <c r="D731" s="594"/>
      <c r="E731" s="594"/>
      <c r="F731" s="637">
        <v>310</v>
      </c>
      <c r="G731" s="591"/>
      <c r="H731" s="607"/>
      <c r="I731" s="637"/>
      <c r="J731" s="594"/>
      <c r="K731" s="659"/>
      <c r="L731" s="660"/>
      <c r="M731" s="594"/>
      <c r="N731" s="594"/>
      <c r="O731" s="594"/>
      <c r="P731" s="594"/>
      <c r="Q731" s="594"/>
      <c r="R731" s="594"/>
      <c r="S731" s="594"/>
      <c r="T731" s="594"/>
      <c r="U731" s="594"/>
      <c r="V731" s="594"/>
      <c r="W731" s="647"/>
      <c r="X731" s="620"/>
      <c r="Y731" s="620"/>
      <c r="Z731" s="620"/>
      <c r="AA731" s="620"/>
    </row>
    <row r="732" spans="1:28" ht="31" customHeight="1" x14ac:dyDescent="0.35">
      <c r="A732" s="284">
        <v>362</v>
      </c>
      <c r="B732" s="651" t="s">
        <v>186</v>
      </c>
      <c r="C732" s="594" t="s">
        <v>1509</v>
      </c>
      <c r="D732" s="594" t="s">
        <v>45</v>
      </c>
      <c r="E732" s="594" t="s">
        <v>186</v>
      </c>
      <c r="F732" s="637"/>
      <c r="G732" s="591"/>
      <c r="H732" s="607">
        <v>53.83</v>
      </c>
      <c r="I732" s="637">
        <f>I730+F731</f>
        <v>36449.317000000003</v>
      </c>
      <c r="J732" s="594">
        <v>225.66</v>
      </c>
      <c r="K732" s="637">
        <f t="shared" si="456"/>
        <v>635</v>
      </c>
      <c r="L732" s="607">
        <f t="shared" si="457"/>
        <v>317.5</v>
      </c>
      <c r="M732" s="594">
        <v>223</v>
      </c>
      <c r="N732" s="594">
        <v>103</v>
      </c>
      <c r="O732" s="594">
        <v>326</v>
      </c>
      <c r="P732" s="594">
        <v>199</v>
      </c>
      <c r="Q732" s="594">
        <v>124</v>
      </c>
      <c r="R732" s="594">
        <v>323</v>
      </c>
      <c r="S732" s="594" t="s">
        <v>1510</v>
      </c>
      <c r="T732" s="594" t="s">
        <v>1511</v>
      </c>
      <c r="U732" s="594">
        <v>532795.85800000001</v>
      </c>
      <c r="V732" s="594">
        <v>2435542.9040000001</v>
      </c>
      <c r="W732" s="648" t="s">
        <v>2585</v>
      </c>
      <c r="X732" s="620" t="s">
        <v>194</v>
      </c>
      <c r="Y732" s="620" t="s">
        <v>194</v>
      </c>
      <c r="Z732" s="620" t="s">
        <v>194</v>
      </c>
      <c r="AA732" s="620" t="s">
        <v>194</v>
      </c>
    </row>
    <row r="733" spans="1:28" ht="31" customHeight="1" x14ac:dyDescent="0.35">
      <c r="A733" s="276"/>
      <c r="B733" s="651" t="s">
        <v>186</v>
      </c>
      <c r="C733" s="594"/>
      <c r="D733" s="594"/>
      <c r="E733" s="594"/>
      <c r="F733" s="637">
        <v>325</v>
      </c>
      <c r="G733" s="591"/>
      <c r="H733" s="607"/>
      <c r="I733" s="637"/>
      <c r="J733" s="594"/>
      <c r="K733" s="659"/>
      <c r="L733" s="660"/>
      <c r="M733" s="594"/>
      <c r="N733" s="594"/>
      <c r="O733" s="594"/>
      <c r="P733" s="594"/>
      <c r="Q733" s="594"/>
      <c r="R733" s="594"/>
      <c r="S733" s="594"/>
      <c r="T733" s="594"/>
      <c r="U733" s="594"/>
      <c r="V733" s="594"/>
      <c r="W733" s="647" t="s">
        <v>580</v>
      </c>
      <c r="X733" s="620"/>
      <c r="Y733" s="620"/>
      <c r="Z733" s="620"/>
      <c r="AA733" s="620"/>
    </row>
    <row r="734" spans="1:28" ht="31" customHeight="1" x14ac:dyDescent="0.35">
      <c r="A734" s="284">
        <v>363</v>
      </c>
      <c r="B734" s="651" t="s">
        <v>1512</v>
      </c>
      <c r="C734" s="594" t="s">
        <v>1513</v>
      </c>
      <c r="D734" s="594" t="s">
        <v>289</v>
      </c>
      <c r="E734" s="594" t="s">
        <v>1514</v>
      </c>
      <c r="F734" s="637"/>
      <c r="G734" s="637">
        <f>SUM(F729:F733)</f>
        <v>1230</v>
      </c>
      <c r="H734" s="607">
        <v>51.32</v>
      </c>
      <c r="I734" s="637">
        <f>I732+F733</f>
        <v>36774.317000000003</v>
      </c>
      <c r="J734" s="594">
        <v>232.77699999999999</v>
      </c>
      <c r="K734" s="637">
        <f t="shared" si="456"/>
        <v>735</v>
      </c>
      <c r="L734" s="607">
        <f t="shared" si="457"/>
        <v>367.5</v>
      </c>
      <c r="M734" s="594">
        <v>222</v>
      </c>
      <c r="N734" s="594">
        <v>213</v>
      </c>
      <c r="O734" s="594">
        <v>435</v>
      </c>
      <c r="P734" s="594">
        <v>202</v>
      </c>
      <c r="Q734" s="594">
        <v>211</v>
      </c>
      <c r="R734" s="594">
        <v>413</v>
      </c>
      <c r="S734" s="594" t="s">
        <v>1515</v>
      </c>
      <c r="T734" s="594" t="s">
        <v>1516</v>
      </c>
      <c r="U734" s="594">
        <v>533041.24</v>
      </c>
      <c r="V734" s="594">
        <v>2435330.08</v>
      </c>
      <c r="W734" s="639" t="s">
        <v>2583</v>
      </c>
      <c r="X734" s="620" t="s">
        <v>194</v>
      </c>
      <c r="Y734" s="620" t="s">
        <v>194</v>
      </c>
      <c r="Z734" s="620" t="s">
        <v>194</v>
      </c>
      <c r="AA734" s="620" t="s">
        <v>194</v>
      </c>
    </row>
    <row r="735" spans="1:28" ht="31" customHeight="1" x14ac:dyDescent="0.35">
      <c r="A735" s="276"/>
      <c r="B735" s="651" t="s">
        <v>186</v>
      </c>
      <c r="C735" s="594"/>
      <c r="D735" s="594"/>
      <c r="E735" s="594"/>
      <c r="F735" s="637">
        <v>410</v>
      </c>
      <c r="G735" s="591"/>
      <c r="H735" s="607"/>
      <c r="I735" s="637"/>
      <c r="J735" s="594"/>
      <c r="K735" s="659"/>
      <c r="L735" s="660"/>
      <c r="M735" s="594"/>
      <c r="N735" s="594"/>
      <c r="O735" s="594"/>
      <c r="P735" s="594"/>
      <c r="Q735" s="594"/>
      <c r="R735" s="594"/>
      <c r="S735" s="594"/>
      <c r="T735" s="594"/>
      <c r="U735" s="594"/>
      <c r="V735" s="594"/>
      <c r="W735" s="647" t="s">
        <v>799</v>
      </c>
      <c r="X735" s="620"/>
      <c r="Y735" s="620"/>
      <c r="Z735" s="620"/>
      <c r="AA735" s="620"/>
    </row>
    <row r="736" spans="1:28" ht="31" customHeight="1" x14ac:dyDescent="0.35">
      <c r="A736" s="284">
        <v>364</v>
      </c>
      <c r="B736" s="664" t="s">
        <v>186</v>
      </c>
      <c r="C736" s="665" t="s">
        <v>1517</v>
      </c>
      <c r="D736" s="665" t="s">
        <v>49</v>
      </c>
      <c r="E736" s="665" t="s">
        <v>186</v>
      </c>
      <c r="F736" s="666"/>
      <c r="G736" s="667"/>
      <c r="H736" s="668">
        <v>56.83</v>
      </c>
      <c r="I736" s="666">
        <f>I734+F735</f>
        <v>37184.317000000003</v>
      </c>
      <c r="J736" s="665">
        <v>230.99</v>
      </c>
      <c r="K736" s="666">
        <f t="shared" si="456"/>
        <v>834</v>
      </c>
      <c r="L736" s="668">
        <f t="shared" si="457"/>
        <v>417</v>
      </c>
      <c r="M736" s="665">
        <v>198</v>
      </c>
      <c r="N736" s="665">
        <v>211</v>
      </c>
      <c r="O736" s="665">
        <v>409</v>
      </c>
      <c r="P736" s="665">
        <v>200</v>
      </c>
      <c r="Q736" s="665">
        <v>212</v>
      </c>
      <c r="R736" s="665">
        <v>412</v>
      </c>
      <c r="S736" s="665" t="s">
        <v>1518</v>
      </c>
      <c r="T736" s="665" t="s">
        <v>1519</v>
      </c>
      <c r="U736" s="665">
        <v>533421.00100000005</v>
      </c>
      <c r="V736" s="665">
        <v>2435175.5430000001</v>
      </c>
      <c r="W736" s="639" t="s">
        <v>2583</v>
      </c>
      <c r="X736" s="620" t="s">
        <v>194</v>
      </c>
      <c r="Y736" s="620" t="s">
        <v>194</v>
      </c>
      <c r="Z736" s="620" t="s">
        <v>194</v>
      </c>
      <c r="AA736" s="620" t="s">
        <v>194</v>
      </c>
    </row>
    <row r="737" spans="1:28" ht="31" customHeight="1" x14ac:dyDescent="0.35">
      <c r="A737" s="276"/>
      <c r="B737" s="651" t="s">
        <v>186</v>
      </c>
      <c r="C737" s="594"/>
      <c r="D737" s="594"/>
      <c r="E737" s="594"/>
      <c r="F737" s="637">
        <v>424</v>
      </c>
      <c r="G737" s="591"/>
      <c r="H737" s="607"/>
      <c r="I737" s="637"/>
      <c r="J737" s="594"/>
      <c r="K737" s="659"/>
      <c r="L737" s="660"/>
      <c r="M737" s="594"/>
      <c r="N737" s="594"/>
      <c r="O737" s="594"/>
      <c r="P737" s="594"/>
      <c r="Q737" s="594"/>
      <c r="R737" s="594"/>
      <c r="S737" s="594"/>
      <c r="T737" s="594"/>
      <c r="U737" s="594"/>
      <c r="V737" s="594"/>
      <c r="W737" s="647" t="s">
        <v>786</v>
      </c>
      <c r="X737" s="620"/>
      <c r="Y737" s="620"/>
      <c r="Z737" s="620"/>
      <c r="AA737" s="620"/>
      <c r="AB737" s="297" t="s">
        <v>817</v>
      </c>
    </row>
    <row r="738" spans="1:28" ht="31" customHeight="1" x14ac:dyDescent="0.35">
      <c r="A738" s="284">
        <v>365</v>
      </c>
      <c r="B738" s="651" t="s">
        <v>186</v>
      </c>
      <c r="C738" s="594" t="s">
        <v>1520</v>
      </c>
      <c r="D738" s="594" t="s">
        <v>49</v>
      </c>
      <c r="E738" s="594" t="s">
        <v>186</v>
      </c>
      <c r="F738" s="594"/>
      <c r="G738" s="594"/>
      <c r="H738" s="594">
        <v>56.83</v>
      </c>
      <c r="I738" s="594">
        <f>I736+F737</f>
        <v>37608.317000000003</v>
      </c>
      <c r="J738" s="594">
        <v>231.33</v>
      </c>
      <c r="K738" s="594">
        <f>F737+F739</f>
        <v>788</v>
      </c>
      <c r="L738" s="594">
        <f>K738/2</f>
        <v>394</v>
      </c>
      <c r="M738" s="594">
        <v>214</v>
      </c>
      <c r="N738" s="594">
        <v>232</v>
      </c>
      <c r="O738" s="594">
        <v>446</v>
      </c>
      <c r="P738" s="594">
        <v>214</v>
      </c>
      <c r="Q738" s="594">
        <v>222</v>
      </c>
      <c r="R738" s="594">
        <v>436</v>
      </c>
      <c r="S738" s="594" t="s">
        <v>1521</v>
      </c>
      <c r="T738" s="594" t="s">
        <v>1522</v>
      </c>
      <c r="U738" s="594">
        <v>533813.72900000005</v>
      </c>
      <c r="V738" s="594">
        <v>2435015.7289999998</v>
      </c>
      <c r="W738" s="639" t="s">
        <v>2583</v>
      </c>
      <c r="X738" s="620" t="s">
        <v>194</v>
      </c>
      <c r="Y738" s="620" t="s">
        <v>194</v>
      </c>
      <c r="Z738" s="620" t="s">
        <v>194</v>
      </c>
      <c r="AA738" s="620" t="s">
        <v>194</v>
      </c>
    </row>
    <row r="739" spans="1:28" ht="31" customHeight="1" x14ac:dyDescent="0.35">
      <c r="A739" s="276"/>
      <c r="B739" s="651" t="s">
        <v>186</v>
      </c>
      <c r="C739" s="594"/>
      <c r="D739" s="594"/>
      <c r="E739" s="594"/>
      <c r="F739" s="594">
        <f>379-15</f>
        <v>364</v>
      </c>
      <c r="G739" s="594"/>
      <c r="H739" s="594"/>
      <c r="I739" s="594"/>
      <c r="J739" s="594"/>
      <c r="K739" s="594"/>
      <c r="L739" s="594"/>
      <c r="M739" s="594"/>
      <c r="N739" s="594"/>
      <c r="O739" s="594"/>
      <c r="P739" s="594"/>
      <c r="Q739" s="594"/>
      <c r="R739" s="594"/>
      <c r="S739" s="594"/>
      <c r="T739" s="594"/>
      <c r="U739" s="594"/>
      <c r="V739" s="594"/>
      <c r="W739" s="647" t="s">
        <v>1523</v>
      </c>
      <c r="X739" s="620"/>
      <c r="Y739" s="620"/>
      <c r="Z739" s="620"/>
      <c r="AA739" s="620"/>
      <c r="AB739" s="297" t="s">
        <v>817</v>
      </c>
    </row>
    <row r="740" spans="1:28" ht="31" customHeight="1" x14ac:dyDescent="0.35">
      <c r="A740" s="284">
        <v>366</v>
      </c>
      <c r="B740" s="651" t="s">
        <v>186</v>
      </c>
      <c r="C740" s="594" t="s">
        <v>1524</v>
      </c>
      <c r="D740" s="594" t="s">
        <v>120</v>
      </c>
      <c r="E740" s="594" t="s">
        <v>186</v>
      </c>
      <c r="F740" s="594"/>
      <c r="G740" s="594"/>
      <c r="H740" s="594">
        <v>62.83</v>
      </c>
      <c r="I740" s="594">
        <f>I738+F739</f>
        <v>37972.317000000003</v>
      </c>
      <c r="J740" s="594">
        <v>216.405</v>
      </c>
      <c r="K740" s="594">
        <f>F739+F741</f>
        <v>739</v>
      </c>
      <c r="L740" s="594">
        <f>K740/2</f>
        <v>369.5</v>
      </c>
      <c r="M740" s="594">
        <v>147</v>
      </c>
      <c r="N740" s="594">
        <v>258</v>
      </c>
      <c r="O740" s="594">
        <v>405</v>
      </c>
      <c r="P740" s="594">
        <v>158</v>
      </c>
      <c r="Q740" s="594">
        <v>241</v>
      </c>
      <c r="R740" s="594">
        <v>399</v>
      </c>
      <c r="S740" s="594" t="s">
        <v>2586</v>
      </c>
      <c r="T740" s="594" t="s">
        <v>2587</v>
      </c>
      <c r="U740" s="594">
        <v>534150.88199999998</v>
      </c>
      <c r="V740" s="594">
        <v>2434878.5304999999</v>
      </c>
      <c r="W740" s="639" t="s">
        <v>2583</v>
      </c>
      <c r="X740" s="620" t="s">
        <v>194</v>
      </c>
      <c r="Y740" s="620" t="s">
        <v>194</v>
      </c>
      <c r="Z740" s="620" t="s">
        <v>194</v>
      </c>
      <c r="AA740" s="620" t="s">
        <v>194</v>
      </c>
    </row>
    <row r="741" spans="1:28" ht="31" customHeight="1" x14ac:dyDescent="0.35">
      <c r="A741" s="276"/>
      <c r="B741" s="651" t="s">
        <v>186</v>
      </c>
      <c r="C741" s="594"/>
      <c r="D741" s="594"/>
      <c r="E741" s="594"/>
      <c r="F741" s="594">
        <f>378-3</f>
        <v>375</v>
      </c>
      <c r="G741" s="594"/>
      <c r="H741" s="594"/>
      <c r="I741" s="594"/>
      <c r="J741" s="594"/>
      <c r="K741" s="594"/>
      <c r="L741" s="594"/>
      <c r="M741" s="594"/>
      <c r="N741" s="594"/>
      <c r="O741" s="594"/>
      <c r="P741" s="594"/>
      <c r="Q741" s="594"/>
      <c r="R741" s="594"/>
      <c r="S741" s="594"/>
      <c r="T741" s="594"/>
      <c r="U741" s="594"/>
      <c r="V741" s="594"/>
      <c r="W741" s="647" t="s">
        <v>196</v>
      </c>
      <c r="X741" s="620"/>
      <c r="Y741" s="620"/>
      <c r="Z741" s="620"/>
      <c r="AA741" s="620"/>
      <c r="AB741" s="297" t="s">
        <v>1525</v>
      </c>
    </row>
    <row r="742" spans="1:28" ht="31" customHeight="1" x14ac:dyDescent="0.35">
      <c r="A742" s="284">
        <v>367</v>
      </c>
      <c r="B742" s="651" t="s">
        <v>1526</v>
      </c>
      <c r="C742" s="594" t="s">
        <v>1527</v>
      </c>
      <c r="D742" s="594" t="s">
        <v>473</v>
      </c>
      <c r="E742" s="594" t="s">
        <v>2588</v>
      </c>
      <c r="F742" s="594"/>
      <c r="G742" s="594">
        <f>SUM(F735:F741)</f>
        <v>1573</v>
      </c>
      <c r="H742" s="594">
        <v>51.32</v>
      </c>
      <c r="I742" s="594">
        <f>I740+F741</f>
        <v>38347.317000000003</v>
      </c>
      <c r="J742" s="594">
        <v>208.20400000000001</v>
      </c>
      <c r="K742" s="594">
        <f>F741+F743</f>
        <v>774</v>
      </c>
      <c r="L742" s="594">
        <f>K742/2</f>
        <v>387</v>
      </c>
      <c r="M742" s="594">
        <v>122</v>
      </c>
      <c r="N742" s="594">
        <v>170</v>
      </c>
      <c r="O742" s="594">
        <v>292</v>
      </c>
      <c r="P742" s="594">
        <v>139</v>
      </c>
      <c r="Q742" s="594">
        <v>178</v>
      </c>
      <c r="R742" s="594">
        <v>317</v>
      </c>
      <c r="S742" s="594" t="s">
        <v>2589</v>
      </c>
      <c r="T742" s="594" t="s">
        <v>2590</v>
      </c>
      <c r="U742" s="594">
        <v>534498.17760000005</v>
      </c>
      <c r="V742" s="594">
        <v>2434737.2045999998</v>
      </c>
      <c r="W742" s="639" t="s">
        <v>2583</v>
      </c>
      <c r="X742" s="620" t="s">
        <v>194</v>
      </c>
      <c r="Y742" s="620" t="s">
        <v>194</v>
      </c>
      <c r="Z742" s="620" t="s">
        <v>194</v>
      </c>
      <c r="AA742" s="620" t="s">
        <v>194</v>
      </c>
    </row>
    <row r="743" spans="1:28" ht="31" customHeight="1" x14ac:dyDescent="0.35">
      <c r="A743" s="276"/>
      <c r="B743" s="651" t="s">
        <v>186</v>
      </c>
      <c r="C743" s="594"/>
      <c r="D743" s="594"/>
      <c r="E743" s="594"/>
      <c r="F743" s="594">
        <v>399</v>
      </c>
      <c r="G743" s="594"/>
      <c r="H743" s="594"/>
      <c r="I743" s="594"/>
      <c r="J743" s="594"/>
      <c r="K743" s="594"/>
      <c r="L743" s="594"/>
      <c r="M743" s="594"/>
      <c r="N743" s="594"/>
      <c r="O743" s="594"/>
      <c r="P743" s="594"/>
      <c r="Q743" s="594"/>
      <c r="R743" s="594"/>
      <c r="S743" s="594"/>
      <c r="T743" s="594"/>
      <c r="U743" s="594"/>
      <c r="V743" s="594"/>
      <c r="W743" s="611" t="s">
        <v>1528</v>
      </c>
      <c r="X743" s="620"/>
      <c r="Y743" s="620"/>
      <c r="Z743" s="620"/>
      <c r="AA743" s="620"/>
      <c r="AB743" s="303" t="s">
        <v>1529</v>
      </c>
    </row>
    <row r="744" spans="1:28" ht="31" customHeight="1" x14ac:dyDescent="0.35">
      <c r="A744" s="284">
        <v>368</v>
      </c>
      <c r="B744" s="651" t="s">
        <v>186</v>
      </c>
      <c r="C744" s="649" t="s">
        <v>1530</v>
      </c>
      <c r="D744" s="649" t="s">
        <v>235</v>
      </c>
      <c r="E744" s="594" t="s">
        <v>186</v>
      </c>
      <c r="F744" s="594"/>
      <c r="G744" s="594"/>
      <c r="H744" s="594">
        <v>53.83</v>
      </c>
      <c r="I744" s="594">
        <f>I742+F743</f>
        <v>38746.317000000003</v>
      </c>
      <c r="J744" s="594">
        <v>215.684</v>
      </c>
      <c r="K744" s="594">
        <f>F743+F745</f>
        <v>656</v>
      </c>
      <c r="L744" s="594">
        <f>K744/2</f>
        <v>328</v>
      </c>
      <c r="M744" s="594">
        <v>215</v>
      </c>
      <c r="N744" s="594">
        <v>226</v>
      </c>
      <c r="O744" s="594">
        <v>441</v>
      </c>
      <c r="P744" s="594">
        <v>208</v>
      </c>
      <c r="Q744" s="594">
        <v>194</v>
      </c>
      <c r="R744" s="594">
        <v>402</v>
      </c>
      <c r="S744" s="594" t="s">
        <v>2591</v>
      </c>
      <c r="T744" s="594" t="s">
        <v>2592</v>
      </c>
      <c r="U744" s="594">
        <v>534821.80429999996</v>
      </c>
      <c r="V744" s="594">
        <v>2434504.5584999998</v>
      </c>
      <c r="W744" s="639" t="s">
        <v>2593</v>
      </c>
      <c r="X744" s="620" t="s">
        <v>194</v>
      </c>
      <c r="Y744" s="620" t="s">
        <v>194</v>
      </c>
      <c r="Z744" s="620" t="s">
        <v>194</v>
      </c>
      <c r="AA744" s="620" t="s">
        <v>194</v>
      </c>
    </row>
    <row r="745" spans="1:28" ht="31" customHeight="1" x14ac:dyDescent="0.35">
      <c r="A745" s="276"/>
      <c r="B745" s="651" t="s">
        <v>186</v>
      </c>
      <c r="C745" s="594"/>
      <c r="D745" s="594"/>
      <c r="E745" s="594"/>
      <c r="F745" s="594">
        <v>257</v>
      </c>
      <c r="G745" s="594"/>
      <c r="H745" s="594"/>
      <c r="I745" s="594"/>
      <c r="J745" s="594"/>
      <c r="K745" s="594"/>
      <c r="L745" s="594"/>
      <c r="M745" s="594"/>
      <c r="N745" s="594"/>
      <c r="O745" s="594"/>
      <c r="P745" s="594"/>
      <c r="Q745" s="594"/>
      <c r="R745" s="594"/>
      <c r="S745" s="594"/>
      <c r="T745" s="594"/>
      <c r="U745" s="594"/>
      <c r="V745" s="594"/>
      <c r="W745" s="611" t="s">
        <v>2714</v>
      </c>
      <c r="X745" s="620"/>
      <c r="Y745" s="620"/>
      <c r="Z745" s="620"/>
      <c r="AA745" s="620"/>
      <c r="AB745" s="303" t="s">
        <v>1531</v>
      </c>
    </row>
    <row r="746" spans="1:28" ht="31" customHeight="1" x14ac:dyDescent="0.35">
      <c r="A746" s="284">
        <v>369</v>
      </c>
      <c r="B746" s="651" t="s">
        <v>1532</v>
      </c>
      <c r="C746" s="649" t="s">
        <v>1533</v>
      </c>
      <c r="D746" s="649" t="s">
        <v>976</v>
      </c>
      <c r="E746" s="594" t="s">
        <v>2594</v>
      </c>
      <c r="F746" s="594"/>
      <c r="G746" s="594">
        <f>SUM(F743:F745)</f>
        <v>656</v>
      </c>
      <c r="H746" s="594">
        <v>48.32</v>
      </c>
      <c r="I746" s="594">
        <f>I744+F745</f>
        <v>39003.317000000003</v>
      </c>
      <c r="J746" s="594">
        <v>202.5</v>
      </c>
      <c r="K746" s="594">
        <f>F745+F747</f>
        <v>501</v>
      </c>
      <c r="L746" s="594">
        <f>K746/2</f>
        <v>250.5</v>
      </c>
      <c r="M746" s="594">
        <v>28</v>
      </c>
      <c r="N746" s="594">
        <v>50</v>
      </c>
      <c r="O746" s="594">
        <v>78</v>
      </c>
      <c r="P746" s="594">
        <v>60</v>
      </c>
      <c r="Q746" s="594">
        <v>85</v>
      </c>
      <c r="R746" s="594">
        <v>144</v>
      </c>
      <c r="S746" s="594" t="s">
        <v>2595</v>
      </c>
      <c r="T746" s="594" t="s">
        <v>1534</v>
      </c>
      <c r="U746" s="594">
        <v>535030.56000000006</v>
      </c>
      <c r="V746" s="594">
        <v>2434354.4900000002</v>
      </c>
      <c r="W746" s="639" t="s">
        <v>2593</v>
      </c>
      <c r="X746" s="620" t="s">
        <v>194</v>
      </c>
      <c r="Y746" s="620" t="s">
        <v>194</v>
      </c>
      <c r="Z746" s="620" t="s">
        <v>194</v>
      </c>
      <c r="AA746" s="620" t="s">
        <v>194</v>
      </c>
    </row>
    <row r="747" spans="1:28" ht="31" customHeight="1" x14ac:dyDescent="0.35">
      <c r="A747" s="276"/>
      <c r="B747" s="669" t="s">
        <v>186</v>
      </c>
      <c r="C747" s="670"/>
      <c r="D747" s="670"/>
      <c r="E747" s="669"/>
      <c r="F747" s="671">
        <v>244</v>
      </c>
      <c r="G747" s="671"/>
      <c r="H747" s="672"/>
      <c r="I747" s="671"/>
      <c r="J747" s="669"/>
      <c r="K747" s="673"/>
      <c r="L747" s="674"/>
      <c r="M747" s="669"/>
      <c r="N747" s="669"/>
      <c r="O747" s="669"/>
      <c r="P747" s="669"/>
      <c r="Q747" s="669"/>
      <c r="R747" s="669"/>
      <c r="S747" s="669"/>
      <c r="T747" s="669"/>
      <c r="U747" s="675"/>
      <c r="V747" s="675"/>
      <c r="W747" s="676" t="s">
        <v>2715</v>
      </c>
      <c r="X747" s="620"/>
      <c r="Y747" s="620"/>
      <c r="Z747" s="620"/>
      <c r="AA747" s="620"/>
      <c r="AB747" s="303" t="s">
        <v>1535</v>
      </c>
    </row>
    <row r="748" spans="1:28" ht="31" customHeight="1" x14ac:dyDescent="0.35">
      <c r="A748" s="284">
        <v>370</v>
      </c>
      <c r="B748" s="651" t="s">
        <v>1536</v>
      </c>
      <c r="C748" s="649" t="s">
        <v>1537</v>
      </c>
      <c r="D748" s="663" t="s">
        <v>1538</v>
      </c>
      <c r="E748" s="651" t="s">
        <v>1539</v>
      </c>
      <c r="F748" s="637"/>
      <c r="G748" s="637">
        <f>F747</f>
        <v>244</v>
      </c>
      <c r="H748" s="607">
        <v>66.319999999999993</v>
      </c>
      <c r="I748" s="637">
        <f>I746+F747</f>
        <v>39247.317000000003</v>
      </c>
      <c r="J748" s="651">
        <v>190.78800000000001</v>
      </c>
      <c r="K748" s="637">
        <f t="shared" si="456"/>
        <v>490</v>
      </c>
      <c r="L748" s="607">
        <f t="shared" si="457"/>
        <v>245</v>
      </c>
      <c r="M748" s="651">
        <v>236</v>
      </c>
      <c r="N748" s="651">
        <v>135</v>
      </c>
      <c r="O748" s="651">
        <v>371</v>
      </c>
      <c r="P748" s="651">
        <v>182</v>
      </c>
      <c r="Q748" s="651">
        <v>129</v>
      </c>
      <c r="R748" s="651">
        <v>312</v>
      </c>
      <c r="S748" s="651" t="s">
        <v>1540</v>
      </c>
      <c r="T748" s="651" t="s">
        <v>1541</v>
      </c>
      <c r="U748" s="677">
        <v>535232.59299999999</v>
      </c>
      <c r="V748" s="677">
        <v>2434217.7850000001</v>
      </c>
      <c r="W748" s="678" t="s">
        <v>1542</v>
      </c>
      <c r="X748" s="620" t="s">
        <v>194</v>
      </c>
      <c r="Y748" s="620" t="s">
        <v>194</v>
      </c>
      <c r="Z748" s="620" t="s">
        <v>194</v>
      </c>
      <c r="AA748" s="620" t="s">
        <v>194</v>
      </c>
    </row>
    <row r="749" spans="1:28" ht="31" customHeight="1" x14ac:dyDescent="0.35">
      <c r="A749" s="276"/>
      <c r="B749" s="651" t="s">
        <v>186</v>
      </c>
      <c r="C749" s="594"/>
      <c r="D749" s="594"/>
      <c r="E749" s="651"/>
      <c r="F749" s="637">
        <v>246</v>
      </c>
      <c r="G749" s="637"/>
      <c r="H749" s="607"/>
      <c r="I749" s="637"/>
      <c r="J749" s="651"/>
      <c r="K749" s="659"/>
      <c r="L749" s="660"/>
      <c r="M749" s="651"/>
      <c r="N749" s="651"/>
      <c r="O749" s="651"/>
      <c r="P749" s="651"/>
      <c r="Q749" s="651"/>
      <c r="R749" s="651"/>
      <c r="S749" s="651"/>
      <c r="T749" s="651"/>
      <c r="U749" s="677"/>
      <c r="V749" s="677"/>
      <c r="W749" s="611" t="s">
        <v>2716</v>
      </c>
      <c r="X749" s="620"/>
      <c r="Y749" s="620"/>
      <c r="Z749" s="620"/>
      <c r="AA749" s="620"/>
    </row>
    <row r="750" spans="1:28" ht="31" customHeight="1" x14ac:dyDescent="0.35">
      <c r="A750" s="284">
        <v>371</v>
      </c>
      <c r="B750" s="651" t="s">
        <v>1543</v>
      </c>
      <c r="C750" s="649" t="s">
        <v>1544</v>
      </c>
      <c r="D750" s="649" t="s">
        <v>1483</v>
      </c>
      <c r="E750" s="651" t="s">
        <v>1545</v>
      </c>
      <c r="F750" s="637"/>
      <c r="G750" s="637">
        <f>F749</f>
        <v>246</v>
      </c>
      <c r="H750" s="607">
        <v>66.319999999999993</v>
      </c>
      <c r="I750" s="637">
        <f>I748+F749</f>
        <v>39493.317000000003</v>
      </c>
      <c r="J750" s="651">
        <v>191.43600000000001</v>
      </c>
      <c r="K750" s="637">
        <f t="shared" si="456"/>
        <v>764</v>
      </c>
      <c r="L750" s="607">
        <f t="shared" si="457"/>
        <v>382</v>
      </c>
      <c r="M750" s="651">
        <v>111</v>
      </c>
      <c r="N750" s="651">
        <v>210</v>
      </c>
      <c r="O750" s="651">
        <v>321</v>
      </c>
      <c r="P750" s="651">
        <v>117</v>
      </c>
      <c r="Q750" s="651">
        <v>218</v>
      </c>
      <c r="R750" s="651">
        <v>335</v>
      </c>
      <c r="S750" s="651" t="s">
        <v>1546</v>
      </c>
      <c r="T750" s="651" t="s">
        <v>1547</v>
      </c>
      <c r="U750" s="677">
        <v>535410.31799999997</v>
      </c>
      <c r="V750" s="677">
        <v>2434048.3429999999</v>
      </c>
      <c r="W750" s="639" t="s">
        <v>2593</v>
      </c>
      <c r="X750" s="620" t="s">
        <v>194</v>
      </c>
      <c r="Y750" s="620" t="s">
        <v>194</v>
      </c>
      <c r="Z750" s="620" t="s">
        <v>194</v>
      </c>
      <c r="AA750" s="620" t="s">
        <v>194</v>
      </c>
    </row>
    <row r="751" spans="1:28" ht="31" customHeight="1" x14ac:dyDescent="0.35">
      <c r="A751" s="276"/>
      <c r="B751" s="651" t="s">
        <v>186</v>
      </c>
      <c r="C751" s="594"/>
      <c r="D751" s="594"/>
      <c r="E751" s="651"/>
      <c r="F751" s="637">
        <v>518</v>
      </c>
      <c r="G751" s="637"/>
      <c r="H751" s="607"/>
      <c r="I751" s="637"/>
      <c r="J751" s="651"/>
      <c r="K751" s="659"/>
      <c r="L751" s="660"/>
      <c r="M751" s="651"/>
      <c r="N751" s="651"/>
      <c r="O751" s="651"/>
      <c r="P751" s="651"/>
      <c r="Q751" s="651"/>
      <c r="R751" s="651"/>
      <c r="S751" s="651"/>
      <c r="T751" s="651"/>
      <c r="U751" s="677"/>
      <c r="V751" s="677"/>
      <c r="W751" s="662" t="s">
        <v>1548</v>
      </c>
      <c r="X751" s="620"/>
      <c r="Y751" s="620"/>
      <c r="Z751" s="620"/>
      <c r="AA751" s="620"/>
    </row>
    <row r="752" spans="1:28" ht="31" customHeight="1" x14ac:dyDescent="0.35">
      <c r="A752" s="284">
        <v>372</v>
      </c>
      <c r="B752" s="598" t="s">
        <v>1549</v>
      </c>
      <c r="C752" s="598" t="s">
        <v>1550</v>
      </c>
      <c r="D752" s="598" t="s">
        <v>346</v>
      </c>
      <c r="E752" s="598" t="s">
        <v>1551</v>
      </c>
      <c r="F752" s="598"/>
      <c r="G752" s="594" t="s">
        <v>186</v>
      </c>
      <c r="H752" s="598">
        <v>48.32</v>
      </c>
      <c r="I752" s="637">
        <v>0</v>
      </c>
      <c r="J752" s="598">
        <v>225.43700000000001</v>
      </c>
      <c r="K752" s="679">
        <v>831</v>
      </c>
      <c r="L752" s="679">
        <f>K752/2</f>
        <v>415.5</v>
      </c>
      <c r="M752" s="598">
        <v>308</v>
      </c>
      <c r="N752" s="598">
        <v>249</v>
      </c>
      <c r="O752" s="598">
        <v>557</v>
      </c>
      <c r="P752" s="598">
        <v>301</v>
      </c>
      <c r="Q752" s="598">
        <v>241</v>
      </c>
      <c r="R752" s="598">
        <v>542</v>
      </c>
      <c r="S752" s="598" t="s">
        <v>1552</v>
      </c>
      <c r="T752" s="598" t="s">
        <v>1553</v>
      </c>
      <c r="U752" s="602">
        <v>535923.15700000001</v>
      </c>
      <c r="V752" s="602">
        <v>2433972.361</v>
      </c>
      <c r="W752" s="612"/>
      <c r="X752" s="620" t="s">
        <v>194</v>
      </c>
      <c r="Y752" s="620" t="s">
        <v>194</v>
      </c>
      <c r="Z752" s="620" t="s">
        <v>194</v>
      </c>
      <c r="AA752" s="620" t="s">
        <v>194</v>
      </c>
    </row>
    <row r="753" spans="1:28" ht="31" customHeight="1" x14ac:dyDescent="0.35">
      <c r="A753" s="276"/>
      <c r="B753" s="598" t="s">
        <v>186</v>
      </c>
      <c r="C753" s="598"/>
      <c r="D753" s="598"/>
      <c r="E753" s="598"/>
      <c r="F753" s="601">
        <v>429.99599999999998</v>
      </c>
      <c r="G753" s="594"/>
      <c r="H753" s="598"/>
      <c r="I753" s="637"/>
      <c r="J753" s="598"/>
      <c r="K753" s="679"/>
      <c r="L753" s="679"/>
      <c r="M753" s="598"/>
      <c r="N753" s="598"/>
      <c r="O753" s="598"/>
      <c r="P753" s="598"/>
      <c r="Q753" s="598"/>
      <c r="R753" s="598"/>
      <c r="S753" s="598"/>
      <c r="T753" s="598"/>
      <c r="U753" s="602"/>
      <c r="V753" s="602"/>
      <c r="W753" s="613" t="s">
        <v>266</v>
      </c>
      <c r="X753" s="620"/>
      <c r="Y753" s="620"/>
      <c r="Z753" s="620"/>
      <c r="AA753" s="620"/>
      <c r="AB753" s="297" t="s">
        <v>1554</v>
      </c>
    </row>
    <row r="754" spans="1:28" ht="31" customHeight="1" x14ac:dyDescent="0.35">
      <c r="A754" s="284">
        <v>373</v>
      </c>
      <c r="B754" s="598" t="s">
        <v>186</v>
      </c>
      <c r="C754" s="598" t="s">
        <v>54</v>
      </c>
      <c r="D754" s="598" t="s">
        <v>45</v>
      </c>
      <c r="E754" s="598" t="s">
        <v>186</v>
      </c>
      <c r="F754" s="601"/>
      <c r="G754" s="594" t="s">
        <v>186</v>
      </c>
      <c r="H754" s="598">
        <v>53.83</v>
      </c>
      <c r="I754" s="637">
        <f>I752+F753</f>
        <v>429.99599999999998</v>
      </c>
      <c r="J754" s="598">
        <v>217.52</v>
      </c>
      <c r="K754" s="679">
        <f>F753+F755</f>
        <v>844.99599999999998</v>
      </c>
      <c r="L754" s="679">
        <f>K754/2</f>
        <v>422.49799999999999</v>
      </c>
      <c r="M754" s="598">
        <v>183</v>
      </c>
      <c r="N754" s="598">
        <v>188</v>
      </c>
      <c r="O754" s="598">
        <v>371</v>
      </c>
      <c r="P754" s="598">
        <v>191</v>
      </c>
      <c r="Q754" s="598">
        <v>193</v>
      </c>
      <c r="R754" s="598">
        <v>385</v>
      </c>
      <c r="S754" s="598" t="s">
        <v>1555</v>
      </c>
      <c r="T754" s="598" t="s">
        <v>1556</v>
      </c>
      <c r="U754" s="602">
        <v>536332.65800000005</v>
      </c>
      <c r="V754" s="602">
        <v>2433841.19</v>
      </c>
      <c r="W754" s="613"/>
      <c r="X754" s="620" t="s">
        <v>194</v>
      </c>
      <c r="Y754" s="620" t="s">
        <v>194</v>
      </c>
      <c r="Z754" s="620" t="s">
        <v>194</v>
      </c>
      <c r="AA754" s="620" t="s">
        <v>194</v>
      </c>
    </row>
    <row r="755" spans="1:28" ht="31" customHeight="1" x14ac:dyDescent="0.35">
      <c r="A755" s="276"/>
      <c r="B755" s="598" t="s">
        <v>186</v>
      </c>
      <c r="C755" s="598"/>
      <c r="D755" s="598"/>
      <c r="E755" s="598"/>
      <c r="F755" s="601">
        <v>415</v>
      </c>
      <c r="G755" s="594"/>
      <c r="H755" s="598"/>
      <c r="I755" s="637"/>
      <c r="J755" s="598"/>
      <c r="K755" s="679"/>
      <c r="L755" s="680"/>
      <c r="M755" s="598"/>
      <c r="N755" s="598"/>
      <c r="O755" s="598"/>
      <c r="P755" s="598"/>
      <c r="Q755" s="598"/>
      <c r="R755" s="598"/>
      <c r="S755" s="598"/>
      <c r="T755" s="598"/>
      <c r="U755" s="602"/>
      <c r="V755" s="602"/>
      <c r="W755" s="613" t="s">
        <v>1557</v>
      </c>
      <c r="X755" s="620"/>
      <c r="Y755" s="620"/>
      <c r="Z755" s="620"/>
      <c r="AA755" s="620"/>
    </row>
    <row r="756" spans="1:28" ht="31" customHeight="1" x14ac:dyDescent="0.35">
      <c r="A756" s="284">
        <v>374</v>
      </c>
      <c r="B756" s="598" t="s">
        <v>186</v>
      </c>
      <c r="C756" s="598" t="s">
        <v>1558</v>
      </c>
      <c r="D756" s="598" t="s">
        <v>65</v>
      </c>
      <c r="E756" s="598" t="s">
        <v>186</v>
      </c>
      <c r="F756" s="601"/>
      <c r="G756" s="594" t="s">
        <v>186</v>
      </c>
      <c r="H756" s="598">
        <v>59.83</v>
      </c>
      <c r="I756" s="637">
        <f>I754+F755</f>
        <v>844.99599999999998</v>
      </c>
      <c r="J756" s="598">
        <v>216.13900000000001</v>
      </c>
      <c r="K756" s="679">
        <f>F755+F757</f>
        <v>830</v>
      </c>
      <c r="L756" s="679">
        <f>K756/2</f>
        <v>415</v>
      </c>
      <c r="M756" s="598">
        <v>228</v>
      </c>
      <c r="N756" s="598">
        <v>224</v>
      </c>
      <c r="O756" s="598">
        <v>452</v>
      </c>
      <c r="P756" s="598">
        <v>223</v>
      </c>
      <c r="Q756" s="598">
        <v>221</v>
      </c>
      <c r="R756" s="598">
        <v>444</v>
      </c>
      <c r="S756" s="598" t="s">
        <v>1559</v>
      </c>
      <c r="T756" s="598" t="s">
        <v>1560</v>
      </c>
      <c r="U756" s="602">
        <v>536727.87699999998</v>
      </c>
      <c r="V756" s="602">
        <v>2433714.594</v>
      </c>
      <c r="W756" s="613"/>
      <c r="X756" s="620" t="s">
        <v>194</v>
      </c>
      <c r="Y756" s="620" t="s">
        <v>194</v>
      </c>
      <c r="Z756" s="620" t="s">
        <v>194</v>
      </c>
      <c r="AA756" s="620" t="s">
        <v>194</v>
      </c>
    </row>
    <row r="757" spans="1:28" ht="31" customHeight="1" x14ac:dyDescent="0.35">
      <c r="A757" s="276"/>
      <c r="B757" s="598" t="s">
        <v>186</v>
      </c>
      <c r="C757" s="598"/>
      <c r="D757" s="598"/>
      <c r="E757" s="598"/>
      <c r="F757" s="601">
        <v>415</v>
      </c>
      <c r="G757" s="594"/>
      <c r="H757" s="598"/>
      <c r="I757" s="637"/>
      <c r="J757" s="598"/>
      <c r="K757" s="679"/>
      <c r="L757" s="679"/>
      <c r="M757" s="598"/>
      <c r="N757" s="598"/>
      <c r="O757" s="598"/>
      <c r="P757" s="598"/>
      <c r="Q757" s="598"/>
      <c r="R757" s="598"/>
      <c r="S757" s="598"/>
      <c r="T757" s="598"/>
      <c r="U757" s="602"/>
      <c r="V757" s="602"/>
      <c r="W757" s="613" t="s">
        <v>1561</v>
      </c>
      <c r="X757" s="620"/>
      <c r="Y757" s="620"/>
      <c r="Z757" s="620"/>
      <c r="AA757" s="620"/>
    </row>
    <row r="758" spans="1:28" ht="31" customHeight="1" x14ac:dyDescent="0.35">
      <c r="A758" s="284">
        <v>375</v>
      </c>
      <c r="B758" s="598" t="s">
        <v>186</v>
      </c>
      <c r="C758" s="598" t="s">
        <v>1562</v>
      </c>
      <c r="D758" s="598" t="s">
        <v>49</v>
      </c>
      <c r="E758" s="598" t="s">
        <v>186</v>
      </c>
      <c r="F758" s="601"/>
      <c r="G758" s="594" t="s">
        <v>186</v>
      </c>
      <c r="H758" s="598">
        <v>56.83</v>
      </c>
      <c r="I758" s="637">
        <f>I756+F757</f>
        <v>1259.9960000000001</v>
      </c>
      <c r="J758" s="598">
        <v>215.36099999999999</v>
      </c>
      <c r="K758" s="679">
        <f>F757+F759</f>
        <v>840</v>
      </c>
      <c r="L758" s="679">
        <f>K758/2</f>
        <v>420</v>
      </c>
      <c r="M758" s="598">
        <v>192</v>
      </c>
      <c r="N758" s="598">
        <v>205</v>
      </c>
      <c r="O758" s="598">
        <v>397</v>
      </c>
      <c r="P758" s="598">
        <v>196</v>
      </c>
      <c r="Q758" s="598">
        <v>207</v>
      </c>
      <c r="R758" s="598">
        <v>404</v>
      </c>
      <c r="S758" s="598" t="s">
        <v>1563</v>
      </c>
      <c r="T758" s="598" t="s">
        <v>1564</v>
      </c>
      <c r="U758" s="602">
        <v>537123.09699999995</v>
      </c>
      <c r="V758" s="602">
        <v>2433587.9980000001</v>
      </c>
      <c r="W758" s="681" t="s">
        <v>2596</v>
      </c>
      <c r="X758" s="620" t="s">
        <v>194</v>
      </c>
      <c r="Y758" s="620" t="s">
        <v>194</v>
      </c>
      <c r="Z758" s="620" t="s">
        <v>194</v>
      </c>
      <c r="AA758" s="620" t="s">
        <v>194</v>
      </c>
    </row>
    <row r="759" spans="1:28" ht="31" customHeight="1" x14ac:dyDescent="0.35">
      <c r="A759" s="276"/>
      <c r="B759" s="598" t="s">
        <v>186</v>
      </c>
      <c r="C759" s="598"/>
      <c r="D759" s="598"/>
      <c r="E759" s="598"/>
      <c r="F759" s="601">
        <v>425</v>
      </c>
      <c r="G759" s="594"/>
      <c r="H759" s="598"/>
      <c r="I759" s="637"/>
      <c r="J759" s="598"/>
      <c r="K759" s="679"/>
      <c r="L759" s="679"/>
      <c r="M759" s="598"/>
      <c r="N759" s="598"/>
      <c r="O759" s="598"/>
      <c r="P759" s="598"/>
      <c r="Q759" s="598"/>
      <c r="R759" s="598"/>
      <c r="S759" s="598"/>
      <c r="T759" s="598"/>
      <c r="U759" s="602"/>
      <c r="V759" s="602"/>
      <c r="W759" s="613" t="s">
        <v>2597</v>
      </c>
      <c r="X759" s="620"/>
      <c r="Y759" s="620"/>
      <c r="Z759" s="620"/>
      <c r="AA759" s="620"/>
    </row>
    <row r="760" spans="1:28" ht="31" customHeight="1" x14ac:dyDescent="0.35">
      <c r="A760" s="284">
        <v>376</v>
      </c>
      <c r="B760" s="598" t="s">
        <v>186</v>
      </c>
      <c r="C760" s="598" t="s">
        <v>55</v>
      </c>
      <c r="D760" s="598" t="s">
        <v>45</v>
      </c>
      <c r="E760" s="598" t="s">
        <v>186</v>
      </c>
      <c r="F760" s="601"/>
      <c r="G760" s="594" t="s">
        <v>186</v>
      </c>
      <c r="H760" s="598">
        <v>53.83</v>
      </c>
      <c r="I760" s="637">
        <f>I758+F759</f>
        <v>1684.9960000000001</v>
      </c>
      <c r="J760" s="598">
        <v>220.22200000000001</v>
      </c>
      <c r="K760" s="679">
        <f>F759+F761</f>
        <v>840</v>
      </c>
      <c r="L760" s="679">
        <f>K760/2</f>
        <v>420</v>
      </c>
      <c r="M760" s="598">
        <v>221</v>
      </c>
      <c r="N760" s="598">
        <v>130</v>
      </c>
      <c r="O760" s="598">
        <v>351</v>
      </c>
      <c r="P760" s="598">
        <v>219</v>
      </c>
      <c r="Q760" s="598">
        <v>150</v>
      </c>
      <c r="R760" s="598">
        <v>369</v>
      </c>
      <c r="S760" s="598" t="s">
        <v>1565</v>
      </c>
      <c r="T760" s="598" t="s">
        <v>1566</v>
      </c>
      <c r="U760" s="602">
        <v>537527.83900000004</v>
      </c>
      <c r="V760" s="602">
        <v>2433458.352</v>
      </c>
      <c r="W760" s="613"/>
      <c r="X760" s="620" t="s">
        <v>194</v>
      </c>
      <c r="Y760" s="620" t="s">
        <v>194</v>
      </c>
      <c r="Z760" s="620" t="s">
        <v>194</v>
      </c>
      <c r="AA760" s="620" t="s">
        <v>194</v>
      </c>
    </row>
    <row r="761" spans="1:28" ht="31" customHeight="1" x14ac:dyDescent="0.35">
      <c r="A761" s="276"/>
      <c r="B761" s="598" t="s">
        <v>186</v>
      </c>
      <c r="C761" s="598"/>
      <c r="D761" s="598"/>
      <c r="E761" s="598"/>
      <c r="F761" s="601">
        <v>415</v>
      </c>
      <c r="G761" s="594"/>
      <c r="H761" s="598"/>
      <c r="I761" s="637"/>
      <c r="J761" s="598"/>
      <c r="K761" s="679"/>
      <c r="L761" s="679"/>
      <c r="M761" s="598"/>
      <c r="N761" s="598"/>
      <c r="O761" s="598"/>
      <c r="P761" s="598"/>
      <c r="Q761" s="598"/>
      <c r="R761" s="598"/>
      <c r="S761" s="598"/>
      <c r="T761" s="598"/>
      <c r="U761" s="602"/>
      <c r="V761" s="602"/>
      <c r="W761" s="613" t="s">
        <v>763</v>
      </c>
      <c r="X761" s="620"/>
      <c r="Y761" s="620"/>
      <c r="Z761" s="620"/>
      <c r="AA761" s="620"/>
    </row>
    <row r="762" spans="1:28" ht="31" customHeight="1" x14ac:dyDescent="0.35">
      <c r="A762" s="284">
        <v>377</v>
      </c>
      <c r="B762" s="598" t="s">
        <v>186</v>
      </c>
      <c r="C762" s="598" t="s">
        <v>1567</v>
      </c>
      <c r="D762" s="598" t="s">
        <v>45</v>
      </c>
      <c r="E762" s="598" t="s">
        <v>186</v>
      </c>
      <c r="F762" s="601"/>
      <c r="G762" s="594" t="s">
        <v>186</v>
      </c>
      <c r="H762" s="598">
        <v>53.83</v>
      </c>
      <c r="I762" s="637">
        <f>I760+F761</f>
        <v>2099.9960000000001</v>
      </c>
      <c r="J762" s="598">
        <v>238.28100000000001</v>
      </c>
      <c r="K762" s="679">
        <f>F761+F763</f>
        <v>815</v>
      </c>
      <c r="L762" s="679">
        <f>K762/2</f>
        <v>407.5</v>
      </c>
      <c r="M762" s="598">
        <v>287</v>
      </c>
      <c r="N762" s="598">
        <v>200</v>
      </c>
      <c r="O762" s="598">
        <v>487</v>
      </c>
      <c r="P762" s="598">
        <v>267</v>
      </c>
      <c r="Q762" s="598">
        <v>201</v>
      </c>
      <c r="R762" s="598">
        <v>468</v>
      </c>
      <c r="S762" s="598" t="s">
        <v>1568</v>
      </c>
      <c r="T762" s="598" t="s">
        <v>1569</v>
      </c>
      <c r="U762" s="602">
        <v>537923.05900000001</v>
      </c>
      <c r="V762" s="602">
        <v>2433331.7560000001</v>
      </c>
      <c r="W762" s="613"/>
      <c r="X762" s="620" t="s">
        <v>194</v>
      </c>
      <c r="Y762" s="620" t="s">
        <v>194</v>
      </c>
      <c r="Z762" s="620" t="s">
        <v>194</v>
      </c>
      <c r="AA762" s="620" t="s">
        <v>194</v>
      </c>
    </row>
    <row r="763" spans="1:28" ht="31" customHeight="1" x14ac:dyDescent="0.35">
      <c r="A763" s="276"/>
      <c r="B763" s="598" t="s">
        <v>186</v>
      </c>
      <c r="C763" s="598"/>
      <c r="D763" s="598"/>
      <c r="E763" s="598"/>
      <c r="F763" s="601">
        <v>400</v>
      </c>
      <c r="G763" s="594"/>
      <c r="H763" s="598"/>
      <c r="I763" s="637"/>
      <c r="J763" s="598"/>
      <c r="K763" s="679"/>
      <c r="L763" s="679"/>
      <c r="M763" s="598"/>
      <c r="N763" s="598"/>
      <c r="O763" s="598"/>
      <c r="P763" s="598"/>
      <c r="Q763" s="598"/>
      <c r="R763" s="598"/>
      <c r="S763" s="598"/>
      <c r="T763" s="598"/>
      <c r="U763" s="602"/>
      <c r="V763" s="602"/>
      <c r="W763" s="613" t="s">
        <v>266</v>
      </c>
      <c r="X763" s="620"/>
      <c r="Y763" s="620"/>
      <c r="Z763" s="620"/>
      <c r="AA763" s="620"/>
      <c r="AB763" s="297" t="s">
        <v>1570</v>
      </c>
    </row>
    <row r="764" spans="1:28" ht="31" customHeight="1" x14ac:dyDescent="0.35">
      <c r="A764" s="284">
        <v>378</v>
      </c>
      <c r="B764" s="598" t="s">
        <v>186</v>
      </c>
      <c r="C764" s="598" t="s">
        <v>56</v>
      </c>
      <c r="D764" s="598" t="s">
        <v>45</v>
      </c>
      <c r="E764" s="598" t="s">
        <v>186</v>
      </c>
      <c r="F764" s="601"/>
      <c r="G764" s="594" t="s">
        <v>186</v>
      </c>
      <c r="H764" s="598">
        <v>53.83</v>
      </c>
      <c r="I764" s="637">
        <f>I762+F763</f>
        <v>2499.9960000000001</v>
      </c>
      <c r="J764" s="598">
        <v>238.328</v>
      </c>
      <c r="K764" s="679">
        <f>F763+F765+50</f>
        <v>787</v>
      </c>
      <c r="L764" s="679">
        <f>K764/2</f>
        <v>393.5</v>
      </c>
      <c r="M764" s="598">
        <v>201</v>
      </c>
      <c r="N764" s="598">
        <v>205</v>
      </c>
      <c r="O764" s="598">
        <v>405</v>
      </c>
      <c r="P764" s="598">
        <v>201</v>
      </c>
      <c r="Q764" s="598">
        <v>196</v>
      </c>
      <c r="R764" s="598">
        <v>397</v>
      </c>
      <c r="S764" s="598" t="s">
        <v>1571</v>
      </c>
      <c r="T764" s="598" t="s">
        <v>1572</v>
      </c>
      <c r="U764" s="602">
        <v>538303.99300000002</v>
      </c>
      <c r="V764" s="602">
        <v>2433209.7349999999</v>
      </c>
      <c r="W764" s="613"/>
      <c r="X764" s="620" t="s">
        <v>194</v>
      </c>
      <c r="Y764" s="620" t="s">
        <v>194</v>
      </c>
      <c r="Z764" s="620" t="s">
        <v>194</v>
      </c>
      <c r="AA764" s="620" t="s">
        <v>194</v>
      </c>
    </row>
    <row r="765" spans="1:28" ht="31" customHeight="1" x14ac:dyDescent="0.35">
      <c r="A765" s="276"/>
      <c r="B765" s="598" t="s">
        <v>186</v>
      </c>
      <c r="C765" s="598"/>
      <c r="D765" s="598"/>
      <c r="E765" s="598"/>
      <c r="F765" s="601">
        <v>337</v>
      </c>
      <c r="G765" s="594"/>
      <c r="H765" s="598"/>
      <c r="I765" s="637"/>
      <c r="J765" s="598"/>
      <c r="K765" s="679"/>
      <c r="L765" s="679"/>
      <c r="M765" s="598"/>
      <c r="N765" s="598"/>
      <c r="O765" s="598"/>
      <c r="P765" s="598"/>
      <c r="Q765" s="598"/>
      <c r="R765" s="598"/>
      <c r="S765" s="598"/>
      <c r="T765" s="598"/>
      <c r="U765" s="602"/>
      <c r="V765" s="602"/>
      <c r="W765" s="613" t="s">
        <v>2598</v>
      </c>
      <c r="X765" s="620"/>
      <c r="Y765" s="620"/>
      <c r="Z765" s="620"/>
      <c r="AA765" s="620"/>
    </row>
    <row r="766" spans="1:28" ht="31" customHeight="1" x14ac:dyDescent="0.35">
      <c r="A766" s="284">
        <v>379</v>
      </c>
      <c r="B766" s="598" t="s">
        <v>186</v>
      </c>
      <c r="C766" s="598" t="s">
        <v>1573</v>
      </c>
      <c r="D766" s="598" t="s">
        <v>45</v>
      </c>
      <c r="E766" s="598" t="s">
        <v>186</v>
      </c>
      <c r="F766" s="601"/>
      <c r="G766" s="637"/>
      <c r="H766" s="598">
        <v>53.83</v>
      </c>
      <c r="I766" s="637">
        <f>I764+F765</f>
        <v>2836.9960000000001</v>
      </c>
      <c r="J766" s="598">
        <v>231.59700000000001</v>
      </c>
      <c r="K766" s="679">
        <f>F765+F767</f>
        <v>731.00400000000002</v>
      </c>
      <c r="L766" s="679">
        <f>K766/2</f>
        <v>365.50200000000001</v>
      </c>
      <c r="M766" s="598">
        <v>133</v>
      </c>
      <c r="N766" s="598">
        <v>123</v>
      </c>
      <c r="O766" s="598">
        <v>256</v>
      </c>
      <c r="P766" s="598">
        <v>142</v>
      </c>
      <c r="Q766" s="598">
        <v>142</v>
      </c>
      <c r="R766" s="598">
        <v>284</v>
      </c>
      <c r="S766" s="598" t="s">
        <v>1574</v>
      </c>
      <c r="T766" s="598" t="s">
        <v>1575</v>
      </c>
      <c r="U766" s="602">
        <v>538624.93099999998</v>
      </c>
      <c r="V766" s="602">
        <v>2433106.9330000002</v>
      </c>
      <c r="W766" s="613"/>
      <c r="X766" s="620" t="s">
        <v>194</v>
      </c>
      <c r="Y766" s="620" t="s">
        <v>194</v>
      </c>
      <c r="Z766" s="620" t="s">
        <v>194</v>
      </c>
      <c r="AA766" s="620" t="s">
        <v>194</v>
      </c>
    </row>
    <row r="767" spans="1:28" ht="31" customHeight="1" x14ac:dyDescent="0.35">
      <c r="A767" s="276"/>
      <c r="B767" s="598" t="s">
        <v>186</v>
      </c>
      <c r="C767" s="598"/>
      <c r="D767" s="598"/>
      <c r="E767" s="598"/>
      <c r="F767" s="601">
        <v>394.00400000000002</v>
      </c>
      <c r="G767" s="637"/>
      <c r="H767" s="598"/>
      <c r="I767" s="637"/>
      <c r="J767" s="598"/>
      <c r="K767" s="679"/>
      <c r="L767" s="679"/>
      <c r="M767" s="598"/>
      <c r="N767" s="598"/>
      <c r="O767" s="598"/>
      <c r="P767" s="598"/>
      <c r="Q767" s="598"/>
      <c r="R767" s="598"/>
      <c r="S767" s="598"/>
      <c r="T767" s="598"/>
      <c r="U767" s="602"/>
      <c r="V767" s="602"/>
      <c r="W767" s="613" t="s">
        <v>2599</v>
      </c>
      <c r="X767" s="620"/>
      <c r="Y767" s="620"/>
      <c r="Z767" s="620"/>
      <c r="AA767" s="620"/>
    </row>
    <row r="768" spans="1:28" ht="31" customHeight="1" x14ac:dyDescent="0.35">
      <c r="A768" s="284">
        <v>380</v>
      </c>
      <c r="B768" s="598" t="s">
        <v>186</v>
      </c>
      <c r="C768" s="598" t="s">
        <v>1576</v>
      </c>
      <c r="D768" s="614" t="s">
        <v>120</v>
      </c>
      <c r="E768" s="598" t="s">
        <v>186</v>
      </c>
      <c r="F768" s="601"/>
      <c r="G768" s="637" t="s">
        <v>186</v>
      </c>
      <c r="H768" s="598">
        <v>62.83</v>
      </c>
      <c r="I768" s="637">
        <f>I766+F767</f>
        <v>3231</v>
      </c>
      <c r="J768" s="598">
        <v>238.88800000000001</v>
      </c>
      <c r="K768" s="679">
        <f>F767+F769</f>
        <v>814.00400000000002</v>
      </c>
      <c r="L768" s="679">
        <f>K768/2</f>
        <v>407.00200000000001</v>
      </c>
      <c r="M768" s="598">
        <v>272</v>
      </c>
      <c r="N768" s="598">
        <v>321</v>
      </c>
      <c r="O768" s="598">
        <v>593</v>
      </c>
      <c r="P768" s="598">
        <v>254</v>
      </c>
      <c r="Q768" s="598">
        <v>293</v>
      </c>
      <c r="R768" s="598">
        <v>547</v>
      </c>
      <c r="S768" s="598" t="s">
        <v>2600</v>
      </c>
      <c r="T768" s="598" t="s">
        <v>2601</v>
      </c>
      <c r="U768" s="602">
        <v>539000.15500000003</v>
      </c>
      <c r="V768" s="602">
        <v>2432986.7420000001</v>
      </c>
      <c r="W768" s="613"/>
      <c r="X768" s="620" t="s">
        <v>194</v>
      </c>
      <c r="Y768" s="620" t="s">
        <v>194</v>
      </c>
      <c r="Z768" s="620" t="s">
        <v>194</v>
      </c>
      <c r="AA768" s="620" t="s">
        <v>194</v>
      </c>
    </row>
    <row r="769" spans="1:28" ht="31" customHeight="1" x14ac:dyDescent="0.35">
      <c r="A769" s="276"/>
      <c r="B769" s="598" t="s">
        <v>186</v>
      </c>
      <c r="C769" s="598"/>
      <c r="D769" s="598"/>
      <c r="E769" s="598"/>
      <c r="F769" s="601">
        <v>420</v>
      </c>
      <c r="G769" s="637"/>
      <c r="H769" s="598"/>
      <c r="I769" s="637"/>
      <c r="J769" s="598"/>
      <c r="K769" s="679"/>
      <c r="L769" s="679"/>
      <c r="M769" s="598"/>
      <c r="N769" s="598"/>
      <c r="O769" s="598"/>
      <c r="P769" s="598"/>
      <c r="Q769" s="598"/>
      <c r="R769" s="598"/>
      <c r="S769" s="598"/>
      <c r="T769" s="598"/>
      <c r="U769" s="602"/>
      <c r="V769" s="602"/>
      <c r="W769" s="613" t="s">
        <v>266</v>
      </c>
      <c r="X769" s="620"/>
      <c r="Y769" s="620"/>
      <c r="Z769" s="620"/>
      <c r="AA769" s="620"/>
      <c r="AB769" s="297" t="s">
        <v>1570</v>
      </c>
    </row>
    <row r="770" spans="1:28" ht="31" customHeight="1" x14ac:dyDescent="0.35">
      <c r="A770" s="284">
        <v>381</v>
      </c>
      <c r="B770" s="598" t="s">
        <v>186</v>
      </c>
      <c r="C770" s="598" t="s">
        <v>1577</v>
      </c>
      <c r="D770" s="614" t="s">
        <v>45</v>
      </c>
      <c r="E770" s="598" t="s">
        <v>186</v>
      </c>
      <c r="F770" s="601"/>
      <c r="G770" s="637"/>
      <c r="H770" s="598">
        <v>53.83</v>
      </c>
      <c r="I770" s="637">
        <f>I768+F769</f>
        <v>3651</v>
      </c>
      <c r="J770" s="598">
        <v>222.333</v>
      </c>
      <c r="K770" s="679">
        <f>F769+F771</f>
        <v>813.99599999999998</v>
      </c>
      <c r="L770" s="679">
        <f>K770/2</f>
        <v>406.99799999999999</v>
      </c>
      <c r="M770" s="598">
        <v>101</v>
      </c>
      <c r="N770" s="598">
        <v>152</v>
      </c>
      <c r="O770" s="598">
        <v>253</v>
      </c>
      <c r="P770" s="598">
        <v>129</v>
      </c>
      <c r="Q770" s="598">
        <v>164</v>
      </c>
      <c r="R770" s="598">
        <v>293</v>
      </c>
      <c r="S770" s="598" t="s">
        <v>2602</v>
      </c>
      <c r="T770" s="598" t="s">
        <v>2603</v>
      </c>
      <c r="U770" s="602">
        <v>539400.13600000006</v>
      </c>
      <c r="V770" s="602">
        <v>2432858.6209999998</v>
      </c>
      <c r="W770" s="613"/>
      <c r="X770" s="620" t="s">
        <v>194</v>
      </c>
      <c r="Y770" s="620" t="s">
        <v>194</v>
      </c>
      <c r="Z770" s="620" t="s">
        <v>194</v>
      </c>
      <c r="AA770" s="620" t="s">
        <v>194</v>
      </c>
    </row>
    <row r="771" spans="1:28" ht="31" customHeight="1" x14ac:dyDescent="0.35">
      <c r="A771" s="276"/>
      <c r="B771" s="598" t="s">
        <v>186</v>
      </c>
      <c r="C771" s="598"/>
      <c r="D771" s="598"/>
      <c r="E771" s="598"/>
      <c r="F771" s="601">
        <v>393.99599999999998</v>
      </c>
      <c r="G771" s="637"/>
      <c r="H771" s="598"/>
      <c r="I771" s="637"/>
      <c r="J771" s="598"/>
      <c r="K771" s="679"/>
      <c r="L771" s="679"/>
      <c r="M771" s="598"/>
      <c r="N771" s="598"/>
      <c r="O771" s="598"/>
      <c r="P771" s="598"/>
      <c r="Q771" s="598"/>
      <c r="R771" s="598"/>
      <c r="S771" s="598"/>
      <c r="T771" s="598"/>
      <c r="U771" s="602"/>
      <c r="V771" s="602"/>
      <c r="W771" s="615" t="s">
        <v>196</v>
      </c>
      <c r="X771" s="620"/>
      <c r="Y771" s="620"/>
      <c r="Z771" s="620"/>
      <c r="AA771" s="620"/>
      <c r="AB771" s="297" t="s">
        <v>1578</v>
      </c>
    </row>
    <row r="772" spans="1:28" ht="31" customHeight="1" x14ac:dyDescent="0.35">
      <c r="A772" s="284">
        <v>382</v>
      </c>
      <c r="B772" s="598" t="s">
        <v>186</v>
      </c>
      <c r="C772" s="598" t="s">
        <v>1579</v>
      </c>
      <c r="D772" s="598" t="s">
        <v>120</v>
      </c>
      <c r="E772" s="598" t="s">
        <v>186</v>
      </c>
      <c r="F772" s="601"/>
      <c r="G772" s="637"/>
      <c r="H772" s="598">
        <v>62.83</v>
      </c>
      <c r="I772" s="637">
        <f>I770+F771</f>
        <v>4044.9960000000001</v>
      </c>
      <c r="J772" s="598">
        <v>223.17400000000001</v>
      </c>
      <c r="K772" s="679">
        <f>F771+F773</f>
        <v>691.19499999999994</v>
      </c>
      <c r="L772" s="679">
        <f>K772/2</f>
        <v>345.59749999999997</v>
      </c>
      <c r="M772" s="598">
        <v>243</v>
      </c>
      <c r="N772" s="598">
        <v>102</v>
      </c>
      <c r="O772" s="598">
        <v>344</v>
      </c>
      <c r="P772" s="598">
        <v>231</v>
      </c>
      <c r="Q772" s="598">
        <v>114</v>
      </c>
      <c r="R772" s="598">
        <v>345</v>
      </c>
      <c r="S772" s="598" t="s">
        <v>1580</v>
      </c>
      <c r="T772" s="598" t="s">
        <v>1581</v>
      </c>
      <c r="U772" s="602">
        <v>539775.353</v>
      </c>
      <c r="V772" s="602">
        <v>2432738.432</v>
      </c>
      <c r="W772" s="613"/>
      <c r="X772" s="620" t="s">
        <v>194</v>
      </c>
      <c r="Y772" s="620" t="s">
        <v>194</v>
      </c>
      <c r="Z772" s="620" t="s">
        <v>194</v>
      </c>
      <c r="AA772" s="620" t="s">
        <v>194</v>
      </c>
    </row>
    <row r="773" spans="1:28" ht="31" customHeight="1" x14ac:dyDescent="0.35">
      <c r="A773" s="276"/>
      <c r="B773" s="598" t="s">
        <v>186</v>
      </c>
      <c r="C773" s="598"/>
      <c r="D773" s="598"/>
      <c r="E773" s="598"/>
      <c r="F773" s="601">
        <v>297.19900000000001</v>
      </c>
      <c r="G773" s="637"/>
      <c r="H773" s="598"/>
      <c r="I773" s="637"/>
      <c r="J773" s="598"/>
      <c r="K773" s="679"/>
      <c r="L773" s="679"/>
      <c r="M773" s="598"/>
      <c r="N773" s="598"/>
      <c r="O773" s="598"/>
      <c r="P773" s="598"/>
      <c r="Q773" s="598"/>
      <c r="R773" s="598"/>
      <c r="S773" s="598"/>
      <c r="T773" s="598"/>
      <c r="U773" s="602"/>
      <c r="V773" s="602"/>
      <c r="W773" s="613"/>
      <c r="X773" s="620"/>
      <c r="Y773" s="620"/>
      <c r="Z773" s="620"/>
      <c r="AA773" s="620"/>
    </row>
    <row r="774" spans="1:28" ht="31" customHeight="1" x14ac:dyDescent="0.35">
      <c r="A774" s="284">
        <v>383</v>
      </c>
      <c r="B774" s="598" t="s">
        <v>1582</v>
      </c>
      <c r="C774" s="598" t="s">
        <v>1583</v>
      </c>
      <c r="D774" s="598" t="s">
        <v>919</v>
      </c>
      <c r="E774" s="598" t="s">
        <v>1584</v>
      </c>
      <c r="F774" s="601"/>
      <c r="G774" s="607">
        <f>SUM(F752:F774)</f>
        <v>4342.1949999999997</v>
      </c>
      <c r="H774" s="598">
        <v>51.32</v>
      </c>
      <c r="I774" s="637">
        <f>I772+F773</f>
        <v>4342.1949999999997</v>
      </c>
      <c r="J774" s="598">
        <v>237.01599999999999</v>
      </c>
      <c r="K774" s="616">
        <v>619.19600000000003</v>
      </c>
      <c r="L774" s="616">
        <v>309.59800000000001</v>
      </c>
      <c r="M774" s="598">
        <v>196</v>
      </c>
      <c r="N774" s="598">
        <v>272</v>
      </c>
      <c r="O774" s="598">
        <v>468</v>
      </c>
      <c r="P774" s="598">
        <v>184</v>
      </c>
      <c r="Q774" s="598">
        <v>234</v>
      </c>
      <c r="R774" s="598">
        <v>418</v>
      </c>
      <c r="S774" s="598" t="s">
        <v>1585</v>
      </c>
      <c r="T774" s="598" t="s">
        <v>1586</v>
      </c>
      <c r="U774" s="602">
        <v>540058.38600000006</v>
      </c>
      <c r="V774" s="602">
        <v>2432647.7710000002</v>
      </c>
      <c r="W774" s="613"/>
      <c r="X774" s="620" t="s">
        <v>194</v>
      </c>
      <c r="Y774" s="620" t="s">
        <v>194</v>
      </c>
      <c r="Z774" s="620" t="s">
        <v>194</v>
      </c>
      <c r="AA774" s="620" t="s">
        <v>194</v>
      </c>
    </row>
    <row r="775" spans="1:28" ht="31" customHeight="1" x14ac:dyDescent="0.35">
      <c r="A775" s="276"/>
      <c r="B775" s="651" t="s">
        <v>186</v>
      </c>
      <c r="C775" s="594"/>
      <c r="D775" s="594"/>
      <c r="E775" s="651"/>
      <c r="F775" s="637">
        <v>322</v>
      </c>
      <c r="G775" s="617"/>
      <c r="H775" s="607"/>
      <c r="I775" s="637"/>
      <c r="J775" s="651"/>
      <c r="K775" s="659"/>
      <c r="L775" s="660"/>
      <c r="M775" s="651"/>
      <c r="N775" s="651"/>
      <c r="O775" s="651"/>
      <c r="P775" s="651"/>
      <c r="Q775" s="651"/>
      <c r="R775" s="651"/>
      <c r="S775" s="651"/>
      <c r="T775" s="651"/>
      <c r="U775" s="677"/>
      <c r="V775" s="677"/>
      <c r="W775" s="662"/>
      <c r="X775" s="620"/>
      <c r="Y775" s="620"/>
      <c r="Z775" s="620"/>
      <c r="AA775" s="620"/>
    </row>
    <row r="776" spans="1:28" ht="31" customHeight="1" x14ac:dyDescent="0.35">
      <c r="A776" s="284">
        <v>384</v>
      </c>
      <c r="B776" s="651" t="s">
        <v>186</v>
      </c>
      <c r="C776" s="594" t="s">
        <v>1587</v>
      </c>
      <c r="D776" s="594" t="s">
        <v>438</v>
      </c>
      <c r="E776" s="651" t="s">
        <v>186</v>
      </c>
      <c r="F776" s="637"/>
      <c r="G776" s="617"/>
      <c r="H776" s="607">
        <v>57.32</v>
      </c>
      <c r="I776" s="637">
        <f>I774+F775</f>
        <v>4664.1949999999997</v>
      </c>
      <c r="J776" s="651">
        <v>212.499</v>
      </c>
      <c r="K776" s="637">
        <f t="shared" ref="K776:K826" si="458">F777+F775</f>
        <v>773</v>
      </c>
      <c r="L776" s="607">
        <f t="shared" ref="L776:L828" si="459">K776/2</f>
        <v>386.5</v>
      </c>
      <c r="M776" s="651">
        <v>51</v>
      </c>
      <c r="N776" s="651">
        <v>286</v>
      </c>
      <c r="O776" s="651">
        <v>336</v>
      </c>
      <c r="P776" s="651">
        <v>89</v>
      </c>
      <c r="Q776" s="651">
        <v>272</v>
      </c>
      <c r="R776" s="651">
        <v>361</v>
      </c>
      <c r="S776" s="651" t="s">
        <v>1588</v>
      </c>
      <c r="T776" s="651" t="s">
        <v>1589</v>
      </c>
      <c r="U776" s="677">
        <v>540362.15099999995</v>
      </c>
      <c r="V776" s="677">
        <v>2432540.9500000002</v>
      </c>
      <c r="W776" s="662" t="s">
        <v>2717</v>
      </c>
      <c r="X776" s="620" t="s">
        <v>194</v>
      </c>
      <c r="Y776" s="620" t="s">
        <v>194</v>
      </c>
      <c r="Z776" s="620" t="s">
        <v>194</v>
      </c>
      <c r="AA776" s="620" t="s">
        <v>194</v>
      </c>
    </row>
    <row r="777" spans="1:28" ht="31" customHeight="1" x14ac:dyDescent="0.35">
      <c r="A777" s="276"/>
      <c r="B777" s="651" t="s">
        <v>186</v>
      </c>
      <c r="C777" s="594"/>
      <c r="D777" s="594"/>
      <c r="E777" s="651"/>
      <c r="F777" s="637">
        <v>451</v>
      </c>
      <c r="G777" s="617"/>
      <c r="H777" s="607"/>
      <c r="I777" s="637"/>
      <c r="J777" s="651"/>
      <c r="K777" s="659"/>
      <c r="L777" s="660"/>
      <c r="M777" s="651"/>
      <c r="N777" s="651"/>
      <c r="O777" s="651"/>
      <c r="P777" s="651"/>
      <c r="Q777" s="651"/>
      <c r="R777" s="651"/>
      <c r="S777" s="651"/>
      <c r="T777" s="651"/>
      <c r="U777" s="677"/>
      <c r="V777" s="677"/>
      <c r="W777" s="662" t="s">
        <v>1590</v>
      </c>
      <c r="X777" s="620"/>
      <c r="Y777" s="620"/>
      <c r="Z777" s="620"/>
      <c r="AA777" s="620"/>
    </row>
    <row r="778" spans="1:28" ht="31" customHeight="1" x14ac:dyDescent="0.35">
      <c r="A778" s="284">
        <v>385</v>
      </c>
      <c r="B778" s="651" t="s">
        <v>186</v>
      </c>
      <c r="C778" s="594" t="s">
        <v>1591</v>
      </c>
      <c r="D778" s="594" t="s">
        <v>45</v>
      </c>
      <c r="E778" s="651" t="s">
        <v>186</v>
      </c>
      <c r="F778" s="637"/>
      <c r="G778" s="617"/>
      <c r="H778" s="607">
        <v>53.83</v>
      </c>
      <c r="I778" s="637">
        <f>I776+F777</f>
        <v>5115.1949999999997</v>
      </c>
      <c r="J778" s="651">
        <v>206.32300000000001</v>
      </c>
      <c r="K778" s="637">
        <f t="shared" si="458"/>
        <v>830.154</v>
      </c>
      <c r="L778" s="607">
        <f t="shared" si="459"/>
        <v>415.077</v>
      </c>
      <c r="M778" s="651">
        <v>167</v>
      </c>
      <c r="N778" s="651">
        <v>193</v>
      </c>
      <c r="O778" s="651">
        <v>360</v>
      </c>
      <c r="P778" s="651">
        <v>181</v>
      </c>
      <c r="Q778" s="651">
        <v>192</v>
      </c>
      <c r="R778" s="651">
        <v>373</v>
      </c>
      <c r="S778" s="651" t="s">
        <v>1592</v>
      </c>
      <c r="T778" s="651" t="s">
        <v>1593</v>
      </c>
      <c r="U778" s="677">
        <v>540787.61100000003</v>
      </c>
      <c r="V778" s="677">
        <v>2432391.3339999998</v>
      </c>
      <c r="W778" s="662" t="s">
        <v>1594</v>
      </c>
      <c r="X778" s="620" t="s">
        <v>194</v>
      </c>
      <c r="Y778" s="620" t="s">
        <v>194</v>
      </c>
      <c r="Z778" s="620" t="s">
        <v>194</v>
      </c>
      <c r="AA778" s="620" t="s">
        <v>194</v>
      </c>
    </row>
    <row r="779" spans="1:28" ht="31" customHeight="1" x14ac:dyDescent="0.35">
      <c r="A779" s="276"/>
      <c r="B779" s="651" t="s">
        <v>186</v>
      </c>
      <c r="C779" s="594"/>
      <c r="D779" s="594"/>
      <c r="E779" s="651"/>
      <c r="F779" s="637">
        <v>379.154</v>
      </c>
      <c r="G779" s="617"/>
      <c r="H779" s="607"/>
      <c r="I779" s="637"/>
      <c r="J779" s="651"/>
      <c r="K779" s="659"/>
      <c r="L779" s="660"/>
      <c r="M779" s="651"/>
      <c r="N779" s="651"/>
      <c r="O779" s="651"/>
      <c r="P779" s="651"/>
      <c r="Q779" s="651"/>
      <c r="R779" s="651"/>
      <c r="S779" s="651"/>
      <c r="T779" s="651"/>
      <c r="U779" s="677"/>
      <c r="V779" s="677"/>
      <c r="W779" s="662"/>
      <c r="X779" s="620"/>
      <c r="Y779" s="620"/>
      <c r="Z779" s="620"/>
      <c r="AA779" s="620"/>
    </row>
    <row r="780" spans="1:28" ht="31" customHeight="1" x14ac:dyDescent="0.35">
      <c r="A780" s="284">
        <v>386</v>
      </c>
      <c r="B780" s="651" t="s">
        <v>1595</v>
      </c>
      <c r="C780" s="594" t="s">
        <v>1596</v>
      </c>
      <c r="D780" s="594" t="s">
        <v>346</v>
      </c>
      <c r="E780" s="651" t="s">
        <v>1597</v>
      </c>
      <c r="F780" s="637"/>
      <c r="G780" s="637">
        <f>SUM(F775:F779)</f>
        <v>1152.154</v>
      </c>
      <c r="H780" s="607">
        <v>48.32</v>
      </c>
      <c r="I780" s="637">
        <f>I778+F779</f>
        <v>5494.3490000000002</v>
      </c>
      <c r="J780" s="651">
        <v>205.79900000000001</v>
      </c>
      <c r="K780" s="637">
        <f t="shared" si="458"/>
        <v>744.154</v>
      </c>
      <c r="L780" s="607">
        <f t="shared" si="459"/>
        <v>372.077</v>
      </c>
      <c r="M780" s="651">
        <v>187</v>
      </c>
      <c r="N780" s="651">
        <v>209</v>
      </c>
      <c r="O780" s="651">
        <v>397</v>
      </c>
      <c r="P780" s="651">
        <v>188</v>
      </c>
      <c r="Q780" s="651">
        <v>203</v>
      </c>
      <c r="R780" s="651">
        <v>391</v>
      </c>
      <c r="S780" s="651" t="s">
        <v>1598</v>
      </c>
      <c r="T780" s="651" t="s">
        <v>1599</v>
      </c>
      <c r="U780" s="677">
        <v>541145.29399999999</v>
      </c>
      <c r="V780" s="677">
        <v>2432265.5529999998</v>
      </c>
      <c r="W780" s="662" t="s">
        <v>1594</v>
      </c>
      <c r="X780" s="620" t="s">
        <v>194</v>
      </c>
      <c r="Y780" s="620" t="s">
        <v>194</v>
      </c>
      <c r="Z780" s="620" t="s">
        <v>194</v>
      </c>
      <c r="AA780" s="620" t="s">
        <v>194</v>
      </c>
    </row>
    <row r="781" spans="1:28" ht="31" customHeight="1" x14ac:dyDescent="0.35">
      <c r="A781" s="276"/>
      <c r="B781" s="651" t="s">
        <v>186</v>
      </c>
      <c r="C781" s="594"/>
      <c r="D781" s="594"/>
      <c r="E781" s="651"/>
      <c r="F781" s="637">
        <v>365</v>
      </c>
      <c r="G781" s="618"/>
      <c r="H781" s="607"/>
      <c r="I781" s="637"/>
      <c r="J781" s="651"/>
      <c r="K781" s="659"/>
      <c r="L781" s="660"/>
      <c r="M781" s="651"/>
      <c r="N781" s="651"/>
      <c r="O781" s="651"/>
      <c r="P781" s="651"/>
      <c r="Q781" s="651"/>
      <c r="R781" s="651"/>
      <c r="S781" s="651"/>
      <c r="T781" s="651"/>
      <c r="U781" s="677"/>
      <c r="V781" s="677"/>
      <c r="W781" s="662" t="s">
        <v>1601</v>
      </c>
      <c r="X781" s="620"/>
      <c r="Y781" s="620"/>
      <c r="Z781" s="620"/>
      <c r="AA781" s="620"/>
    </row>
    <row r="782" spans="1:28" ht="31" customHeight="1" x14ac:dyDescent="0.35">
      <c r="A782" s="284">
        <v>387</v>
      </c>
      <c r="B782" s="651" t="s">
        <v>186</v>
      </c>
      <c r="C782" s="594" t="s">
        <v>1602</v>
      </c>
      <c r="D782" s="594" t="s">
        <v>45</v>
      </c>
      <c r="E782" s="651" t="s">
        <v>186</v>
      </c>
      <c r="F782" s="637"/>
      <c r="G782" s="618"/>
      <c r="H782" s="607">
        <v>53.83</v>
      </c>
      <c r="I782" s="637">
        <f>I780+F781</f>
        <v>5859.3490000000002</v>
      </c>
      <c r="J782" s="651">
        <v>200.37799999999999</v>
      </c>
      <c r="K782" s="637">
        <f t="shared" si="458"/>
        <v>736</v>
      </c>
      <c r="L782" s="607">
        <f t="shared" si="459"/>
        <v>368</v>
      </c>
      <c r="M782" s="651">
        <v>156</v>
      </c>
      <c r="N782" s="651">
        <v>203</v>
      </c>
      <c r="O782" s="651">
        <v>359</v>
      </c>
      <c r="P782" s="651">
        <v>163</v>
      </c>
      <c r="Q782" s="651">
        <v>199</v>
      </c>
      <c r="R782" s="651">
        <v>362</v>
      </c>
      <c r="S782" s="651" t="s">
        <v>1603</v>
      </c>
      <c r="T782" s="651" t="s">
        <v>1604</v>
      </c>
      <c r="U782" s="677">
        <v>541462.45799999998</v>
      </c>
      <c r="V782" s="677">
        <v>2432084.91</v>
      </c>
      <c r="W782" s="662" t="s">
        <v>1600</v>
      </c>
      <c r="X782" s="620" t="s">
        <v>194</v>
      </c>
      <c r="Y782" s="620" t="s">
        <v>194</v>
      </c>
      <c r="Z782" s="620" t="s">
        <v>194</v>
      </c>
      <c r="AA782" s="620" t="s">
        <v>194</v>
      </c>
    </row>
    <row r="783" spans="1:28" ht="31" customHeight="1" x14ac:dyDescent="0.35">
      <c r="A783" s="276"/>
      <c r="B783" s="651" t="s">
        <v>186</v>
      </c>
      <c r="C783" s="594"/>
      <c r="D783" s="594"/>
      <c r="E783" s="651"/>
      <c r="F783" s="637">
        <v>371</v>
      </c>
      <c r="G783" s="618"/>
      <c r="H783" s="607"/>
      <c r="I783" s="637"/>
      <c r="J783" s="651"/>
      <c r="K783" s="659"/>
      <c r="L783" s="660"/>
      <c r="M783" s="651"/>
      <c r="N783" s="651"/>
      <c r="O783" s="651"/>
      <c r="P783" s="651"/>
      <c r="Q783" s="651"/>
      <c r="R783" s="651"/>
      <c r="S783" s="651"/>
      <c r="T783" s="651"/>
      <c r="U783" s="677"/>
      <c r="V783" s="677"/>
      <c r="W783" s="662" t="s">
        <v>715</v>
      </c>
      <c r="X783" s="620"/>
      <c r="Y783" s="620"/>
      <c r="Z783" s="620"/>
      <c r="AA783" s="620"/>
    </row>
    <row r="784" spans="1:28" ht="31" customHeight="1" x14ac:dyDescent="0.35">
      <c r="A784" s="284">
        <v>388</v>
      </c>
      <c r="B784" s="651" t="s">
        <v>186</v>
      </c>
      <c r="C784" s="594" t="s">
        <v>57</v>
      </c>
      <c r="D784" s="594" t="s">
        <v>45</v>
      </c>
      <c r="E784" s="651" t="s">
        <v>186</v>
      </c>
      <c r="F784" s="637"/>
      <c r="G784" s="618"/>
      <c r="H784" s="607">
        <v>53.83</v>
      </c>
      <c r="I784" s="637">
        <f>I782+F783</f>
        <v>6230.3490000000002</v>
      </c>
      <c r="J784" s="651">
        <v>196.89500000000001</v>
      </c>
      <c r="K784" s="637">
        <f t="shared" si="458"/>
        <v>766</v>
      </c>
      <c r="L784" s="607">
        <f t="shared" si="459"/>
        <v>383</v>
      </c>
      <c r="M784" s="651">
        <v>169</v>
      </c>
      <c r="N784" s="651">
        <v>160</v>
      </c>
      <c r="O784" s="651">
        <v>329</v>
      </c>
      <c r="P784" s="651">
        <v>173</v>
      </c>
      <c r="Q784" s="651">
        <v>170</v>
      </c>
      <c r="R784" s="651">
        <v>343</v>
      </c>
      <c r="S784" s="651" t="s">
        <v>1605</v>
      </c>
      <c r="T784" s="651" t="s">
        <v>1606</v>
      </c>
      <c r="U784" s="677">
        <v>541784.83600000001</v>
      </c>
      <c r="V784" s="677">
        <v>2431901.2969999998</v>
      </c>
      <c r="W784" s="662" t="s">
        <v>1600</v>
      </c>
      <c r="X784" s="620" t="s">
        <v>194</v>
      </c>
      <c r="Y784" s="620" t="s">
        <v>194</v>
      </c>
      <c r="Z784" s="620" t="s">
        <v>194</v>
      </c>
      <c r="AA784" s="620" t="s">
        <v>194</v>
      </c>
    </row>
    <row r="785" spans="1:28" ht="31" customHeight="1" x14ac:dyDescent="0.35">
      <c r="A785" s="276"/>
      <c r="B785" s="651" t="s">
        <v>186</v>
      </c>
      <c r="C785" s="594"/>
      <c r="D785" s="594"/>
      <c r="E785" s="651"/>
      <c r="F785" s="637">
        <v>395</v>
      </c>
      <c r="G785" s="618"/>
      <c r="H785" s="607"/>
      <c r="I785" s="637"/>
      <c r="J785" s="651"/>
      <c r="K785" s="659"/>
      <c r="L785" s="660"/>
      <c r="M785" s="651"/>
      <c r="N785" s="651"/>
      <c r="O785" s="651"/>
      <c r="P785" s="651"/>
      <c r="Q785" s="651"/>
      <c r="R785" s="651"/>
      <c r="S785" s="651"/>
      <c r="T785" s="651"/>
      <c r="U785" s="677"/>
      <c r="V785" s="677"/>
      <c r="W785" s="662" t="s">
        <v>511</v>
      </c>
      <c r="X785" s="620"/>
      <c r="Y785" s="620"/>
      <c r="Z785" s="620"/>
      <c r="AA785" s="620"/>
    </row>
    <row r="786" spans="1:28" ht="31" customHeight="1" x14ac:dyDescent="0.35">
      <c r="A786" s="284">
        <v>389</v>
      </c>
      <c r="B786" s="651" t="s">
        <v>186</v>
      </c>
      <c r="C786" s="594" t="s">
        <v>1607</v>
      </c>
      <c r="D786" s="594" t="s">
        <v>120</v>
      </c>
      <c r="E786" s="651" t="s">
        <v>186</v>
      </c>
      <c r="F786" s="637"/>
      <c r="G786" s="618"/>
      <c r="H786" s="607">
        <v>62.83</v>
      </c>
      <c r="I786" s="637">
        <f>I784+F785</f>
        <v>6625.3490000000002</v>
      </c>
      <c r="J786" s="651">
        <v>196.20099999999999</v>
      </c>
      <c r="K786" s="637">
        <f t="shared" si="458"/>
        <v>844</v>
      </c>
      <c r="L786" s="607">
        <f t="shared" si="459"/>
        <v>422</v>
      </c>
      <c r="M786" s="651">
        <v>236</v>
      </c>
      <c r="N786" s="651">
        <v>270</v>
      </c>
      <c r="O786" s="651">
        <v>506</v>
      </c>
      <c r="P786" s="651">
        <v>227</v>
      </c>
      <c r="Q786" s="651">
        <v>259</v>
      </c>
      <c r="R786" s="651">
        <v>486</v>
      </c>
      <c r="S786" s="651" t="s">
        <v>1608</v>
      </c>
      <c r="T786" s="651" t="s">
        <v>1609</v>
      </c>
      <c r="U786" s="677">
        <v>542128.06799999997</v>
      </c>
      <c r="V786" s="677">
        <v>2431705.8059999999</v>
      </c>
      <c r="W786" s="662" t="s">
        <v>1600</v>
      </c>
      <c r="X786" s="620" t="s">
        <v>194</v>
      </c>
      <c r="Y786" s="620" t="s">
        <v>194</v>
      </c>
      <c r="Z786" s="620" t="s">
        <v>194</v>
      </c>
      <c r="AA786" s="620" t="s">
        <v>194</v>
      </c>
    </row>
    <row r="787" spans="1:28" ht="31" customHeight="1" x14ac:dyDescent="0.35">
      <c r="A787" s="276"/>
      <c r="B787" s="651" t="s">
        <v>186</v>
      </c>
      <c r="C787" s="594"/>
      <c r="D787" s="594"/>
      <c r="E787" s="651"/>
      <c r="F787" s="637">
        <v>449</v>
      </c>
      <c r="G787" s="618"/>
      <c r="H787" s="607"/>
      <c r="I787" s="637"/>
      <c r="J787" s="651"/>
      <c r="K787" s="659"/>
      <c r="L787" s="660"/>
      <c r="M787" s="651"/>
      <c r="N787" s="651"/>
      <c r="O787" s="651"/>
      <c r="P787" s="651"/>
      <c r="Q787" s="651"/>
      <c r="R787" s="651"/>
      <c r="S787" s="651"/>
      <c r="T787" s="651"/>
      <c r="U787" s="677"/>
      <c r="V787" s="677"/>
      <c r="W787" s="611" t="s">
        <v>2718</v>
      </c>
      <c r="X787" s="620"/>
      <c r="Y787" s="620"/>
      <c r="Z787" s="620"/>
      <c r="AA787" s="620"/>
    </row>
    <row r="788" spans="1:28" ht="31" customHeight="1" x14ac:dyDescent="0.35">
      <c r="A788" s="284">
        <v>390</v>
      </c>
      <c r="B788" s="651" t="s">
        <v>186</v>
      </c>
      <c r="C788" s="594" t="s">
        <v>1610</v>
      </c>
      <c r="D788" s="594" t="s">
        <v>45</v>
      </c>
      <c r="E788" s="651" t="s">
        <v>186</v>
      </c>
      <c r="F788" s="637"/>
      <c r="G788" s="618"/>
      <c r="H788" s="607">
        <v>53.83</v>
      </c>
      <c r="I788" s="637">
        <f>I786+F787</f>
        <v>7074.3490000000002</v>
      </c>
      <c r="J788" s="651">
        <v>194.04</v>
      </c>
      <c r="K788" s="637">
        <f t="shared" si="458"/>
        <v>843.57600000000002</v>
      </c>
      <c r="L788" s="607">
        <f t="shared" si="459"/>
        <v>421.78800000000001</v>
      </c>
      <c r="M788" s="651">
        <v>180</v>
      </c>
      <c r="N788" s="651">
        <v>184</v>
      </c>
      <c r="O788" s="651">
        <v>364</v>
      </c>
      <c r="P788" s="651">
        <v>192</v>
      </c>
      <c r="Q788" s="651">
        <v>188</v>
      </c>
      <c r="R788" s="651">
        <v>380</v>
      </c>
      <c r="S788" s="651" t="s">
        <v>1611</v>
      </c>
      <c r="T788" s="651" t="s">
        <v>1612</v>
      </c>
      <c r="U788" s="677">
        <v>542518.223</v>
      </c>
      <c r="V788" s="677">
        <v>2431483.59</v>
      </c>
      <c r="W788" s="662" t="s">
        <v>1600</v>
      </c>
      <c r="X788" s="620" t="s">
        <v>194</v>
      </c>
      <c r="Y788" s="620" t="s">
        <v>194</v>
      </c>
      <c r="Z788" s="620" t="s">
        <v>194</v>
      </c>
      <c r="AA788" s="620" t="s">
        <v>194</v>
      </c>
    </row>
    <row r="789" spans="1:28" ht="31" customHeight="1" x14ac:dyDescent="0.35">
      <c r="A789" s="276"/>
      <c r="B789" s="651" t="s">
        <v>186</v>
      </c>
      <c r="C789" s="594"/>
      <c r="D789" s="594"/>
      <c r="E789" s="651"/>
      <c r="F789" s="637">
        <v>394.57600000000002</v>
      </c>
      <c r="G789" s="618"/>
      <c r="H789" s="607"/>
      <c r="I789" s="637"/>
      <c r="J789" s="651"/>
      <c r="K789" s="659"/>
      <c r="L789" s="660"/>
      <c r="M789" s="651"/>
      <c r="N789" s="651"/>
      <c r="O789" s="651"/>
      <c r="P789" s="651"/>
      <c r="Q789" s="651"/>
      <c r="R789" s="651"/>
      <c r="S789" s="651"/>
      <c r="T789" s="651"/>
      <c r="U789" s="677"/>
      <c r="V789" s="677"/>
      <c r="W789" s="662" t="s">
        <v>1600</v>
      </c>
      <c r="X789" s="620"/>
      <c r="Y789" s="620"/>
      <c r="Z789" s="620"/>
      <c r="AA789" s="620"/>
    </row>
    <row r="790" spans="1:28" ht="31" customHeight="1" x14ac:dyDescent="0.35">
      <c r="A790" s="284">
        <v>391</v>
      </c>
      <c r="B790" s="651" t="s">
        <v>1613</v>
      </c>
      <c r="C790" s="594" t="s">
        <v>1614</v>
      </c>
      <c r="D790" s="594" t="s">
        <v>346</v>
      </c>
      <c r="E790" s="651" t="s">
        <v>1615</v>
      </c>
      <c r="F790" s="637"/>
      <c r="G790" s="637">
        <f>SUM(F781:F789)</f>
        <v>1974.576</v>
      </c>
      <c r="H790" s="607">
        <v>48.32</v>
      </c>
      <c r="I790" s="637">
        <f>I788+F789</f>
        <v>7468.9250000000002</v>
      </c>
      <c r="J790" s="651">
        <v>197.06100000000001</v>
      </c>
      <c r="K790" s="637">
        <f t="shared" si="458"/>
        <v>849.57600000000002</v>
      </c>
      <c r="L790" s="607">
        <f t="shared" si="459"/>
        <v>424.78800000000001</v>
      </c>
      <c r="M790" s="651">
        <v>211</v>
      </c>
      <c r="N790" s="651">
        <v>210</v>
      </c>
      <c r="O790" s="651">
        <v>422</v>
      </c>
      <c r="P790" s="651">
        <v>208</v>
      </c>
      <c r="Q790" s="651">
        <v>215</v>
      </c>
      <c r="R790" s="651">
        <v>423</v>
      </c>
      <c r="S790" s="651" t="s">
        <v>1616</v>
      </c>
      <c r="T790" s="651" t="s">
        <v>1617</v>
      </c>
      <c r="U790" s="677">
        <v>542861.08700000006</v>
      </c>
      <c r="V790" s="677">
        <v>2431288.3089999999</v>
      </c>
      <c r="W790" s="662" t="s">
        <v>1600</v>
      </c>
      <c r="X790" s="620" t="s">
        <v>194</v>
      </c>
      <c r="Y790" s="620" t="s">
        <v>194</v>
      </c>
      <c r="Z790" s="620" t="s">
        <v>194</v>
      </c>
      <c r="AA790" s="620" t="s">
        <v>194</v>
      </c>
    </row>
    <row r="791" spans="1:28" ht="31" customHeight="1" x14ac:dyDescent="0.35">
      <c r="A791" s="276"/>
      <c r="B791" s="651" t="s">
        <v>186</v>
      </c>
      <c r="C791" s="594"/>
      <c r="D791" s="594"/>
      <c r="E791" s="651"/>
      <c r="F791" s="637">
        <v>455</v>
      </c>
      <c r="G791" s="618"/>
      <c r="H791" s="607"/>
      <c r="I791" s="637"/>
      <c r="J791" s="651"/>
      <c r="K791" s="659"/>
      <c r="L791" s="660"/>
      <c r="M791" s="651"/>
      <c r="N791" s="651"/>
      <c r="O791" s="651"/>
      <c r="P791" s="651"/>
      <c r="Q791" s="651"/>
      <c r="R791" s="651"/>
      <c r="S791" s="651"/>
      <c r="T791" s="651"/>
      <c r="U791" s="677"/>
      <c r="V791" s="677"/>
      <c r="W791" s="662" t="s">
        <v>1618</v>
      </c>
      <c r="X791" s="620"/>
      <c r="Y791" s="620"/>
      <c r="Z791" s="620"/>
      <c r="AA791" s="620"/>
    </row>
    <row r="792" spans="1:28" ht="31" customHeight="1" x14ac:dyDescent="0.35">
      <c r="A792" s="284">
        <v>392</v>
      </c>
      <c r="B792" s="651" t="s">
        <v>186</v>
      </c>
      <c r="C792" s="594" t="s">
        <v>1619</v>
      </c>
      <c r="D792" s="594" t="s">
        <v>65</v>
      </c>
      <c r="E792" s="651" t="s">
        <v>186</v>
      </c>
      <c r="F792" s="637"/>
      <c r="G792" s="618"/>
      <c r="H792" s="607">
        <v>59.83</v>
      </c>
      <c r="I792" s="637">
        <f>I790+F791</f>
        <v>7923.9250000000002</v>
      </c>
      <c r="J792" s="651">
        <v>195.495</v>
      </c>
      <c r="K792" s="637">
        <f t="shared" si="458"/>
        <v>848</v>
      </c>
      <c r="L792" s="607">
        <f t="shared" si="459"/>
        <v>424</v>
      </c>
      <c r="M792" s="651">
        <v>246</v>
      </c>
      <c r="N792" s="651">
        <v>186</v>
      </c>
      <c r="O792" s="651">
        <v>432</v>
      </c>
      <c r="P792" s="651">
        <v>242</v>
      </c>
      <c r="Q792" s="651">
        <v>189</v>
      </c>
      <c r="R792" s="651">
        <v>431</v>
      </c>
      <c r="S792" s="651" t="s">
        <v>1620</v>
      </c>
      <c r="T792" s="651" t="s">
        <v>1621</v>
      </c>
      <c r="U792" s="677">
        <v>543297.74899999995</v>
      </c>
      <c r="V792" s="677">
        <v>2431160.4369999999</v>
      </c>
      <c r="W792" s="682" t="s">
        <v>1622</v>
      </c>
      <c r="X792" s="620" t="s">
        <v>194</v>
      </c>
      <c r="Y792" s="620" t="s">
        <v>194</v>
      </c>
      <c r="Z792" s="620" t="s">
        <v>194</v>
      </c>
      <c r="AA792" s="620" t="s">
        <v>194</v>
      </c>
    </row>
    <row r="793" spans="1:28" ht="31" customHeight="1" x14ac:dyDescent="0.35">
      <c r="A793" s="276"/>
      <c r="B793" s="651" t="s">
        <v>186</v>
      </c>
      <c r="C793" s="594"/>
      <c r="D793" s="594"/>
      <c r="E793" s="651"/>
      <c r="F793" s="637">
        <v>393</v>
      </c>
      <c r="G793" s="618"/>
      <c r="H793" s="607"/>
      <c r="I793" s="637"/>
      <c r="J793" s="651"/>
      <c r="K793" s="659"/>
      <c r="L793" s="660"/>
      <c r="M793" s="651"/>
      <c r="N793" s="651"/>
      <c r="O793" s="651"/>
      <c r="P793" s="651"/>
      <c r="Q793" s="651"/>
      <c r="R793" s="651"/>
      <c r="S793" s="651"/>
      <c r="T793" s="651"/>
      <c r="U793" s="677"/>
      <c r="V793" s="677"/>
      <c r="W793" s="662" t="s">
        <v>811</v>
      </c>
      <c r="X793" s="620"/>
      <c r="Y793" s="620"/>
      <c r="Z793" s="620"/>
      <c r="AA793" s="620"/>
    </row>
    <row r="794" spans="1:28" ht="31" customHeight="1" x14ac:dyDescent="0.35">
      <c r="A794" s="284">
        <v>393</v>
      </c>
      <c r="B794" s="651" t="s">
        <v>186</v>
      </c>
      <c r="C794" s="594" t="s">
        <v>1623</v>
      </c>
      <c r="D794" s="594" t="s">
        <v>65</v>
      </c>
      <c r="E794" s="651" t="s">
        <v>186</v>
      </c>
      <c r="F794" s="637"/>
      <c r="G794" s="618"/>
      <c r="H794" s="607">
        <v>59.83</v>
      </c>
      <c r="I794" s="637">
        <f>I792+F793</f>
        <v>8316.9249999999993</v>
      </c>
      <c r="J794" s="651">
        <v>197.929</v>
      </c>
      <c r="K794" s="637">
        <f t="shared" si="458"/>
        <v>845</v>
      </c>
      <c r="L794" s="607">
        <f t="shared" si="459"/>
        <v>422.5</v>
      </c>
      <c r="M794" s="651">
        <v>208</v>
      </c>
      <c r="N794" s="651">
        <v>197</v>
      </c>
      <c r="O794" s="651">
        <v>405</v>
      </c>
      <c r="P794" s="651">
        <v>206</v>
      </c>
      <c r="Q794" s="651">
        <v>204</v>
      </c>
      <c r="R794" s="651">
        <v>410</v>
      </c>
      <c r="S794" s="651" t="s">
        <v>1624</v>
      </c>
      <c r="T794" s="651" t="s">
        <v>1625</v>
      </c>
      <c r="U794" s="677">
        <v>543674.91</v>
      </c>
      <c r="V794" s="677">
        <v>2431049.9900000002</v>
      </c>
      <c r="W794" s="662" t="s">
        <v>1622</v>
      </c>
      <c r="X794" s="620" t="s">
        <v>194</v>
      </c>
      <c r="Y794" s="620" t="s">
        <v>194</v>
      </c>
      <c r="Z794" s="620" t="s">
        <v>194</v>
      </c>
      <c r="AA794" s="620" t="s">
        <v>194</v>
      </c>
    </row>
    <row r="795" spans="1:28" ht="31" customHeight="1" x14ac:dyDescent="0.35">
      <c r="A795" s="276"/>
      <c r="B795" s="651" t="s">
        <v>186</v>
      </c>
      <c r="C795" s="594"/>
      <c r="D795" s="594"/>
      <c r="E795" s="651"/>
      <c r="F795" s="637">
        <v>452</v>
      </c>
      <c r="G795" s="618"/>
      <c r="H795" s="607"/>
      <c r="I795" s="637"/>
      <c r="J795" s="651"/>
      <c r="K795" s="659"/>
      <c r="L795" s="660"/>
      <c r="M795" s="651"/>
      <c r="N795" s="651"/>
      <c r="O795" s="651"/>
      <c r="P795" s="651"/>
      <c r="Q795" s="651"/>
      <c r="R795" s="651"/>
      <c r="S795" s="651"/>
      <c r="T795" s="651"/>
      <c r="U795" s="677"/>
      <c r="V795" s="677"/>
      <c r="W795" s="662" t="s">
        <v>645</v>
      </c>
      <c r="X795" s="620"/>
      <c r="Y795" s="620"/>
      <c r="Z795" s="620"/>
      <c r="AA795" s="620"/>
    </row>
    <row r="796" spans="1:28" ht="31" customHeight="1" x14ac:dyDescent="0.35">
      <c r="A796" s="284">
        <v>394</v>
      </c>
      <c r="B796" s="651" t="s">
        <v>186</v>
      </c>
      <c r="C796" s="594" t="s">
        <v>1626</v>
      </c>
      <c r="D796" s="594" t="s">
        <v>120</v>
      </c>
      <c r="E796" s="651" t="s">
        <v>186</v>
      </c>
      <c r="F796" s="637"/>
      <c r="G796" s="618"/>
      <c r="H796" s="607">
        <v>62.83</v>
      </c>
      <c r="I796" s="637">
        <f>I794+F795</f>
        <v>8768.9249999999993</v>
      </c>
      <c r="J796" s="651">
        <v>202.50700000000001</v>
      </c>
      <c r="K796" s="637">
        <f t="shared" si="458"/>
        <v>848</v>
      </c>
      <c r="L796" s="607">
        <f t="shared" si="459"/>
        <v>424</v>
      </c>
      <c r="M796" s="651">
        <v>256</v>
      </c>
      <c r="N796" s="651">
        <v>211</v>
      </c>
      <c r="O796" s="651">
        <v>468</v>
      </c>
      <c r="P796" s="651">
        <v>250</v>
      </c>
      <c r="Q796" s="651">
        <v>209</v>
      </c>
      <c r="R796" s="651">
        <v>459</v>
      </c>
      <c r="S796" s="651" t="s">
        <v>1627</v>
      </c>
      <c r="T796" s="651" t="s">
        <v>1628</v>
      </c>
      <c r="U796" s="677">
        <v>544108.69299999997</v>
      </c>
      <c r="V796" s="677">
        <v>2430922.9610000001</v>
      </c>
      <c r="W796" s="662" t="s">
        <v>1622</v>
      </c>
      <c r="X796" s="620" t="s">
        <v>194</v>
      </c>
      <c r="Y796" s="620" t="s">
        <v>194</v>
      </c>
      <c r="Z796" s="620" t="s">
        <v>194</v>
      </c>
      <c r="AA796" s="620" t="s">
        <v>194</v>
      </c>
    </row>
    <row r="797" spans="1:28" ht="31" customHeight="1" x14ac:dyDescent="0.35">
      <c r="A797" s="276"/>
      <c r="B797" s="651" t="s">
        <v>186</v>
      </c>
      <c r="C797" s="594"/>
      <c r="D797" s="594"/>
      <c r="E797" s="651"/>
      <c r="F797" s="637">
        <v>396</v>
      </c>
      <c r="G797" s="618"/>
      <c r="H797" s="607"/>
      <c r="I797" s="637"/>
      <c r="J797" s="651"/>
      <c r="K797" s="659"/>
      <c r="L797" s="660"/>
      <c r="M797" s="651"/>
      <c r="N797" s="651"/>
      <c r="O797" s="651"/>
      <c r="P797" s="651"/>
      <c r="Q797" s="651"/>
      <c r="R797" s="651"/>
      <c r="S797" s="651"/>
      <c r="T797" s="651"/>
      <c r="U797" s="677"/>
      <c r="V797" s="677"/>
      <c r="W797" s="662" t="s">
        <v>1629</v>
      </c>
      <c r="X797" s="620"/>
      <c r="Y797" s="620"/>
      <c r="Z797" s="620"/>
      <c r="AA797" s="620"/>
      <c r="AB797" s="303" t="s">
        <v>1630</v>
      </c>
    </row>
    <row r="798" spans="1:28" ht="31" customHeight="1" x14ac:dyDescent="0.35">
      <c r="A798" s="284">
        <v>395</v>
      </c>
      <c r="B798" s="651" t="s">
        <v>186</v>
      </c>
      <c r="C798" s="594" t="s">
        <v>58</v>
      </c>
      <c r="D798" s="594" t="s">
        <v>49</v>
      </c>
      <c r="E798" s="651" t="s">
        <v>186</v>
      </c>
      <c r="F798" s="637"/>
      <c r="G798" s="618"/>
      <c r="H798" s="607">
        <v>56.83</v>
      </c>
      <c r="I798" s="637">
        <f>I796+F797</f>
        <v>9164.9249999999993</v>
      </c>
      <c r="J798" s="651">
        <v>205.67</v>
      </c>
      <c r="K798" s="637">
        <f t="shared" si="458"/>
        <v>838</v>
      </c>
      <c r="L798" s="607">
        <f t="shared" si="459"/>
        <v>419</v>
      </c>
      <c r="M798" s="651">
        <v>186</v>
      </c>
      <c r="N798" s="651">
        <v>205</v>
      </c>
      <c r="O798" s="651">
        <v>391</v>
      </c>
      <c r="P798" s="651">
        <v>189</v>
      </c>
      <c r="Q798" s="651">
        <v>209</v>
      </c>
      <c r="R798" s="651">
        <v>398</v>
      </c>
      <c r="S798" s="651" t="s">
        <v>1631</v>
      </c>
      <c r="T798" s="651" t="s">
        <v>1632</v>
      </c>
      <c r="U798" s="677">
        <v>544488.73300000001</v>
      </c>
      <c r="V798" s="677">
        <v>2430811.67</v>
      </c>
      <c r="W798" s="662" t="s">
        <v>1622</v>
      </c>
      <c r="X798" s="620" t="s">
        <v>194</v>
      </c>
      <c r="Y798" s="620" t="s">
        <v>194</v>
      </c>
      <c r="Z798" s="620" t="s">
        <v>194</v>
      </c>
      <c r="AA798" s="620" t="s">
        <v>194</v>
      </c>
    </row>
    <row r="799" spans="1:28" ht="31" customHeight="1" x14ac:dyDescent="0.35">
      <c r="A799" s="276"/>
      <c r="B799" s="651" t="s">
        <v>186</v>
      </c>
      <c r="C799" s="594"/>
      <c r="D799" s="594"/>
      <c r="E799" s="651"/>
      <c r="F799" s="637">
        <v>442</v>
      </c>
      <c r="G799" s="618"/>
      <c r="H799" s="607"/>
      <c r="I799" s="637"/>
      <c r="J799" s="651"/>
      <c r="K799" s="659"/>
      <c r="L799" s="660"/>
      <c r="M799" s="651"/>
      <c r="N799" s="651"/>
      <c r="O799" s="651"/>
      <c r="P799" s="651"/>
      <c r="Q799" s="651"/>
      <c r="R799" s="651"/>
      <c r="S799" s="651"/>
      <c r="T799" s="651"/>
      <c r="U799" s="677"/>
      <c r="V799" s="677"/>
      <c r="W799" s="662" t="s">
        <v>763</v>
      </c>
      <c r="X799" s="620"/>
      <c r="Y799" s="620"/>
      <c r="Z799" s="620"/>
      <c r="AA799" s="620"/>
    </row>
    <row r="800" spans="1:28" ht="31" customHeight="1" x14ac:dyDescent="0.35">
      <c r="A800" s="284">
        <v>396</v>
      </c>
      <c r="B800" s="651" t="s">
        <v>186</v>
      </c>
      <c r="C800" s="594" t="s">
        <v>1633</v>
      </c>
      <c r="D800" s="594" t="s">
        <v>65</v>
      </c>
      <c r="E800" s="651" t="s">
        <v>186</v>
      </c>
      <c r="F800" s="637"/>
      <c r="G800" s="618"/>
      <c r="H800" s="607">
        <v>59.83</v>
      </c>
      <c r="I800" s="637">
        <f>I798+F799</f>
        <v>9606.9249999999993</v>
      </c>
      <c r="J800" s="651">
        <v>206.828</v>
      </c>
      <c r="K800" s="637">
        <f t="shared" si="458"/>
        <v>849</v>
      </c>
      <c r="L800" s="607">
        <f t="shared" si="459"/>
        <v>424.5</v>
      </c>
      <c r="M800" s="651">
        <v>238</v>
      </c>
      <c r="N800" s="651">
        <v>190</v>
      </c>
      <c r="O800" s="651">
        <v>428</v>
      </c>
      <c r="P800" s="651">
        <v>235</v>
      </c>
      <c r="Q800" s="651">
        <v>193</v>
      </c>
      <c r="R800" s="651">
        <v>428</v>
      </c>
      <c r="S800" s="651" t="s">
        <v>1634</v>
      </c>
      <c r="T800" s="651" t="s">
        <v>1635</v>
      </c>
      <c r="U800" s="677">
        <v>544912.91899999999</v>
      </c>
      <c r="V800" s="677">
        <v>2430687.452</v>
      </c>
      <c r="W800" s="662" t="s">
        <v>2604</v>
      </c>
      <c r="X800" s="620" t="s">
        <v>194</v>
      </c>
      <c r="Y800" s="620" t="s">
        <v>194</v>
      </c>
      <c r="Z800" s="620" t="s">
        <v>194</v>
      </c>
      <c r="AA800" s="620" t="s">
        <v>194</v>
      </c>
    </row>
    <row r="801" spans="1:28" ht="31" customHeight="1" x14ac:dyDescent="0.35">
      <c r="A801" s="276"/>
      <c r="B801" s="651" t="s">
        <v>186</v>
      </c>
      <c r="C801" s="594"/>
      <c r="D801" s="594"/>
      <c r="E801" s="651"/>
      <c r="F801" s="637">
        <v>407</v>
      </c>
      <c r="G801" s="618"/>
      <c r="H801" s="607"/>
      <c r="I801" s="637"/>
      <c r="J801" s="651"/>
      <c r="K801" s="659"/>
      <c r="L801" s="660"/>
      <c r="M801" s="651"/>
      <c r="N801" s="651"/>
      <c r="O801" s="651"/>
      <c r="P801" s="651"/>
      <c r="Q801" s="651"/>
      <c r="R801" s="651"/>
      <c r="S801" s="651"/>
      <c r="T801" s="651"/>
      <c r="U801" s="677"/>
      <c r="V801" s="677"/>
      <c r="W801" s="611" t="s">
        <v>1636</v>
      </c>
      <c r="X801" s="620"/>
      <c r="Y801" s="620"/>
      <c r="Z801" s="620"/>
      <c r="AA801" s="620"/>
    </row>
    <row r="802" spans="1:28" ht="31" customHeight="1" x14ac:dyDescent="0.35">
      <c r="A802" s="284">
        <v>397</v>
      </c>
      <c r="B802" s="651" t="s">
        <v>186</v>
      </c>
      <c r="C802" s="594" t="s">
        <v>1637</v>
      </c>
      <c r="D802" s="594" t="s">
        <v>65</v>
      </c>
      <c r="E802" s="651" t="s">
        <v>186</v>
      </c>
      <c r="F802" s="637"/>
      <c r="G802" s="618"/>
      <c r="H802" s="607">
        <v>59.83</v>
      </c>
      <c r="I802" s="637">
        <f>I800+F801</f>
        <v>10013.924999999999</v>
      </c>
      <c r="J802" s="651">
        <v>210.054</v>
      </c>
      <c r="K802" s="637">
        <f t="shared" si="458"/>
        <v>831</v>
      </c>
      <c r="L802" s="607">
        <f t="shared" si="459"/>
        <v>415.5</v>
      </c>
      <c r="M802" s="651">
        <v>218</v>
      </c>
      <c r="N802" s="651">
        <v>219</v>
      </c>
      <c r="O802" s="651">
        <v>437</v>
      </c>
      <c r="P802" s="651">
        <v>215</v>
      </c>
      <c r="Q802" s="651">
        <v>218</v>
      </c>
      <c r="R802" s="651">
        <v>433</v>
      </c>
      <c r="S802" s="651" t="s">
        <v>1638</v>
      </c>
      <c r="T802" s="651" t="s">
        <v>1639</v>
      </c>
      <c r="U802" s="677">
        <v>545303.51599999995</v>
      </c>
      <c r="V802" s="677">
        <v>2430573.0699999998</v>
      </c>
      <c r="W802" s="682" t="s">
        <v>2719</v>
      </c>
      <c r="X802" s="620" t="s">
        <v>194</v>
      </c>
      <c r="Y802" s="620" t="s">
        <v>194</v>
      </c>
      <c r="Z802" s="620" t="s">
        <v>194</v>
      </c>
      <c r="AA802" s="620" t="s">
        <v>194</v>
      </c>
    </row>
    <row r="803" spans="1:28" ht="31" customHeight="1" x14ac:dyDescent="0.35">
      <c r="A803" s="276"/>
      <c r="B803" s="651" t="s">
        <v>186</v>
      </c>
      <c r="C803" s="594"/>
      <c r="D803" s="594"/>
      <c r="E803" s="651"/>
      <c r="F803" s="637">
        <v>424</v>
      </c>
      <c r="G803" s="618"/>
      <c r="H803" s="607"/>
      <c r="I803" s="637"/>
      <c r="J803" s="651"/>
      <c r="K803" s="659"/>
      <c r="L803" s="660"/>
      <c r="M803" s="651"/>
      <c r="N803" s="651"/>
      <c r="O803" s="651"/>
      <c r="P803" s="651"/>
      <c r="Q803" s="651"/>
      <c r="R803" s="651"/>
      <c r="S803" s="651"/>
      <c r="T803" s="651"/>
      <c r="U803" s="677"/>
      <c r="V803" s="677"/>
      <c r="W803" s="662" t="s">
        <v>1640</v>
      </c>
      <c r="X803" s="620"/>
      <c r="Y803" s="620"/>
      <c r="Z803" s="620"/>
      <c r="AA803" s="620"/>
    </row>
    <row r="804" spans="1:28" ht="31" customHeight="1" x14ac:dyDescent="0.35">
      <c r="A804" s="284">
        <v>398</v>
      </c>
      <c r="B804" s="651" t="s">
        <v>1641</v>
      </c>
      <c r="C804" s="594" t="s">
        <v>1642</v>
      </c>
      <c r="D804" s="594" t="s">
        <v>473</v>
      </c>
      <c r="E804" s="651" t="s">
        <v>1643</v>
      </c>
      <c r="F804" s="637"/>
      <c r="G804" s="637">
        <f>SUM(F791:F803)</f>
        <v>2969</v>
      </c>
      <c r="H804" s="607">
        <v>51.32</v>
      </c>
      <c r="I804" s="637">
        <f>I802+F803</f>
        <v>10437.924999999999</v>
      </c>
      <c r="J804" s="651">
        <v>211.53800000000001</v>
      </c>
      <c r="K804" s="637">
        <f t="shared" si="458"/>
        <v>743</v>
      </c>
      <c r="L804" s="607">
        <f t="shared" si="459"/>
        <v>371.5</v>
      </c>
      <c r="M804" s="651">
        <v>206</v>
      </c>
      <c r="N804" s="651">
        <v>184</v>
      </c>
      <c r="O804" s="651">
        <v>390</v>
      </c>
      <c r="P804" s="651">
        <v>208</v>
      </c>
      <c r="Q804" s="651">
        <v>178</v>
      </c>
      <c r="R804" s="651">
        <v>386</v>
      </c>
      <c r="S804" s="651" t="s">
        <v>1644</v>
      </c>
      <c r="T804" s="651" t="s">
        <v>1645</v>
      </c>
      <c r="U804" s="677">
        <v>545710.39899999998</v>
      </c>
      <c r="V804" s="677">
        <v>2430453.9180000001</v>
      </c>
      <c r="W804" s="662" t="s">
        <v>1646</v>
      </c>
      <c r="X804" s="620" t="s">
        <v>194</v>
      </c>
      <c r="Y804" s="620" t="s">
        <v>194</v>
      </c>
      <c r="Z804" s="620" t="s">
        <v>194</v>
      </c>
      <c r="AA804" s="620" t="s">
        <v>194</v>
      </c>
    </row>
    <row r="805" spans="1:28" ht="31" customHeight="1" x14ac:dyDescent="0.35">
      <c r="A805" s="276"/>
      <c r="B805" s="651" t="s">
        <v>186</v>
      </c>
      <c r="C805" s="594"/>
      <c r="D805" s="594"/>
      <c r="E805" s="651"/>
      <c r="F805" s="637">
        <v>319</v>
      </c>
      <c r="G805" s="618"/>
      <c r="H805" s="607"/>
      <c r="I805" s="637"/>
      <c r="J805" s="651"/>
      <c r="K805" s="659"/>
      <c r="L805" s="660"/>
      <c r="M805" s="651"/>
      <c r="N805" s="651"/>
      <c r="O805" s="651"/>
      <c r="P805" s="651"/>
      <c r="Q805" s="651"/>
      <c r="R805" s="651"/>
      <c r="S805" s="651"/>
      <c r="T805" s="651"/>
      <c r="U805" s="677"/>
      <c r="V805" s="677"/>
      <c r="W805" s="662" t="s">
        <v>1647</v>
      </c>
      <c r="X805" s="620"/>
      <c r="Y805" s="620"/>
      <c r="Z805" s="620"/>
      <c r="AA805" s="620"/>
    </row>
    <row r="806" spans="1:28" ht="31" customHeight="1" x14ac:dyDescent="0.35">
      <c r="A806" s="284">
        <v>399</v>
      </c>
      <c r="B806" s="651" t="s">
        <v>186</v>
      </c>
      <c r="C806" s="594" t="s">
        <v>59</v>
      </c>
      <c r="D806" s="594" t="s">
        <v>49</v>
      </c>
      <c r="E806" s="651" t="s">
        <v>186</v>
      </c>
      <c r="F806" s="637"/>
      <c r="G806" s="618"/>
      <c r="H806" s="607">
        <v>56.83</v>
      </c>
      <c r="I806" s="637">
        <f>I804+F805</f>
        <v>10756.924999999999</v>
      </c>
      <c r="J806" s="651">
        <v>207.172</v>
      </c>
      <c r="K806" s="637">
        <f t="shared" si="458"/>
        <v>728</v>
      </c>
      <c r="L806" s="607">
        <f t="shared" si="459"/>
        <v>364</v>
      </c>
      <c r="M806" s="651">
        <v>136</v>
      </c>
      <c r="N806" s="651">
        <v>166</v>
      </c>
      <c r="O806" s="651">
        <v>302</v>
      </c>
      <c r="P806" s="651">
        <v>142</v>
      </c>
      <c r="Q806" s="651">
        <v>176</v>
      </c>
      <c r="R806" s="651">
        <v>318</v>
      </c>
      <c r="S806" s="651" t="s">
        <v>1648</v>
      </c>
      <c r="T806" s="651" t="s">
        <v>1649</v>
      </c>
      <c r="U806" s="677">
        <v>546027.57499999995</v>
      </c>
      <c r="V806" s="677">
        <v>2430419.858</v>
      </c>
      <c r="W806" s="662" t="s">
        <v>1646</v>
      </c>
      <c r="X806" s="620" t="s">
        <v>194</v>
      </c>
      <c r="Y806" s="620" t="s">
        <v>194</v>
      </c>
      <c r="Z806" s="620" t="s">
        <v>194</v>
      </c>
      <c r="AA806" s="620" t="s">
        <v>194</v>
      </c>
    </row>
    <row r="807" spans="1:28" ht="31" customHeight="1" x14ac:dyDescent="0.35">
      <c r="A807" s="276"/>
      <c r="B807" s="651" t="s">
        <v>186</v>
      </c>
      <c r="C807" s="594"/>
      <c r="D807" s="594"/>
      <c r="E807" s="651"/>
      <c r="F807" s="637">
        <v>409</v>
      </c>
      <c r="G807" s="618"/>
      <c r="H807" s="607"/>
      <c r="I807" s="637"/>
      <c r="J807" s="651"/>
      <c r="K807" s="659"/>
      <c r="L807" s="660"/>
      <c r="M807" s="651"/>
      <c r="N807" s="651"/>
      <c r="O807" s="651"/>
      <c r="P807" s="651"/>
      <c r="Q807" s="651"/>
      <c r="R807" s="651"/>
      <c r="S807" s="651"/>
      <c r="T807" s="651"/>
      <c r="U807" s="677"/>
      <c r="V807" s="677"/>
      <c r="W807" s="662" t="s">
        <v>1057</v>
      </c>
      <c r="X807" s="620"/>
      <c r="Y807" s="620"/>
      <c r="Z807" s="620"/>
      <c r="AA807" s="620"/>
      <c r="AB807" s="297" t="s">
        <v>1650</v>
      </c>
    </row>
    <row r="808" spans="1:28" ht="31" customHeight="1" x14ac:dyDescent="0.35">
      <c r="A808" s="284">
        <v>400</v>
      </c>
      <c r="B808" s="651" t="s">
        <v>186</v>
      </c>
      <c r="C808" s="594" t="s">
        <v>1651</v>
      </c>
      <c r="D808" s="594" t="s">
        <v>49</v>
      </c>
      <c r="E808" s="651" t="s">
        <v>186</v>
      </c>
      <c r="F808" s="637"/>
      <c r="G808" s="618"/>
      <c r="H808" s="607">
        <v>56.83</v>
      </c>
      <c r="I808" s="637">
        <f>I806+F807</f>
        <v>11165.924999999999</v>
      </c>
      <c r="J808" s="651">
        <v>216.024</v>
      </c>
      <c r="K808" s="637">
        <f t="shared" si="458"/>
        <v>831</v>
      </c>
      <c r="L808" s="607">
        <f t="shared" si="459"/>
        <v>415.5</v>
      </c>
      <c r="M808" s="651">
        <v>244</v>
      </c>
      <c r="N808" s="651">
        <v>148</v>
      </c>
      <c r="O808" s="651">
        <v>391</v>
      </c>
      <c r="P808" s="651">
        <v>234</v>
      </c>
      <c r="Q808" s="651">
        <v>164</v>
      </c>
      <c r="R808" s="651">
        <v>399</v>
      </c>
      <c r="S808" s="651" t="s">
        <v>1652</v>
      </c>
      <c r="T808" s="651" t="s">
        <v>1653</v>
      </c>
      <c r="U808" s="677">
        <v>546434.23699999996</v>
      </c>
      <c r="V808" s="677">
        <v>2430376.1880000001</v>
      </c>
      <c r="W808" s="662" t="s">
        <v>1654</v>
      </c>
      <c r="X808" s="620" t="s">
        <v>194</v>
      </c>
      <c r="Y808" s="620" t="s">
        <v>194</v>
      </c>
      <c r="Z808" s="620" t="s">
        <v>194</v>
      </c>
      <c r="AA808" s="620" t="s">
        <v>194</v>
      </c>
    </row>
    <row r="809" spans="1:28" ht="31" customHeight="1" x14ac:dyDescent="0.35">
      <c r="A809" s="276"/>
      <c r="B809" s="651" t="s">
        <v>186</v>
      </c>
      <c r="C809" s="594"/>
      <c r="D809" s="594"/>
      <c r="E809" s="651"/>
      <c r="F809" s="637">
        <v>422</v>
      </c>
      <c r="G809" s="618"/>
      <c r="H809" s="607"/>
      <c r="I809" s="637"/>
      <c r="J809" s="651"/>
      <c r="K809" s="659"/>
      <c r="L809" s="660"/>
      <c r="M809" s="651"/>
      <c r="N809" s="651"/>
      <c r="O809" s="651"/>
      <c r="P809" s="651"/>
      <c r="Q809" s="651"/>
      <c r="R809" s="651"/>
      <c r="S809" s="651"/>
      <c r="T809" s="651"/>
      <c r="U809" s="677"/>
      <c r="V809" s="677"/>
      <c r="W809" s="662" t="s">
        <v>786</v>
      </c>
      <c r="X809" s="620"/>
      <c r="Y809" s="620"/>
      <c r="Z809" s="620"/>
      <c r="AA809" s="620"/>
      <c r="AB809" s="297" t="s">
        <v>1655</v>
      </c>
    </row>
    <row r="810" spans="1:28" ht="31" customHeight="1" x14ac:dyDescent="0.35">
      <c r="A810" s="284">
        <v>401</v>
      </c>
      <c r="B810" s="651" t="s">
        <v>186</v>
      </c>
      <c r="C810" s="594" t="s">
        <v>1656</v>
      </c>
      <c r="D810" s="594" t="s">
        <v>65</v>
      </c>
      <c r="E810" s="651" t="s">
        <v>186</v>
      </c>
      <c r="F810" s="637"/>
      <c r="G810" s="618"/>
      <c r="H810" s="607">
        <v>59.83</v>
      </c>
      <c r="I810" s="637">
        <f>I808+F809</f>
        <v>11587.924999999999</v>
      </c>
      <c r="J810" s="651">
        <v>228.05600000000001</v>
      </c>
      <c r="K810" s="637">
        <f t="shared" si="458"/>
        <v>844.54099999999994</v>
      </c>
      <c r="L810" s="607">
        <f t="shared" si="459"/>
        <v>422.27049999999997</v>
      </c>
      <c r="M810" s="651">
        <v>276</v>
      </c>
      <c r="N810" s="651">
        <v>276</v>
      </c>
      <c r="O810" s="651">
        <v>552</v>
      </c>
      <c r="P810" s="651">
        <v>260</v>
      </c>
      <c r="Q810" s="651">
        <v>260</v>
      </c>
      <c r="R810" s="651">
        <v>520</v>
      </c>
      <c r="S810" s="651" t="s">
        <v>1657</v>
      </c>
      <c r="T810" s="651" t="s">
        <v>1658</v>
      </c>
      <c r="U810" s="677">
        <v>546853.82499999995</v>
      </c>
      <c r="V810" s="677">
        <v>2430331.13</v>
      </c>
      <c r="W810" s="662" t="s">
        <v>1654</v>
      </c>
      <c r="X810" s="620" t="s">
        <v>194</v>
      </c>
      <c r="Y810" s="620" t="s">
        <v>194</v>
      </c>
      <c r="Z810" s="620" t="s">
        <v>194</v>
      </c>
      <c r="AA810" s="620" t="s">
        <v>194</v>
      </c>
    </row>
    <row r="811" spans="1:28" ht="31" customHeight="1" x14ac:dyDescent="0.35">
      <c r="A811" s="276"/>
      <c r="B811" s="651" t="s">
        <v>186</v>
      </c>
      <c r="C811" s="594"/>
      <c r="D811" s="594"/>
      <c r="E811" s="651"/>
      <c r="F811" s="637">
        <v>422.541</v>
      </c>
      <c r="G811" s="618"/>
      <c r="H811" s="607"/>
      <c r="I811" s="637"/>
      <c r="J811" s="651"/>
      <c r="K811" s="659"/>
      <c r="L811" s="660"/>
      <c r="M811" s="651"/>
      <c r="N811" s="651"/>
      <c r="O811" s="651"/>
      <c r="P811" s="651"/>
      <c r="Q811" s="651"/>
      <c r="R811" s="651"/>
      <c r="S811" s="651"/>
      <c r="T811" s="651"/>
      <c r="U811" s="677"/>
      <c r="V811" s="677"/>
      <c r="W811" s="662" t="s">
        <v>1659</v>
      </c>
      <c r="X811" s="620"/>
      <c r="Y811" s="620"/>
      <c r="Z811" s="620"/>
      <c r="AA811" s="620"/>
    </row>
    <row r="812" spans="1:28" ht="31" customHeight="1" x14ac:dyDescent="0.35">
      <c r="A812" s="284">
        <v>402</v>
      </c>
      <c r="B812" s="651" t="s">
        <v>1660</v>
      </c>
      <c r="C812" s="619" t="s">
        <v>1661</v>
      </c>
      <c r="D812" s="683" t="s">
        <v>224</v>
      </c>
      <c r="E812" s="683" t="s">
        <v>1662</v>
      </c>
      <c r="F812" s="637"/>
      <c r="G812" s="637">
        <f>SUM(F805:F811)</f>
        <v>1572.5409999999999</v>
      </c>
      <c r="H812" s="607">
        <v>48.32</v>
      </c>
      <c r="I812" s="637">
        <f>I810+F811</f>
        <v>12010.465999999999</v>
      </c>
      <c r="J812" s="683">
        <v>219.06800000000001</v>
      </c>
      <c r="K812" s="637">
        <f t="shared" si="458"/>
        <v>871.54099999999994</v>
      </c>
      <c r="L812" s="607">
        <f t="shared" si="459"/>
        <v>435.77049999999997</v>
      </c>
      <c r="M812" s="683">
        <v>148</v>
      </c>
      <c r="N812" s="683">
        <v>172</v>
      </c>
      <c r="O812" s="683">
        <v>320</v>
      </c>
      <c r="P812" s="683">
        <v>164</v>
      </c>
      <c r="Q812" s="683">
        <v>186</v>
      </c>
      <c r="R812" s="683">
        <v>350</v>
      </c>
      <c r="S812" s="683" t="s">
        <v>1663</v>
      </c>
      <c r="T812" s="683" t="s">
        <v>1664</v>
      </c>
      <c r="U812" s="684">
        <v>547273.951</v>
      </c>
      <c r="V812" s="684">
        <v>2430286.014</v>
      </c>
      <c r="W812" s="662" t="s">
        <v>1654</v>
      </c>
      <c r="X812" s="620" t="s">
        <v>194</v>
      </c>
      <c r="Y812" s="620" t="s">
        <v>194</v>
      </c>
      <c r="Z812" s="620" t="s">
        <v>194</v>
      </c>
      <c r="AA812" s="620" t="s">
        <v>194</v>
      </c>
    </row>
    <row r="813" spans="1:28" ht="31" customHeight="1" x14ac:dyDescent="0.35">
      <c r="A813" s="276"/>
      <c r="B813" s="651" t="s">
        <v>186</v>
      </c>
      <c r="C813" s="619"/>
      <c r="D813" s="683"/>
      <c r="E813" s="683"/>
      <c r="F813" s="637">
        <v>449</v>
      </c>
      <c r="G813" s="619"/>
      <c r="H813" s="607"/>
      <c r="I813" s="637"/>
      <c r="J813" s="683"/>
      <c r="K813" s="659"/>
      <c r="L813" s="660"/>
      <c r="M813" s="683"/>
      <c r="N813" s="683"/>
      <c r="O813" s="683"/>
      <c r="P813" s="683"/>
      <c r="Q813" s="683"/>
      <c r="R813" s="683"/>
      <c r="S813" s="683"/>
      <c r="T813" s="683"/>
      <c r="U813" s="684"/>
      <c r="V813" s="684"/>
      <c r="W813" s="685" t="s">
        <v>1665</v>
      </c>
      <c r="X813" s="620"/>
      <c r="Y813" s="620"/>
      <c r="Z813" s="620"/>
      <c r="AA813" s="620"/>
    </row>
    <row r="814" spans="1:28" ht="31" customHeight="1" x14ac:dyDescent="0.35">
      <c r="A814" s="284">
        <v>403</v>
      </c>
      <c r="B814" s="651" t="s">
        <v>186</v>
      </c>
      <c r="C814" s="619" t="s">
        <v>1666</v>
      </c>
      <c r="D814" s="619" t="s">
        <v>120</v>
      </c>
      <c r="E814" s="683" t="s">
        <v>186</v>
      </c>
      <c r="F814" s="637"/>
      <c r="G814" s="619" t="s">
        <v>186</v>
      </c>
      <c r="H814" s="607">
        <v>62.83</v>
      </c>
      <c r="I814" s="637">
        <f>I812+F813</f>
        <v>12459.465999999999</v>
      </c>
      <c r="J814" s="683">
        <v>223.32499999999999</v>
      </c>
      <c r="K814" s="637">
        <f t="shared" si="458"/>
        <v>754</v>
      </c>
      <c r="L814" s="607">
        <f t="shared" si="459"/>
        <v>377</v>
      </c>
      <c r="M814" s="683">
        <v>279</v>
      </c>
      <c r="N814" s="683">
        <v>125</v>
      </c>
      <c r="O814" s="683">
        <v>404</v>
      </c>
      <c r="P814" s="683">
        <v>266</v>
      </c>
      <c r="Q814" s="683">
        <v>132</v>
      </c>
      <c r="R814" s="683">
        <v>398</v>
      </c>
      <c r="S814" s="683" t="s">
        <v>1667</v>
      </c>
      <c r="T814" s="683" t="s">
        <v>1668</v>
      </c>
      <c r="U814" s="684">
        <v>547645.82400000002</v>
      </c>
      <c r="V814" s="684">
        <v>2430034.3969999999</v>
      </c>
      <c r="W814" s="662" t="s">
        <v>2720</v>
      </c>
      <c r="X814" s="620" t="s">
        <v>194</v>
      </c>
      <c r="Y814" s="620" t="s">
        <v>194</v>
      </c>
      <c r="Z814" s="620" t="s">
        <v>194</v>
      </c>
      <c r="AA814" s="620" t="s">
        <v>194</v>
      </c>
    </row>
    <row r="815" spans="1:28" ht="31" customHeight="1" x14ac:dyDescent="0.35">
      <c r="A815" s="276"/>
      <c r="B815" s="651" t="s">
        <v>186</v>
      </c>
      <c r="C815" s="619"/>
      <c r="D815" s="683"/>
      <c r="E815" s="683"/>
      <c r="F815" s="637">
        <v>305</v>
      </c>
      <c r="G815" s="619"/>
      <c r="H815" s="607"/>
      <c r="I815" s="637"/>
      <c r="J815" s="683"/>
      <c r="K815" s="659"/>
      <c r="L815" s="660"/>
      <c r="M815" s="683"/>
      <c r="N815" s="683"/>
      <c r="O815" s="683"/>
      <c r="P815" s="683"/>
      <c r="Q815" s="683"/>
      <c r="R815" s="683"/>
      <c r="S815" s="683"/>
      <c r="T815" s="683"/>
      <c r="U815" s="684"/>
      <c r="V815" s="684"/>
      <c r="W815" s="686" t="s">
        <v>1669</v>
      </c>
      <c r="X815" s="620"/>
      <c r="Y815" s="620"/>
      <c r="Z815" s="620"/>
      <c r="AA815" s="620"/>
    </row>
    <row r="816" spans="1:28" ht="31" customHeight="1" x14ac:dyDescent="0.35">
      <c r="A816" s="284">
        <v>404</v>
      </c>
      <c r="B816" s="651" t="s">
        <v>186</v>
      </c>
      <c r="C816" s="619" t="s">
        <v>1670</v>
      </c>
      <c r="D816" s="683" t="s">
        <v>120</v>
      </c>
      <c r="E816" s="683" t="s">
        <v>186</v>
      </c>
      <c r="F816" s="637"/>
      <c r="G816" s="619" t="s">
        <v>186</v>
      </c>
      <c r="H816" s="607">
        <v>62.83</v>
      </c>
      <c r="I816" s="637">
        <f>I814+F815</f>
        <v>12764.465999999999</v>
      </c>
      <c r="J816" s="683">
        <v>228.04300000000001</v>
      </c>
      <c r="K816" s="637">
        <f t="shared" si="458"/>
        <v>744</v>
      </c>
      <c r="L816" s="607">
        <f t="shared" si="459"/>
        <v>372</v>
      </c>
      <c r="M816" s="683">
        <v>180</v>
      </c>
      <c r="N816" s="683">
        <v>199</v>
      </c>
      <c r="O816" s="683">
        <v>379</v>
      </c>
      <c r="P816" s="683">
        <v>174</v>
      </c>
      <c r="Q816" s="683">
        <v>205</v>
      </c>
      <c r="R816" s="683">
        <v>378</v>
      </c>
      <c r="S816" s="683" t="s">
        <v>1671</v>
      </c>
      <c r="T816" s="683" t="s">
        <v>1672</v>
      </c>
      <c r="U816" s="684">
        <v>547898.43299999996</v>
      </c>
      <c r="V816" s="684">
        <v>2429863.477</v>
      </c>
      <c r="W816" s="662" t="s">
        <v>1654</v>
      </c>
      <c r="X816" s="620" t="s">
        <v>194</v>
      </c>
      <c r="Y816" s="620" t="s">
        <v>194</v>
      </c>
      <c r="Z816" s="620" t="s">
        <v>194</v>
      </c>
      <c r="AA816" s="620" t="s">
        <v>194</v>
      </c>
    </row>
    <row r="817" spans="1:27" ht="31" customHeight="1" x14ac:dyDescent="0.35">
      <c r="A817" s="276"/>
      <c r="B817" s="651" t="s">
        <v>186</v>
      </c>
      <c r="C817" s="619"/>
      <c r="D817" s="683"/>
      <c r="E817" s="683"/>
      <c r="F817" s="637">
        <v>439</v>
      </c>
      <c r="G817" s="619"/>
      <c r="H817" s="607"/>
      <c r="I817" s="637"/>
      <c r="J817" s="683"/>
      <c r="K817" s="659"/>
      <c r="L817" s="660"/>
      <c r="M817" s="683"/>
      <c r="N817" s="683"/>
      <c r="O817" s="683"/>
      <c r="P817" s="683"/>
      <c r="Q817" s="683"/>
      <c r="R817" s="683"/>
      <c r="S817" s="683"/>
      <c r="T817" s="683"/>
      <c r="U817" s="684"/>
      <c r="V817" s="684"/>
      <c r="W817" s="686" t="s">
        <v>1673</v>
      </c>
      <c r="X817" s="620"/>
      <c r="Y817" s="620"/>
      <c r="Z817" s="620"/>
      <c r="AA817" s="620"/>
    </row>
    <row r="818" spans="1:27" ht="31" customHeight="1" x14ac:dyDescent="0.35">
      <c r="A818" s="284">
        <v>405</v>
      </c>
      <c r="B818" s="651" t="s">
        <v>186</v>
      </c>
      <c r="C818" s="619" t="s">
        <v>1674</v>
      </c>
      <c r="D818" s="683" t="s">
        <v>49</v>
      </c>
      <c r="E818" s="683" t="s">
        <v>186</v>
      </c>
      <c r="F818" s="637"/>
      <c r="G818" s="619"/>
      <c r="H818" s="607">
        <v>56.83</v>
      </c>
      <c r="I818" s="637">
        <f>I816+F817</f>
        <v>13203.465999999999</v>
      </c>
      <c r="J818" s="683">
        <v>239.25299999999999</v>
      </c>
      <c r="K818" s="637">
        <f t="shared" si="458"/>
        <v>848</v>
      </c>
      <c r="L818" s="607">
        <f t="shared" si="459"/>
        <v>424</v>
      </c>
      <c r="M818" s="683">
        <v>241</v>
      </c>
      <c r="N818" s="683">
        <v>189</v>
      </c>
      <c r="O818" s="683">
        <v>430</v>
      </c>
      <c r="P818" s="683">
        <v>237</v>
      </c>
      <c r="Q818" s="683">
        <v>193</v>
      </c>
      <c r="R818" s="683">
        <v>430</v>
      </c>
      <c r="S818" s="683" t="s">
        <v>1675</v>
      </c>
      <c r="T818" s="683" t="s">
        <v>1676</v>
      </c>
      <c r="U818" s="684">
        <v>548262.02399999998</v>
      </c>
      <c r="V818" s="684">
        <v>2429617.463</v>
      </c>
      <c r="W818" s="662" t="s">
        <v>1654</v>
      </c>
      <c r="X818" s="620" t="s">
        <v>194</v>
      </c>
      <c r="Y818" s="620" t="s">
        <v>194</v>
      </c>
      <c r="Z818" s="620" t="s">
        <v>194</v>
      </c>
      <c r="AA818" s="620" t="s">
        <v>194</v>
      </c>
    </row>
    <row r="819" spans="1:27" ht="31" customHeight="1" x14ac:dyDescent="0.35">
      <c r="A819" s="276"/>
      <c r="B819" s="651" t="s">
        <v>186</v>
      </c>
      <c r="C819" s="619"/>
      <c r="D819" s="683"/>
      <c r="E819" s="683"/>
      <c r="F819" s="637">
        <v>409</v>
      </c>
      <c r="G819" s="619"/>
      <c r="H819" s="607"/>
      <c r="I819" s="637"/>
      <c r="J819" s="683"/>
      <c r="K819" s="659"/>
      <c r="L819" s="660"/>
      <c r="M819" s="683"/>
      <c r="N819" s="683"/>
      <c r="O819" s="683"/>
      <c r="P819" s="683"/>
      <c r="Q819" s="683"/>
      <c r="R819" s="683"/>
      <c r="S819" s="683"/>
      <c r="T819" s="683"/>
      <c r="U819" s="684"/>
      <c r="V819" s="684"/>
      <c r="W819" s="686" t="s">
        <v>266</v>
      </c>
      <c r="X819" s="620"/>
      <c r="Y819" s="620"/>
      <c r="Z819" s="620"/>
      <c r="AA819" s="620"/>
    </row>
    <row r="820" spans="1:27" ht="31" customHeight="1" x14ac:dyDescent="0.35">
      <c r="A820" s="284">
        <v>406</v>
      </c>
      <c r="B820" s="651" t="s">
        <v>186</v>
      </c>
      <c r="C820" s="619" t="s">
        <v>1677</v>
      </c>
      <c r="D820" s="683" t="s">
        <v>45</v>
      </c>
      <c r="E820" s="683" t="s">
        <v>186</v>
      </c>
      <c r="F820" s="637"/>
      <c r="G820" s="619"/>
      <c r="H820" s="607">
        <v>53.83</v>
      </c>
      <c r="I820" s="637">
        <f>I818+F819</f>
        <v>13612.465999999999</v>
      </c>
      <c r="J820" s="683">
        <v>245.92099999999999</v>
      </c>
      <c r="K820" s="637">
        <f t="shared" si="458"/>
        <v>831</v>
      </c>
      <c r="L820" s="607">
        <f t="shared" si="459"/>
        <v>415.5</v>
      </c>
      <c r="M820" s="683">
        <v>221</v>
      </c>
      <c r="N820" s="683">
        <v>194</v>
      </c>
      <c r="O820" s="683">
        <v>415</v>
      </c>
      <c r="P820" s="683">
        <v>217</v>
      </c>
      <c r="Q820" s="683">
        <v>199</v>
      </c>
      <c r="R820" s="683">
        <v>416</v>
      </c>
      <c r="S820" s="683" t="s">
        <v>1678</v>
      </c>
      <c r="T820" s="683" t="s">
        <v>1679</v>
      </c>
      <c r="U820" s="684">
        <v>548600.76899999997</v>
      </c>
      <c r="V820" s="684">
        <v>2429388.2620000001</v>
      </c>
      <c r="W820" s="662" t="s">
        <v>2605</v>
      </c>
      <c r="X820" s="620" t="s">
        <v>194</v>
      </c>
      <c r="Y820" s="620" t="s">
        <v>194</v>
      </c>
      <c r="Z820" s="620" t="s">
        <v>194</v>
      </c>
      <c r="AA820" s="620" t="s">
        <v>194</v>
      </c>
    </row>
    <row r="821" spans="1:27" ht="31" customHeight="1" x14ac:dyDescent="0.35">
      <c r="A821" s="276"/>
      <c r="B821" s="651" t="s">
        <v>186</v>
      </c>
      <c r="C821" s="619"/>
      <c r="D821" s="683"/>
      <c r="E821" s="683"/>
      <c r="F821" s="637">
        <v>422</v>
      </c>
      <c r="G821" s="619"/>
      <c r="H821" s="607"/>
      <c r="I821" s="637"/>
      <c r="J821" s="683"/>
      <c r="K821" s="659"/>
      <c r="L821" s="660"/>
      <c r="M821" s="683"/>
      <c r="N821" s="683"/>
      <c r="O821" s="683"/>
      <c r="P821" s="683"/>
      <c r="Q821" s="683"/>
      <c r="R821" s="683"/>
      <c r="S821" s="683"/>
      <c r="T821" s="683"/>
      <c r="U821" s="684"/>
      <c r="V821" s="684"/>
      <c r="W821" s="686" t="s">
        <v>1680</v>
      </c>
      <c r="X821" s="620"/>
      <c r="Y821" s="620"/>
      <c r="Z821" s="620"/>
      <c r="AA821" s="620"/>
    </row>
    <row r="822" spans="1:27" ht="31" customHeight="1" x14ac:dyDescent="0.35">
      <c r="A822" s="284">
        <v>407</v>
      </c>
      <c r="B822" s="651" t="s">
        <v>186</v>
      </c>
      <c r="C822" s="619" t="s">
        <v>1681</v>
      </c>
      <c r="D822" s="683" t="s">
        <v>49</v>
      </c>
      <c r="E822" s="683" t="s">
        <v>186</v>
      </c>
      <c r="F822" s="637"/>
      <c r="G822" s="619"/>
      <c r="H822" s="607">
        <v>56.83</v>
      </c>
      <c r="I822" s="637">
        <f>I820+F821</f>
        <v>14034.465999999999</v>
      </c>
      <c r="J822" s="683">
        <v>247.05699999999999</v>
      </c>
      <c r="K822" s="637">
        <f t="shared" si="458"/>
        <v>812</v>
      </c>
      <c r="L822" s="607">
        <f t="shared" si="459"/>
        <v>406</v>
      </c>
      <c r="M822" s="683">
        <v>229</v>
      </c>
      <c r="N822" s="683">
        <v>171</v>
      </c>
      <c r="O822" s="683">
        <v>400</v>
      </c>
      <c r="P822" s="683">
        <v>225</v>
      </c>
      <c r="Q822" s="683">
        <v>177</v>
      </c>
      <c r="R822" s="683">
        <v>402</v>
      </c>
      <c r="S822" s="683" t="s">
        <v>1682</v>
      </c>
      <c r="T822" s="683" t="s">
        <v>1683</v>
      </c>
      <c r="U822" s="684">
        <v>548950.28</v>
      </c>
      <c r="V822" s="684">
        <v>2429151.7760000001</v>
      </c>
      <c r="W822" s="662" t="s">
        <v>2605</v>
      </c>
      <c r="X822" s="620" t="s">
        <v>194</v>
      </c>
      <c r="Y822" s="620" t="s">
        <v>194</v>
      </c>
      <c r="Z822" s="620" t="s">
        <v>194</v>
      </c>
      <c r="AA822" s="620" t="s">
        <v>194</v>
      </c>
    </row>
    <row r="823" spans="1:27" ht="31" customHeight="1" x14ac:dyDescent="0.35">
      <c r="A823" s="276"/>
      <c r="B823" s="651" t="s">
        <v>186</v>
      </c>
      <c r="C823" s="619"/>
      <c r="D823" s="683"/>
      <c r="E823" s="683"/>
      <c r="F823" s="637">
        <v>390</v>
      </c>
      <c r="G823" s="619"/>
      <c r="H823" s="607"/>
      <c r="I823" s="637"/>
      <c r="J823" s="683"/>
      <c r="K823" s="659"/>
      <c r="L823" s="660"/>
      <c r="M823" s="683"/>
      <c r="N823" s="683"/>
      <c r="O823" s="683"/>
      <c r="P823" s="683"/>
      <c r="Q823" s="683"/>
      <c r="R823" s="683"/>
      <c r="S823" s="683"/>
      <c r="T823" s="683"/>
      <c r="U823" s="684"/>
      <c r="V823" s="684"/>
      <c r="W823" s="686"/>
      <c r="X823" s="620"/>
      <c r="Y823" s="620"/>
      <c r="Z823" s="620"/>
      <c r="AA823" s="620"/>
    </row>
    <row r="824" spans="1:27" ht="31" customHeight="1" x14ac:dyDescent="0.35">
      <c r="A824" s="284">
        <v>408</v>
      </c>
      <c r="B824" s="651" t="s">
        <v>186</v>
      </c>
      <c r="C824" s="619" t="s">
        <v>60</v>
      </c>
      <c r="D824" s="683" t="s">
        <v>49</v>
      </c>
      <c r="E824" s="683" t="s">
        <v>186</v>
      </c>
      <c r="F824" s="637"/>
      <c r="G824" s="619"/>
      <c r="H824" s="607">
        <v>56.83</v>
      </c>
      <c r="I824" s="637">
        <f>I822+F823</f>
        <v>14424.465999999999</v>
      </c>
      <c r="J824" s="683">
        <v>252.36799999999999</v>
      </c>
      <c r="K824" s="637">
        <f t="shared" si="458"/>
        <v>794</v>
      </c>
      <c r="L824" s="607">
        <f t="shared" si="459"/>
        <v>397</v>
      </c>
      <c r="M824" s="683">
        <v>220</v>
      </c>
      <c r="N824" s="683">
        <v>236</v>
      </c>
      <c r="O824" s="683">
        <v>455</v>
      </c>
      <c r="P824" s="683">
        <v>214</v>
      </c>
      <c r="Q824" s="683">
        <v>228</v>
      </c>
      <c r="R824" s="683">
        <v>442</v>
      </c>
      <c r="S824" s="683" t="s">
        <v>1684</v>
      </c>
      <c r="T824" s="683" t="s">
        <v>1685</v>
      </c>
      <c r="U824" s="684">
        <v>549273.28799999994</v>
      </c>
      <c r="V824" s="684">
        <v>2428933.2220000001</v>
      </c>
      <c r="W824" s="662" t="s">
        <v>2606</v>
      </c>
      <c r="X824" s="620" t="s">
        <v>194</v>
      </c>
      <c r="Y824" s="620" t="s">
        <v>194</v>
      </c>
      <c r="Z824" s="620" t="s">
        <v>194</v>
      </c>
      <c r="AA824" s="620" t="s">
        <v>194</v>
      </c>
    </row>
    <row r="825" spans="1:27" ht="31" customHeight="1" x14ac:dyDescent="0.35">
      <c r="A825" s="276"/>
      <c r="B825" s="651" t="s">
        <v>186</v>
      </c>
      <c r="C825" s="619"/>
      <c r="D825" s="683"/>
      <c r="E825" s="683"/>
      <c r="F825" s="637">
        <v>404</v>
      </c>
      <c r="G825" s="619"/>
      <c r="H825" s="607"/>
      <c r="I825" s="637"/>
      <c r="J825" s="683"/>
      <c r="K825" s="659"/>
      <c r="L825" s="660"/>
      <c r="M825" s="683"/>
      <c r="N825" s="683"/>
      <c r="O825" s="683"/>
      <c r="P825" s="683"/>
      <c r="Q825" s="683"/>
      <c r="R825" s="683"/>
      <c r="S825" s="683"/>
      <c r="T825" s="683"/>
      <c r="U825" s="684"/>
      <c r="V825" s="684"/>
      <c r="W825" s="686" t="s">
        <v>1686</v>
      </c>
      <c r="X825" s="620"/>
      <c r="Y825" s="620"/>
      <c r="Z825" s="620"/>
      <c r="AA825" s="620"/>
    </row>
    <row r="826" spans="1:27" ht="31" customHeight="1" x14ac:dyDescent="0.35">
      <c r="A826" s="284">
        <v>409</v>
      </c>
      <c r="B826" s="651" t="s">
        <v>186</v>
      </c>
      <c r="C826" s="619" t="s">
        <v>1687</v>
      </c>
      <c r="D826" s="683" t="s">
        <v>45</v>
      </c>
      <c r="E826" s="683" t="s">
        <v>186</v>
      </c>
      <c r="F826" s="637"/>
      <c r="G826" s="619"/>
      <c r="H826" s="607">
        <v>53.83</v>
      </c>
      <c r="I826" s="637">
        <f>I824+F825</f>
        <v>14828.465999999999</v>
      </c>
      <c r="J826" s="683">
        <v>247.923</v>
      </c>
      <c r="K826" s="637">
        <f t="shared" si="458"/>
        <v>779</v>
      </c>
      <c r="L826" s="607">
        <f t="shared" si="459"/>
        <v>389.5</v>
      </c>
      <c r="M826" s="683">
        <v>169</v>
      </c>
      <c r="N826" s="683">
        <v>192</v>
      </c>
      <c r="O826" s="683">
        <v>361</v>
      </c>
      <c r="P826" s="683">
        <v>178</v>
      </c>
      <c r="Q826" s="683">
        <v>191</v>
      </c>
      <c r="R826" s="683">
        <v>369</v>
      </c>
      <c r="S826" s="683" t="s">
        <v>1688</v>
      </c>
      <c r="T826" s="683" t="s">
        <v>1689</v>
      </c>
      <c r="U826" s="684">
        <v>549607.89199999999</v>
      </c>
      <c r="V826" s="684">
        <v>2428706.8229999999</v>
      </c>
      <c r="W826" s="662" t="s">
        <v>2606</v>
      </c>
      <c r="X826" s="620" t="s">
        <v>194</v>
      </c>
      <c r="Y826" s="620" t="s">
        <v>194</v>
      </c>
      <c r="Z826" s="620" t="s">
        <v>194</v>
      </c>
      <c r="AA826" s="620" t="s">
        <v>194</v>
      </c>
    </row>
    <row r="827" spans="1:27" ht="31" customHeight="1" x14ac:dyDescent="0.35">
      <c r="A827" s="276"/>
      <c r="B827" s="651" t="s">
        <v>186</v>
      </c>
      <c r="C827" s="619"/>
      <c r="D827" s="683"/>
      <c r="E827" s="683"/>
      <c r="F827" s="637">
        <v>375</v>
      </c>
      <c r="G827" s="619"/>
      <c r="H827" s="607"/>
      <c r="I827" s="637"/>
      <c r="J827" s="683"/>
      <c r="K827" s="659"/>
      <c r="L827" s="660"/>
      <c r="M827" s="683"/>
      <c r="N827" s="683"/>
      <c r="O827" s="683"/>
      <c r="P827" s="683"/>
      <c r="Q827" s="683"/>
      <c r="R827" s="683"/>
      <c r="S827" s="683"/>
      <c r="T827" s="683"/>
      <c r="U827" s="684"/>
      <c r="V827" s="684"/>
      <c r="W827" s="686" t="s">
        <v>1690</v>
      </c>
      <c r="X827" s="620"/>
      <c r="Y827" s="620"/>
      <c r="Z827" s="620"/>
      <c r="AA827" s="620"/>
    </row>
    <row r="828" spans="1:27" ht="31" customHeight="1" x14ac:dyDescent="0.35">
      <c r="A828" s="284">
        <v>410</v>
      </c>
      <c r="B828" s="651" t="s">
        <v>186</v>
      </c>
      <c r="C828" s="619" t="s">
        <v>61</v>
      </c>
      <c r="D828" s="683" t="s">
        <v>45</v>
      </c>
      <c r="E828" s="683" t="s">
        <v>186</v>
      </c>
      <c r="F828" s="637"/>
      <c r="G828" s="619"/>
      <c r="H828" s="607">
        <v>53.83</v>
      </c>
      <c r="I828" s="637">
        <f>I826+F827</f>
        <v>15203.465999999999</v>
      </c>
      <c r="J828" s="683">
        <v>247.125</v>
      </c>
      <c r="K828" s="637">
        <f t="shared" ref="K828:K890" si="460">F829+F827</f>
        <v>743</v>
      </c>
      <c r="L828" s="607">
        <f t="shared" si="459"/>
        <v>371.5</v>
      </c>
      <c r="M828" s="683">
        <v>184</v>
      </c>
      <c r="N828" s="683">
        <v>155</v>
      </c>
      <c r="O828" s="683">
        <v>339</v>
      </c>
      <c r="P828" s="683">
        <v>185</v>
      </c>
      <c r="Q828" s="683">
        <v>163</v>
      </c>
      <c r="R828" s="683">
        <v>348</v>
      </c>
      <c r="S828" s="683" t="s">
        <v>1691</v>
      </c>
      <c r="T828" s="683" t="s">
        <v>1692</v>
      </c>
      <c r="U828" s="684">
        <v>549918.47600000002</v>
      </c>
      <c r="V828" s="684">
        <v>2428496.6749999998</v>
      </c>
      <c r="W828" s="662" t="s">
        <v>2606</v>
      </c>
      <c r="X828" s="620" t="s">
        <v>194</v>
      </c>
      <c r="Y828" s="620" t="s">
        <v>194</v>
      </c>
      <c r="Z828" s="620" t="s">
        <v>194</v>
      </c>
      <c r="AA828" s="620" t="s">
        <v>194</v>
      </c>
    </row>
    <row r="829" spans="1:27" ht="31" customHeight="1" x14ac:dyDescent="0.35">
      <c r="A829" s="276"/>
      <c r="B829" s="651" t="s">
        <v>186</v>
      </c>
      <c r="C829" s="619"/>
      <c r="D829" s="683"/>
      <c r="E829" s="683"/>
      <c r="F829" s="637">
        <v>368</v>
      </c>
      <c r="G829" s="619" t="s">
        <v>186</v>
      </c>
      <c r="H829" s="607"/>
      <c r="I829" s="637"/>
      <c r="J829" s="683"/>
      <c r="K829" s="659"/>
      <c r="L829" s="660"/>
      <c r="M829" s="683"/>
      <c r="N829" s="683"/>
      <c r="O829" s="683"/>
      <c r="P829" s="683"/>
      <c r="Q829" s="683"/>
      <c r="R829" s="683"/>
      <c r="S829" s="683"/>
      <c r="T829" s="683"/>
      <c r="U829" s="684"/>
      <c r="V829" s="684"/>
      <c r="W829" s="686" t="s">
        <v>1693</v>
      </c>
      <c r="X829" s="620"/>
      <c r="Y829" s="620"/>
      <c r="Z829" s="620"/>
      <c r="AA829" s="620"/>
    </row>
    <row r="830" spans="1:27" ht="31" customHeight="1" x14ac:dyDescent="0.35">
      <c r="A830" s="284">
        <v>411</v>
      </c>
      <c r="B830" s="651" t="s">
        <v>186</v>
      </c>
      <c r="C830" s="619" t="s">
        <v>62</v>
      </c>
      <c r="D830" s="683" t="s">
        <v>49</v>
      </c>
      <c r="E830" s="683" t="s">
        <v>186</v>
      </c>
      <c r="F830" s="637"/>
      <c r="G830" s="619"/>
      <c r="H830" s="607">
        <v>56.83</v>
      </c>
      <c r="I830" s="637">
        <f>I828+F829</f>
        <v>15571.465999999999</v>
      </c>
      <c r="J830" s="683">
        <v>250.07</v>
      </c>
      <c r="K830" s="637">
        <f t="shared" si="460"/>
        <v>757</v>
      </c>
      <c r="L830" s="607">
        <f t="shared" ref="L830:L892" si="461">K830/2</f>
        <v>378.5</v>
      </c>
      <c r="M830" s="683">
        <v>213</v>
      </c>
      <c r="N830" s="683">
        <v>128</v>
      </c>
      <c r="O830" s="683">
        <v>342</v>
      </c>
      <c r="P830" s="683">
        <v>206</v>
      </c>
      <c r="Q830" s="683">
        <v>145</v>
      </c>
      <c r="R830" s="683">
        <v>352</v>
      </c>
      <c r="S830" s="683" t="s">
        <v>1694</v>
      </c>
      <c r="T830" s="683" t="s">
        <v>1695</v>
      </c>
      <c r="U830" s="684">
        <v>550223.26300000004</v>
      </c>
      <c r="V830" s="684">
        <v>2428290.4500000002</v>
      </c>
      <c r="W830" s="662" t="s">
        <v>2606</v>
      </c>
      <c r="X830" s="620" t="s">
        <v>194</v>
      </c>
      <c r="Y830" s="620" t="s">
        <v>194</v>
      </c>
      <c r="Z830" s="620" t="s">
        <v>194</v>
      </c>
      <c r="AA830" s="620" t="s">
        <v>194</v>
      </c>
    </row>
    <row r="831" spans="1:27" ht="31" customHeight="1" x14ac:dyDescent="0.35">
      <c r="A831" s="276"/>
      <c r="B831" s="651" t="s">
        <v>186</v>
      </c>
      <c r="C831" s="619"/>
      <c r="D831" s="683"/>
      <c r="E831" s="683"/>
      <c r="F831" s="637">
        <v>389</v>
      </c>
      <c r="G831" s="619" t="s">
        <v>186</v>
      </c>
      <c r="H831" s="607"/>
      <c r="I831" s="637"/>
      <c r="J831" s="683"/>
      <c r="K831" s="659"/>
      <c r="L831" s="660"/>
      <c r="M831" s="683"/>
      <c r="N831" s="683"/>
      <c r="O831" s="683"/>
      <c r="P831" s="683"/>
      <c r="Q831" s="683"/>
      <c r="R831" s="683"/>
      <c r="S831" s="683"/>
      <c r="T831" s="683"/>
      <c r="U831" s="684"/>
      <c r="V831" s="684"/>
      <c r="W831" s="686" t="s">
        <v>1696</v>
      </c>
      <c r="X831" s="620"/>
      <c r="Y831" s="620"/>
      <c r="Z831" s="620"/>
      <c r="AA831" s="620"/>
    </row>
    <row r="832" spans="1:27" ht="31" customHeight="1" x14ac:dyDescent="0.35">
      <c r="A832" s="284">
        <v>412</v>
      </c>
      <c r="B832" s="651" t="s">
        <v>186</v>
      </c>
      <c r="C832" s="619" t="s">
        <v>63</v>
      </c>
      <c r="D832" s="683" t="s">
        <v>45</v>
      </c>
      <c r="E832" s="683" t="s">
        <v>186</v>
      </c>
      <c r="F832" s="637"/>
      <c r="G832" s="619"/>
      <c r="H832" s="607">
        <v>53.83</v>
      </c>
      <c r="I832" s="637">
        <f>I830+F831</f>
        <v>15960.465999999999</v>
      </c>
      <c r="J832" s="683">
        <v>267.48200000000003</v>
      </c>
      <c r="K832" s="637">
        <f t="shared" si="460"/>
        <v>779.10400000000004</v>
      </c>
      <c r="L832" s="607">
        <f t="shared" si="461"/>
        <v>389.55200000000002</v>
      </c>
      <c r="M832" s="683">
        <v>262</v>
      </c>
      <c r="N832" s="683">
        <v>209</v>
      </c>
      <c r="O832" s="683">
        <v>471</v>
      </c>
      <c r="P832" s="683">
        <v>245</v>
      </c>
      <c r="Q832" s="683">
        <v>206</v>
      </c>
      <c r="R832" s="683">
        <v>451</v>
      </c>
      <c r="S832" s="683" t="s">
        <v>1697</v>
      </c>
      <c r="T832" s="683" t="s">
        <v>1698</v>
      </c>
      <c r="U832" s="684">
        <v>550545.44299999997</v>
      </c>
      <c r="V832" s="684">
        <v>2428072.4559999998</v>
      </c>
      <c r="W832" s="662" t="s">
        <v>2606</v>
      </c>
      <c r="X832" s="620" t="s">
        <v>194</v>
      </c>
      <c r="Y832" s="620" t="s">
        <v>194</v>
      </c>
      <c r="Z832" s="620" t="s">
        <v>194</v>
      </c>
      <c r="AA832" s="620" t="s">
        <v>194</v>
      </c>
    </row>
    <row r="833" spans="1:27" ht="31" customHeight="1" x14ac:dyDescent="0.35">
      <c r="A833" s="276"/>
      <c r="B833" s="651" t="s">
        <v>186</v>
      </c>
      <c r="C833" s="619"/>
      <c r="D833" s="683"/>
      <c r="E833" s="683"/>
      <c r="F833" s="637">
        <v>390.10399999999998</v>
      </c>
      <c r="G833" s="619" t="s">
        <v>186</v>
      </c>
      <c r="H833" s="607"/>
      <c r="I833" s="637"/>
      <c r="J833" s="683"/>
      <c r="K833" s="659"/>
      <c r="L833" s="660"/>
      <c r="M833" s="683"/>
      <c r="N833" s="683"/>
      <c r="O833" s="683"/>
      <c r="P833" s="683"/>
      <c r="Q833" s="683"/>
      <c r="R833" s="683"/>
      <c r="S833" s="683"/>
      <c r="T833" s="683"/>
      <c r="U833" s="684"/>
      <c r="V833" s="684"/>
      <c r="W833" s="686" t="s">
        <v>786</v>
      </c>
      <c r="X833" s="620"/>
      <c r="Y833" s="620"/>
      <c r="Z833" s="620"/>
      <c r="AA833" s="620"/>
    </row>
    <row r="834" spans="1:27" ht="31" customHeight="1" x14ac:dyDescent="0.35">
      <c r="A834" s="284">
        <v>413</v>
      </c>
      <c r="B834" s="651" t="s">
        <v>1699</v>
      </c>
      <c r="C834" s="619" t="s">
        <v>1700</v>
      </c>
      <c r="D834" s="683" t="s">
        <v>976</v>
      </c>
      <c r="E834" s="683" t="s">
        <v>1701</v>
      </c>
      <c r="F834" s="637"/>
      <c r="G834" s="637">
        <f>SUM(F813:F833)</f>
        <v>4340.1040000000003</v>
      </c>
      <c r="H834" s="607">
        <v>48.32</v>
      </c>
      <c r="I834" s="637">
        <f>I832+F833</f>
        <v>16350.569999999998</v>
      </c>
      <c r="J834" s="683">
        <v>264.577</v>
      </c>
      <c r="K834" s="637">
        <f t="shared" si="460"/>
        <v>796.10400000000004</v>
      </c>
      <c r="L834" s="607">
        <f t="shared" si="461"/>
        <v>398.05200000000002</v>
      </c>
      <c r="M834" s="683">
        <v>182</v>
      </c>
      <c r="N834" s="683">
        <v>183</v>
      </c>
      <c r="O834" s="683">
        <v>365</v>
      </c>
      <c r="P834" s="683">
        <v>185</v>
      </c>
      <c r="Q834" s="683">
        <v>189</v>
      </c>
      <c r="R834" s="683">
        <v>374</v>
      </c>
      <c r="S834" s="683" t="s">
        <v>1702</v>
      </c>
      <c r="T834" s="683" t="s">
        <v>1703</v>
      </c>
      <c r="U834" s="684">
        <v>550868.53799999994</v>
      </c>
      <c r="V834" s="684">
        <v>2427853.844</v>
      </c>
      <c r="W834" s="662" t="s">
        <v>2606</v>
      </c>
      <c r="X834" s="620" t="s">
        <v>194</v>
      </c>
      <c r="Y834" s="620" t="s">
        <v>194</v>
      </c>
      <c r="Z834" s="620" t="s">
        <v>194</v>
      </c>
      <c r="AA834" s="620" t="s">
        <v>194</v>
      </c>
    </row>
    <row r="835" spans="1:27" ht="31" customHeight="1" x14ac:dyDescent="0.35">
      <c r="A835" s="276"/>
      <c r="B835" s="651" t="s">
        <v>186</v>
      </c>
      <c r="C835" s="651"/>
      <c r="D835" s="644"/>
      <c r="E835" s="644"/>
      <c r="F835" s="637">
        <v>406</v>
      </c>
      <c r="G835" s="594"/>
      <c r="H835" s="607"/>
      <c r="I835" s="637"/>
      <c r="J835" s="644"/>
      <c r="K835" s="659"/>
      <c r="L835" s="660"/>
      <c r="M835" s="644"/>
      <c r="N835" s="644"/>
      <c r="O835" s="644"/>
      <c r="P835" s="644"/>
      <c r="Q835" s="644"/>
      <c r="R835" s="644"/>
      <c r="S835" s="644"/>
      <c r="T835" s="644"/>
      <c r="U835" s="645"/>
      <c r="V835" s="645"/>
      <c r="W835" s="687" t="s">
        <v>2607</v>
      </c>
      <c r="X835" s="620"/>
      <c r="Y835" s="620"/>
      <c r="Z835" s="620"/>
      <c r="AA835" s="620"/>
    </row>
    <row r="836" spans="1:27" ht="31" customHeight="1" x14ac:dyDescent="0.35">
      <c r="A836" s="284">
        <v>414</v>
      </c>
      <c r="B836" s="651" t="s">
        <v>186</v>
      </c>
      <c r="C836" s="651" t="s">
        <v>1704</v>
      </c>
      <c r="D836" s="644" t="s">
        <v>49</v>
      </c>
      <c r="E836" s="644" t="s">
        <v>186</v>
      </c>
      <c r="F836" s="637"/>
      <c r="G836" s="594"/>
      <c r="H836" s="607">
        <v>56.83</v>
      </c>
      <c r="I836" s="637">
        <f>I834+F835</f>
        <v>16756.57</v>
      </c>
      <c r="J836" s="644">
        <v>266.17899999999997</v>
      </c>
      <c r="K836" s="637">
        <f t="shared" si="460"/>
        <v>805</v>
      </c>
      <c r="L836" s="607">
        <f t="shared" si="461"/>
        <v>402.5</v>
      </c>
      <c r="M836" s="644">
        <v>224</v>
      </c>
      <c r="N836" s="644">
        <v>210</v>
      </c>
      <c r="O836" s="644">
        <v>434</v>
      </c>
      <c r="P836" s="644">
        <v>219</v>
      </c>
      <c r="Q836" s="644">
        <v>208</v>
      </c>
      <c r="R836" s="644">
        <v>427</v>
      </c>
      <c r="S836" s="644" t="s">
        <v>1705</v>
      </c>
      <c r="T836" s="644" t="s">
        <v>1706</v>
      </c>
      <c r="U836" s="645">
        <v>551213.74199999997</v>
      </c>
      <c r="V836" s="645">
        <v>2427640.1379999998</v>
      </c>
      <c r="W836" s="662" t="s">
        <v>2606</v>
      </c>
      <c r="X836" s="620" t="s">
        <v>194</v>
      </c>
      <c r="Y836" s="620" t="s">
        <v>194</v>
      </c>
      <c r="Z836" s="620" t="s">
        <v>194</v>
      </c>
      <c r="AA836" s="620" t="s">
        <v>194</v>
      </c>
    </row>
    <row r="837" spans="1:27" ht="31" customHeight="1" x14ac:dyDescent="0.35">
      <c r="A837" s="276"/>
      <c r="B837" s="651" t="s">
        <v>186</v>
      </c>
      <c r="C837" s="651"/>
      <c r="D837" s="644"/>
      <c r="E837" s="644"/>
      <c r="F837" s="637">
        <v>399</v>
      </c>
      <c r="G837" s="594"/>
      <c r="H837" s="607"/>
      <c r="I837" s="637"/>
      <c r="J837" s="644"/>
      <c r="K837" s="659"/>
      <c r="L837" s="660"/>
      <c r="M837" s="644"/>
      <c r="N837" s="644"/>
      <c r="O837" s="644"/>
      <c r="P837" s="644"/>
      <c r="Q837" s="644"/>
      <c r="R837" s="644"/>
      <c r="S837" s="644"/>
      <c r="T837" s="644"/>
      <c r="U837" s="645"/>
      <c r="V837" s="645"/>
      <c r="W837" s="687" t="s">
        <v>1707</v>
      </c>
      <c r="X837" s="620"/>
      <c r="Y837" s="620"/>
      <c r="Z837" s="620"/>
      <c r="AA837" s="620"/>
    </row>
    <row r="838" spans="1:27" ht="31" customHeight="1" x14ac:dyDescent="0.35">
      <c r="A838" s="284">
        <v>415</v>
      </c>
      <c r="B838" s="651" t="s">
        <v>186</v>
      </c>
      <c r="C838" s="651" t="s">
        <v>1708</v>
      </c>
      <c r="D838" s="644" t="s">
        <v>45</v>
      </c>
      <c r="E838" s="644" t="s">
        <v>186</v>
      </c>
      <c r="F838" s="637"/>
      <c r="G838" s="594"/>
      <c r="H838" s="607">
        <v>53.83</v>
      </c>
      <c r="I838" s="637">
        <f>I836+F837</f>
        <v>17155.57</v>
      </c>
      <c r="J838" s="644">
        <v>266.91000000000003</v>
      </c>
      <c r="K838" s="637">
        <f t="shared" si="460"/>
        <v>799</v>
      </c>
      <c r="L838" s="607">
        <f t="shared" si="461"/>
        <v>399.5</v>
      </c>
      <c r="M838" s="644">
        <v>190</v>
      </c>
      <c r="N838" s="644">
        <v>194</v>
      </c>
      <c r="O838" s="644">
        <v>384</v>
      </c>
      <c r="P838" s="644">
        <v>193</v>
      </c>
      <c r="Q838" s="644">
        <v>196</v>
      </c>
      <c r="R838" s="644">
        <v>389</v>
      </c>
      <c r="S838" s="644" t="s">
        <v>1709</v>
      </c>
      <c r="T838" s="644" t="s">
        <v>1710</v>
      </c>
      <c r="U838" s="645">
        <v>551552.99399999995</v>
      </c>
      <c r="V838" s="645">
        <v>2427430.1170000001</v>
      </c>
      <c r="W838" s="662" t="s">
        <v>2606</v>
      </c>
      <c r="X838" s="620" t="s">
        <v>194</v>
      </c>
      <c r="Y838" s="620" t="s">
        <v>194</v>
      </c>
      <c r="Z838" s="620" t="s">
        <v>194</v>
      </c>
      <c r="AA838" s="620" t="s">
        <v>194</v>
      </c>
    </row>
    <row r="839" spans="1:27" ht="31" customHeight="1" x14ac:dyDescent="0.35">
      <c r="A839" s="276"/>
      <c r="B839" s="651" t="s">
        <v>186</v>
      </c>
      <c r="C839" s="651"/>
      <c r="D839" s="644"/>
      <c r="E839" s="644"/>
      <c r="F839" s="637">
        <v>400</v>
      </c>
      <c r="G839" s="594"/>
      <c r="H839" s="607"/>
      <c r="I839" s="637"/>
      <c r="J839" s="644"/>
      <c r="K839" s="659"/>
      <c r="L839" s="660"/>
      <c r="M839" s="644"/>
      <c r="N839" s="644"/>
      <c r="O839" s="644"/>
      <c r="P839" s="644"/>
      <c r="Q839" s="644"/>
      <c r="R839" s="644"/>
      <c r="S839" s="644"/>
      <c r="T839" s="644"/>
      <c r="U839" s="645"/>
      <c r="V839" s="645"/>
      <c r="W839" s="687"/>
      <c r="X839" s="620"/>
      <c r="Y839" s="620"/>
      <c r="Z839" s="620"/>
      <c r="AA839" s="620"/>
    </row>
    <row r="840" spans="1:27" ht="31" customHeight="1" x14ac:dyDescent="0.35">
      <c r="A840" s="284">
        <v>416</v>
      </c>
      <c r="B840" s="651" t="s">
        <v>186</v>
      </c>
      <c r="C840" s="651" t="s">
        <v>1711</v>
      </c>
      <c r="D840" s="644" t="s">
        <v>45</v>
      </c>
      <c r="E840" s="644" t="s">
        <v>186</v>
      </c>
      <c r="F840" s="637"/>
      <c r="G840" s="594"/>
      <c r="H840" s="607">
        <v>53.83</v>
      </c>
      <c r="I840" s="637">
        <f>I838+F839</f>
        <v>17555.57</v>
      </c>
      <c r="J840" s="644">
        <v>268.32100000000003</v>
      </c>
      <c r="K840" s="637">
        <f t="shared" si="460"/>
        <v>775</v>
      </c>
      <c r="L840" s="607">
        <f t="shared" si="461"/>
        <v>387.5</v>
      </c>
      <c r="M840" s="644">
        <v>207</v>
      </c>
      <c r="N840" s="644">
        <v>244</v>
      </c>
      <c r="O840" s="644">
        <v>451</v>
      </c>
      <c r="P840" s="644">
        <v>205</v>
      </c>
      <c r="Q840" s="644">
        <v>230</v>
      </c>
      <c r="R840" s="644">
        <v>435</v>
      </c>
      <c r="S840" s="644" t="s">
        <v>1712</v>
      </c>
      <c r="T840" s="644" t="s">
        <v>1713</v>
      </c>
      <c r="U840" s="645">
        <v>551893.09699999995</v>
      </c>
      <c r="V840" s="645">
        <v>2427219.5690000001</v>
      </c>
      <c r="W840" s="662" t="s">
        <v>2606</v>
      </c>
      <c r="X840" s="620" t="s">
        <v>194</v>
      </c>
      <c r="Y840" s="620" t="s">
        <v>194</v>
      </c>
      <c r="Z840" s="620" t="s">
        <v>194</v>
      </c>
      <c r="AA840" s="620" t="s">
        <v>194</v>
      </c>
    </row>
    <row r="841" spans="1:27" ht="31" customHeight="1" x14ac:dyDescent="0.35">
      <c r="A841" s="276"/>
      <c r="B841" s="651" t="s">
        <v>186</v>
      </c>
      <c r="C841" s="651"/>
      <c r="D841" s="644"/>
      <c r="E841" s="644"/>
      <c r="F841" s="637">
        <v>375</v>
      </c>
      <c r="G841" s="594"/>
      <c r="H841" s="607"/>
      <c r="I841" s="637"/>
      <c r="J841" s="644"/>
      <c r="K841" s="659"/>
      <c r="L841" s="660"/>
      <c r="M841" s="644"/>
      <c r="N841" s="644"/>
      <c r="O841" s="644"/>
      <c r="P841" s="644"/>
      <c r="Q841" s="644"/>
      <c r="R841" s="644"/>
      <c r="S841" s="644"/>
      <c r="T841" s="644"/>
      <c r="U841" s="645"/>
      <c r="V841" s="645"/>
      <c r="W841" s="687" t="s">
        <v>1714</v>
      </c>
      <c r="X841" s="620"/>
      <c r="Y841" s="620"/>
      <c r="Z841" s="620"/>
      <c r="AA841" s="620"/>
    </row>
    <row r="842" spans="1:27" ht="31" customHeight="1" x14ac:dyDescent="0.35">
      <c r="A842" s="284">
        <v>417</v>
      </c>
      <c r="B842" s="651" t="s">
        <v>186</v>
      </c>
      <c r="C842" s="651" t="s">
        <v>1715</v>
      </c>
      <c r="D842" s="644" t="s">
        <v>49</v>
      </c>
      <c r="E842" s="644" t="s">
        <v>186</v>
      </c>
      <c r="F842" s="637"/>
      <c r="G842" s="594"/>
      <c r="H842" s="607">
        <v>56.83</v>
      </c>
      <c r="I842" s="637">
        <f>I840+F841</f>
        <v>17930.57</v>
      </c>
      <c r="J842" s="644">
        <v>253.429</v>
      </c>
      <c r="K842" s="637">
        <f t="shared" si="460"/>
        <v>778</v>
      </c>
      <c r="L842" s="607">
        <f t="shared" si="461"/>
        <v>389</v>
      </c>
      <c r="M842" s="644">
        <v>132</v>
      </c>
      <c r="N842" s="644">
        <v>172</v>
      </c>
      <c r="O842" s="644">
        <v>303</v>
      </c>
      <c r="P842" s="644">
        <v>147</v>
      </c>
      <c r="Q842" s="644">
        <v>180</v>
      </c>
      <c r="R842" s="644">
        <v>327</v>
      </c>
      <c r="S842" s="644" t="s">
        <v>1716</v>
      </c>
      <c r="T842" s="644" t="s">
        <v>1717</v>
      </c>
      <c r="U842" s="645">
        <v>552211.94299999997</v>
      </c>
      <c r="V842" s="645">
        <v>2427022.1809999999</v>
      </c>
      <c r="W842" s="662" t="s">
        <v>2608</v>
      </c>
      <c r="X842" s="620" t="s">
        <v>194</v>
      </c>
      <c r="Y842" s="620" t="s">
        <v>194</v>
      </c>
      <c r="Z842" s="620" t="s">
        <v>194</v>
      </c>
      <c r="AA842" s="620" t="s">
        <v>194</v>
      </c>
    </row>
    <row r="843" spans="1:27" ht="31" customHeight="1" x14ac:dyDescent="0.35">
      <c r="A843" s="276"/>
      <c r="B843" s="651" t="s">
        <v>186</v>
      </c>
      <c r="C843" s="651"/>
      <c r="D843" s="644"/>
      <c r="E843" s="644"/>
      <c r="F843" s="637">
        <v>403</v>
      </c>
      <c r="G843" s="594"/>
      <c r="H843" s="607"/>
      <c r="I843" s="637"/>
      <c r="J843" s="644"/>
      <c r="K843" s="659"/>
      <c r="L843" s="660"/>
      <c r="M843" s="644"/>
      <c r="N843" s="644"/>
      <c r="O843" s="644"/>
      <c r="P843" s="644"/>
      <c r="Q843" s="644"/>
      <c r="R843" s="644"/>
      <c r="S843" s="644"/>
      <c r="T843" s="644"/>
      <c r="U843" s="645"/>
      <c r="V843" s="645"/>
      <c r="W843" s="687" t="s">
        <v>1718</v>
      </c>
      <c r="X843" s="620"/>
      <c r="Y843" s="620"/>
      <c r="Z843" s="620"/>
      <c r="AA843" s="620"/>
    </row>
    <row r="844" spans="1:27" ht="31" customHeight="1" x14ac:dyDescent="0.35">
      <c r="A844" s="284">
        <v>418</v>
      </c>
      <c r="B844" s="651" t="s">
        <v>186</v>
      </c>
      <c r="C844" s="651" t="s">
        <v>1719</v>
      </c>
      <c r="D844" s="644" t="s">
        <v>495</v>
      </c>
      <c r="E844" s="644" t="s">
        <v>186</v>
      </c>
      <c r="F844" s="637"/>
      <c r="G844" s="594"/>
      <c r="H844" s="607">
        <v>58.33</v>
      </c>
      <c r="I844" s="637">
        <f>I842+F843</f>
        <v>18333.57</v>
      </c>
      <c r="J844" s="644">
        <v>258.86399999999998</v>
      </c>
      <c r="K844" s="637">
        <f t="shared" si="460"/>
        <v>750</v>
      </c>
      <c r="L844" s="607">
        <f t="shared" si="461"/>
        <v>375</v>
      </c>
      <c r="M844" s="644">
        <v>232</v>
      </c>
      <c r="N844" s="644">
        <v>200</v>
      </c>
      <c r="O844" s="644">
        <v>433</v>
      </c>
      <c r="P844" s="644">
        <v>225</v>
      </c>
      <c r="Q844" s="644">
        <v>194</v>
      </c>
      <c r="R844" s="644">
        <v>418</v>
      </c>
      <c r="S844" s="644" t="s">
        <v>1720</v>
      </c>
      <c r="T844" s="644" t="s">
        <v>1721</v>
      </c>
      <c r="U844" s="645">
        <v>552554.59600000002</v>
      </c>
      <c r="V844" s="645">
        <v>2426810.054</v>
      </c>
      <c r="W844" s="662" t="s">
        <v>2608</v>
      </c>
      <c r="X844" s="620" t="s">
        <v>194</v>
      </c>
      <c r="Y844" s="620" t="s">
        <v>194</v>
      </c>
      <c r="Z844" s="620" t="s">
        <v>194</v>
      </c>
      <c r="AA844" s="620" t="s">
        <v>194</v>
      </c>
    </row>
    <row r="845" spans="1:27" ht="31" customHeight="1" x14ac:dyDescent="0.35">
      <c r="A845" s="276"/>
      <c r="B845" s="651" t="s">
        <v>186</v>
      </c>
      <c r="C845" s="651"/>
      <c r="D845" s="644"/>
      <c r="E845" s="644"/>
      <c r="F845" s="637">
        <v>347</v>
      </c>
      <c r="G845" s="594"/>
      <c r="H845" s="607"/>
      <c r="I845" s="637"/>
      <c r="J845" s="644"/>
      <c r="K845" s="659"/>
      <c r="L845" s="660"/>
      <c r="M845" s="644"/>
      <c r="N845" s="644"/>
      <c r="O845" s="644"/>
      <c r="P845" s="644"/>
      <c r="Q845" s="644"/>
      <c r="R845" s="644"/>
      <c r="S845" s="644"/>
      <c r="T845" s="644"/>
      <c r="U845" s="645"/>
      <c r="V845" s="645"/>
      <c r="W845" s="687" t="s">
        <v>1722</v>
      </c>
      <c r="X845" s="620"/>
      <c r="Y845" s="620"/>
      <c r="Z845" s="620"/>
      <c r="AA845" s="620"/>
    </row>
    <row r="846" spans="1:27" ht="31" customHeight="1" x14ac:dyDescent="0.35">
      <c r="A846" s="284">
        <v>419</v>
      </c>
      <c r="B846" s="651" t="s">
        <v>186</v>
      </c>
      <c r="C846" s="651" t="s">
        <v>1723</v>
      </c>
      <c r="D846" s="644" t="s">
        <v>235</v>
      </c>
      <c r="E846" s="644" t="s">
        <v>186</v>
      </c>
      <c r="F846" s="637"/>
      <c r="G846" s="594"/>
      <c r="H846" s="607">
        <v>50.83</v>
      </c>
      <c r="I846" s="637">
        <f>I844+F845</f>
        <v>18680.57</v>
      </c>
      <c r="J846" s="644">
        <v>261.15600000000001</v>
      </c>
      <c r="K846" s="637">
        <f t="shared" si="460"/>
        <v>705</v>
      </c>
      <c r="L846" s="607">
        <f t="shared" si="461"/>
        <v>352.5</v>
      </c>
      <c r="M846" s="644">
        <v>147</v>
      </c>
      <c r="N846" s="644">
        <v>123</v>
      </c>
      <c r="O846" s="644">
        <v>270</v>
      </c>
      <c r="P846" s="644">
        <v>154</v>
      </c>
      <c r="Q846" s="644">
        <v>138</v>
      </c>
      <c r="R846" s="644">
        <v>293</v>
      </c>
      <c r="S846" s="644" t="s">
        <v>1724</v>
      </c>
      <c r="T846" s="644" t="s">
        <v>1725</v>
      </c>
      <c r="U846" s="645">
        <v>552849.63500000001</v>
      </c>
      <c r="V846" s="645">
        <v>2426627.4040000001</v>
      </c>
      <c r="W846" s="662" t="s">
        <v>2609</v>
      </c>
      <c r="X846" s="620" t="s">
        <v>194</v>
      </c>
      <c r="Y846" s="620" t="s">
        <v>194</v>
      </c>
      <c r="Z846" s="620" t="s">
        <v>194</v>
      </c>
      <c r="AA846" s="620" t="s">
        <v>194</v>
      </c>
    </row>
    <row r="847" spans="1:27" ht="31" customHeight="1" x14ac:dyDescent="0.35">
      <c r="A847" s="276"/>
      <c r="B847" s="651" t="s">
        <v>186</v>
      </c>
      <c r="C847" s="651"/>
      <c r="D847" s="644"/>
      <c r="E847" s="644"/>
      <c r="F847" s="637">
        <v>358</v>
      </c>
      <c r="G847" s="594"/>
      <c r="H847" s="607"/>
      <c r="I847" s="637"/>
      <c r="J847" s="644"/>
      <c r="K847" s="659"/>
      <c r="L847" s="660"/>
      <c r="M847" s="644"/>
      <c r="N847" s="644"/>
      <c r="O847" s="644"/>
      <c r="P847" s="644"/>
      <c r="Q847" s="644"/>
      <c r="R847" s="644"/>
      <c r="S847" s="644"/>
      <c r="T847" s="644"/>
      <c r="U847" s="645"/>
      <c r="V847" s="645"/>
      <c r="W847" s="687" t="s">
        <v>1722</v>
      </c>
      <c r="X847" s="620"/>
      <c r="Y847" s="620"/>
      <c r="Z847" s="620"/>
      <c r="AA847" s="620"/>
    </row>
    <row r="848" spans="1:27" ht="31" customHeight="1" x14ac:dyDescent="0.35">
      <c r="A848" s="284">
        <v>420</v>
      </c>
      <c r="B848" s="651" t="s">
        <v>186</v>
      </c>
      <c r="C848" s="651" t="s">
        <v>1726</v>
      </c>
      <c r="D848" s="644" t="s">
        <v>235</v>
      </c>
      <c r="E848" s="644" t="s">
        <v>186</v>
      </c>
      <c r="F848" s="637"/>
      <c r="G848" s="594"/>
      <c r="H848" s="607">
        <v>50.83</v>
      </c>
      <c r="I848" s="637">
        <f>I846+F847</f>
        <v>19038.57</v>
      </c>
      <c r="J848" s="644">
        <v>272.54199999999997</v>
      </c>
      <c r="K848" s="637">
        <f t="shared" si="460"/>
        <v>747</v>
      </c>
      <c r="L848" s="607">
        <f t="shared" si="461"/>
        <v>373.5</v>
      </c>
      <c r="M848" s="644">
        <v>236</v>
      </c>
      <c r="N848" s="644">
        <v>211</v>
      </c>
      <c r="O848" s="644">
        <v>447</v>
      </c>
      <c r="P848" s="644">
        <v>221</v>
      </c>
      <c r="Q848" s="644">
        <v>207</v>
      </c>
      <c r="R848" s="644">
        <v>428</v>
      </c>
      <c r="S848" s="644" t="s">
        <v>1727</v>
      </c>
      <c r="T848" s="644" t="s">
        <v>1728</v>
      </c>
      <c r="U848" s="645">
        <v>553154.027</v>
      </c>
      <c r="V848" s="645">
        <v>2426438.9640000002</v>
      </c>
      <c r="W848" s="662" t="s">
        <v>2609</v>
      </c>
      <c r="X848" s="620" t="s">
        <v>194</v>
      </c>
      <c r="Y848" s="620" t="s">
        <v>194</v>
      </c>
      <c r="Z848" s="620" t="s">
        <v>194</v>
      </c>
      <c r="AA848" s="620" t="s">
        <v>194</v>
      </c>
    </row>
    <row r="849" spans="1:27" ht="31" customHeight="1" x14ac:dyDescent="0.35">
      <c r="A849" s="276"/>
      <c r="B849" s="651" t="s">
        <v>186</v>
      </c>
      <c r="C849" s="651"/>
      <c r="D849" s="644"/>
      <c r="E849" s="644"/>
      <c r="F849" s="637">
        <v>389</v>
      </c>
      <c r="G849" s="594"/>
      <c r="H849" s="607"/>
      <c r="I849" s="637"/>
      <c r="J849" s="644"/>
      <c r="K849" s="659"/>
      <c r="L849" s="660"/>
      <c r="M849" s="644"/>
      <c r="N849" s="644"/>
      <c r="O849" s="644"/>
      <c r="P849" s="644"/>
      <c r="Q849" s="644"/>
      <c r="R849" s="644"/>
      <c r="S849" s="644"/>
      <c r="T849" s="644"/>
      <c r="U849" s="645"/>
      <c r="V849" s="645"/>
      <c r="W849" s="687" t="s">
        <v>1729</v>
      </c>
      <c r="X849" s="620"/>
      <c r="Y849" s="620"/>
      <c r="Z849" s="620"/>
      <c r="AA849" s="620"/>
    </row>
    <row r="850" spans="1:27" ht="31" customHeight="1" x14ac:dyDescent="0.35">
      <c r="A850" s="284">
        <v>421</v>
      </c>
      <c r="B850" s="651" t="s">
        <v>186</v>
      </c>
      <c r="C850" s="651" t="s">
        <v>1730</v>
      </c>
      <c r="D850" s="644" t="s">
        <v>235</v>
      </c>
      <c r="E850" s="644" t="s">
        <v>186</v>
      </c>
      <c r="F850" s="637"/>
      <c r="G850" s="594"/>
      <c r="H850" s="607">
        <v>50.83</v>
      </c>
      <c r="I850" s="637">
        <f>I848+F849</f>
        <v>19427.57</v>
      </c>
      <c r="J850" s="644">
        <v>268.93900000000002</v>
      </c>
      <c r="K850" s="637">
        <f t="shared" si="460"/>
        <v>724</v>
      </c>
      <c r="L850" s="607">
        <f t="shared" si="461"/>
        <v>362</v>
      </c>
      <c r="M850" s="644">
        <v>179</v>
      </c>
      <c r="N850" s="644">
        <v>168</v>
      </c>
      <c r="O850" s="644">
        <v>347</v>
      </c>
      <c r="P850" s="644">
        <v>183</v>
      </c>
      <c r="Q850" s="644">
        <v>168</v>
      </c>
      <c r="R850" s="644">
        <v>352</v>
      </c>
      <c r="S850" s="644" t="s">
        <v>1731</v>
      </c>
      <c r="T850" s="644" t="s">
        <v>1732</v>
      </c>
      <c r="U850" s="645">
        <v>553484.77599999995</v>
      </c>
      <c r="V850" s="645">
        <v>2426234.2069999999</v>
      </c>
      <c r="W850" s="662" t="s">
        <v>2610</v>
      </c>
      <c r="X850" s="620" t="s">
        <v>194</v>
      </c>
      <c r="Y850" s="620" t="s">
        <v>194</v>
      </c>
      <c r="Z850" s="620" t="s">
        <v>194</v>
      </c>
      <c r="AA850" s="620" t="s">
        <v>194</v>
      </c>
    </row>
    <row r="851" spans="1:27" ht="31" customHeight="1" x14ac:dyDescent="0.35">
      <c r="A851" s="276"/>
      <c r="B851" s="651" t="s">
        <v>186</v>
      </c>
      <c r="C851" s="651"/>
      <c r="D851" s="644"/>
      <c r="E851" s="644"/>
      <c r="F851" s="637">
        <v>335</v>
      </c>
      <c r="G851" s="594"/>
      <c r="H851" s="607"/>
      <c r="I851" s="637"/>
      <c r="J851" s="644"/>
      <c r="K851" s="659"/>
      <c r="L851" s="660"/>
      <c r="M851" s="644"/>
      <c r="N851" s="644"/>
      <c r="O851" s="644"/>
      <c r="P851" s="644"/>
      <c r="Q851" s="644"/>
      <c r="R851" s="644"/>
      <c r="S851" s="644"/>
      <c r="T851" s="644"/>
      <c r="U851" s="645"/>
      <c r="V851" s="645"/>
      <c r="W851" s="688" t="s">
        <v>1733</v>
      </c>
      <c r="X851" s="620"/>
      <c r="Y851" s="620"/>
      <c r="Z851" s="620"/>
      <c r="AA851" s="620"/>
    </row>
    <row r="852" spans="1:27" ht="31" customHeight="1" x14ac:dyDescent="0.35">
      <c r="A852" s="284">
        <v>422</v>
      </c>
      <c r="B852" s="651" t="s">
        <v>186</v>
      </c>
      <c r="C852" s="651" t="s">
        <v>1734</v>
      </c>
      <c r="D852" s="644" t="s">
        <v>45</v>
      </c>
      <c r="E852" s="644" t="s">
        <v>186</v>
      </c>
      <c r="F852" s="637"/>
      <c r="G852" s="594"/>
      <c r="H852" s="607">
        <v>53.83</v>
      </c>
      <c r="I852" s="637">
        <f>I850+F851</f>
        <v>19762.57</v>
      </c>
      <c r="J852" s="644">
        <v>265.82799999999997</v>
      </c>
      <c r="K852" s="637">
        <f t="shared" si="460"/>
        <v>702</v>
      </c>
      <c r="L852" s="607">
        <f t="shared" si="461"/>
        <v>351</v>
      </c>
      <c r="M852" s="644">
        <v>167</v>
      </c>
      <c r="N852" s="644">
        <v>100</v>
      </c>
      <c r="O852" s="644">
        <v>267</v>
      </c>
      <c r="P852" s="644">
        <v>168</v>
      </c>
      <c r="Q852" s="644">
        <v>123</v>
      </c>
      <c r="R852" s="644">
        <v>290</v>
      </c>
      <c r="S852" s="644" t="s">
        <v>1735</v>
      </c>
      <c r="T852" s="644" t="s">
        <v>1736</v>
      </c>
      <c r="U852" s="645">
        <v>553769.61199999996</v>
      </c>
      <c r="V852" s="645">
        <v>2426057.8730000001</v>
      </c>
      <c r="W852" s="662" t="s">
        <v>2610</v>
      </c>
      <c r="X852" s="620" t="s">
        <v>194</v>
      </c>
      <c r="Y852" s="620" t="s">
        <v>194</v>
      </c>
      <c r="Z852" s="620" t="s">
        <v>194</v>
      </c>
      <c r="AA852" s="620" t="s">
        <v>194</v>
      </c>
    </row>
    <row r="853" spans="1:27" ht="31" customHeight="1" x14ac:dyDescent="0.35">
      <c r="A853" s="276"/>
      <c r="B853" s="651" t="s">
        <v>186</v>
      </c>
      <c r="C853" s="651"/>
      <c r="D853" s="644"/>
      <c r="E853" s="644"/>
      <c r="F853" s="637">
        <v>367</v>
      </c>
      <c r="G853" s="594"/>
      <c r="H853" s="607"/>
      <c r="I853" s="637"/>
      <c r="J853" s="644"/>
      <c r="K853" s="659"/>
      <c r="L853" s="660"/>
      <c r="M853" s="644"/>
      <c r="N853" s="644"/>
      <c r="O853" s="644"/>
      <c r="P853" s="644"/>
      <c r="Q853" s="644"/>
      <c r="R853" s="644"/>
      <c r="S853" s="644"/>
      <c r="T853" s="644"/>
      <c r="U853" s="645"/>
      <c r="V853" s="645"/>
      <c r="W853" s="687"/>
      <c r="X853" s="620"/>
      <c r="Y853" s="620"/>
      <c r="Z853" s="620"/>
      <c r="AA853" s="620"/>
    </row>
    <row r="854" spans="1:27" ht="31" customHeight="1" x14ac:dyDescent="0.35">
      <c r="A854" s="284">
        <v>423</v>
      </c>
      <c r="B854" s="651" t="s">
        <v>186</v>
      </c>
      <c r="C854" s="689" t="s">
        <v>1737</v>
      </c>
      <c r="D854" s="689" t="s">
        <v>976</v>
      </c>
      <c r="E854" s="644" t="s">
        <v>186</v>
      </c>
      <c r="F854" s="637"/>
      <c r="G854" s="594"/>
      <c r="H854" s="607">
        <v>51.32</v>
      </c>
      <c r="I854" s="637">
        <f>I852+F853</f>
        <v>20129.57</v>
      </c>
      <c r="J854" s="644">
        <v>280.28399999999999</v>
      </c>
      <c r="K854" s="637">
        <f t="shared" si="460"/>
        <v>778.68000000000006</v>
      </c>
      <c r="L854" s="607">
        <f t="shared" si="461"/>
        <v>389.34000000000003</v>
      </c>
      <c r="M854" s="644">
        <v>268</v>
      </c>
      <c r="N854" s="644">
        <v>66</v>
      </c>
      <c r="O854" s="644">
        <v>334</v>
      </c>
      <c r="P854" s="644">
        <v>246</v>
      </c>
      <c r="Q854" s="644">
        <v>98</v>
      </c>
      <c r="R854" s="644">
        <v>344</v>
      </c>
      <c r="S854" s="644" t="s">
        <v>1738</v>
      </c>
      <c r="T854" s="644" t="s">
        <v>1739</v>
      </c>
      <c r="U854" s="645">
        <v>554081.65599999996</v>
      </c>
      <c r="V854" s="645">
        <v>2425864.696</v>
      </c>
      <c r="W854" s="662" t="s">
        <v>2610</v>
      </c>
      <c r="X854" s="620" t="s">
        <v>194</v>
      </c>
      <c r="Y854" s="620" t="s">
        <v>194</v>
      </c>
      <c r="Z854" s="620" t="s">
        <v>194</v>
      </c>
      <c r="AA854" s="620" t="s">
        <v>194</v>
      </c>
    </row>
    <row r="855" spans="1:27" ht="31" customHeight="1" x14ac:dyDescent="0.35">
      <c r="A855" s="276"/>
      <c r="B855" s="651" t="s">
        <v>186</v>
      </c>
      <c r="C855" s="651"/>
      <c r="D855" s="644"/>
      <c r="E855" s="644"/>
      <c r="F855" s="637">
        <v>411.68</v>
      </c>
      <c r="G855" s="594"/>
      <c r="H855" s="607"/>
      <c r="I855" s="637"/>
      <c r="J855" s="644"/>
      <c r="K855" s="659"/>
      <c r="L855" s="660"/>
      <c r="M855" s="644"/>
      <c r="N855" s="644"/>
      <c r="O855" s="644"/>
      <c r="P855" s="644"/>
      <c r="Q855" s="644"/>
      <c r="R855" s="644"/>
      <c r="S855" s="644"/>
      <c r="T855" s="644"/>
      <c r="U855" s="645"/>
      <c r="V855" s="645"/>
      <c r="W855" s="687" t="s">
        <v>1740</v>
      </c>
      <c r="X855" s="620"/>
      <c r="Y855" s="620"/>
      <c r="Z855" s="620"/>
      <c r="AA855" s="620"/>
    </row>
    <row r="856" spans="1:27" ht="31" customHeight="1" x14ac:dyDescent="0.35">
      <c r="A856" s="284">
        <v>424</v>
      </c>
      <c r="B856" s="651" t="s">
        <v>1741</v>
      </c>
      <c r="C856" s="689" t="s">
        <v>1742</v>
      </c>
      <c r="D856" s="689" t="s">
        <v>2611</v>
      </c>
      <c r="E856" s="644" t="s">
        <v>1743</v>
      </c>
      <c r="F856" s="637"/>
      <c r="G856" s="637">
        <f>SUM(F835:F855)</f>
        <v>4190.68</v>
      </c>
      <c r="H856" s="607">
        <v>84.32</v>
      </c>
      <c r="I856" s="637">
        <f>I854+F855</f>
        <v>20541.25</v>
      </c>
      <c r="J856" s="644">
        <v>281.80500000000001</v>
      </c>
      <c r="K856" s="637">
        <f t="shared" si="460"/>
        <v>661.68000000000006</v>
      </c>
      <c r="L856" s="607">
        <f t="shared" si="461"/>
        <v>330.84000000000003</v>
      </c>
      <c r="M856" s="644">
        <v>348</v>
      </c>
      <c r="N856" s="644">
        <v>155</v>
      </c>
      <c r="O856" s="644">
        <v>503</v>
      </c>
      <c r="P856" s="644">
        <v>317</v>
      </c>
      <c r="Q856" s="644">
        <v>143</v>
      </c>
      <c r="R856" s="644">
        <v>460</v>
      </c>
      <c r="S856" s="644" t="s">
        <v>1744</v>
      </c>
      <c r="T856" s="644" t="s">
        <v>1745</v>
      </c>
      <c r="U856" s="645">
        <v>554431.68999999994</v>
      </c>
      <c r="V856" s="645">
        <v>2425648</v>
      </c>
      <c r="W856" s="662" t="s">
        <v>2610</v>
      </c>
      <c r="X856" s="620" t="s">
        <v>194</v>
      </c>
      <c r="Y856" s="620" t="s">
        <v>194</v>
      </c>
      <c r="Z856" s="620" t="s">
        <v>194</v>
      </c>
      <c r="AA856" s="620" t="s">
        <v>194</v>
      </c>
    </row>
    <row r="857" spans="1:27" ht="31" customHeight="1" x14ac:dyDescent="0.35">
      <c r="A857" s="276"/>
      <c r="B857" s="651" t="s">
        <v>186</v>
      </c>
      <c r="C857" s="651"/>
      <c r="D857" s="644"/>
      <c r="E857" s="644"/>
      <c r="F857" s="637">
        <v>250</v>
      </c>
      <c r="G857" s="637"/>
      <c r="H857" s="607"/>
      <c r="I857" s="637"/>
      <c r="J857" s="644"/>
      <c r="K857" s="659"/>
      <c r="L857" s="660"/>
      <c r="M857" s="644"/>
      <c r="N857" s="644"/>
      <c r="O857" s="644"/>
      <c r="P857" s="644"/>
      <c r="Q857" s="644"/>
      <c r="R857" s="644"/>
      <c r="S857" s="644"/>
      <c r="T857" s="644"/>
      <c r="U857" s="645"/>
      <c r="V857" s="645"/>
      <c r="W857" s="656" t="s">
        <v>2721</v>
      </c>
      <c r="X857" s="620"/>
      <c r="Y857" s="620"/>
      <c r="Z857" s="620"/>
      <c r="AA857" s="620"/>
    </row>
    <row r="858" spans="1:27" ht="31" customHeight="1" x14ac:dyDescent="0.35">
      <c r="A858" s="284">
        <v>425</v>
      </c>
      <c r="B858" s="651" t="s">
        <v>1746</v>
      </c>
      <c r="C858" s="689" t="s">
        <v>1747</v>
      </c>
      <c r="D858" s="689" t="s">
        <v>1187</v>
      </c>
      <c r="E858" s="644" t="s">
        <v>1748</v>
      </c>
      <c r="F858" s="637"/>
      <c r="G858" s="637">
        <f>F857</f>
        <v>250</v>
      </c>
      <c r="H858" s="607">
        <v>96.32</v>
      </c>
      <c r="I858" s="637">
        <f>I856+F857</f>
        <v>20791.25</v>
      </c>
      <c r="J858" s="644">
        <v>265.52999999999997</v>
      </c>
      <c r="K858" s="637">
        <f t="shared" si="460"/>
        <v>645.20299999999997</v>
      </c>
      <c r="L858" s="607">
        <f t="shared" si="461"/>
        <v>322.60149999999999</v>
      </c>
      <c r="M858" s="644">
        <v>95</v>
      </c>
      <c r="N858" s="644">
        <v>345</v>
      </c>
      <c r="O858" s="644">
        <v>441</v>
      </c>
      <c r="P858" s="644">
        <v>107</v>
      </c>
      <c r="Q858" s="644">
        <v>316</v>
      </c>
      <c r="R858" s="644">
        <v>424</v>
      </c>
      <c r="S858" s="644" t="s">
        <v>1749</v>
      </c>
      <c r="T858" s="644" t="s">
        <v>1750</v>
      </c>
      <c r="U858" s="645">
        <v>554567.12600000005</v>
      </c>
      <c r="V858" s="645">
        <v>2425437.8640000001</v>
      </c>
      <c r="W858" s="662" t="s">
        <v>2610</v>
      </c>
      <c r="X858" s="620" t="s">
        <v>194</v>
      </c>
      <c r="Y858" s="620" t="s">
        <v>194</v>
      </c>
      <c r="Z858" s="620" t="s">
        <v>194</v>
      </c>
      <c r="AA858" s="620" t="s">
        <v>194</v>
      </c>
    </row>
    <row r="859" spans="1:27" ht="31" customHeight="1" x14ac:dyDescent="0.35">
      <c r="A859" s="276"/>
      <c r="B859" s="651" t="s">
        <v>186</v>
      </c>
      <c r="C859" s="651"/>
      <c r="D859" s="644"/>
      <c r="E859" s="644"/>
      <c r="F859" s="637">
        <v>395.20299999999997</v>
      </c>
      <c r="G859" s="637"/>
      <c r="H859" s="607"/>
      <c r="I859" s="637"/>
      <c r="J859" s="644"/>
      <c r="K859" s="659"/>
      <c r="L859" s="660"/>
      <c r="M859" s="644"/>
      <c r="N859" s="644"/>
      <c r="O859" s="644"/>
      <c r="P859" s="644"/>
      <c r="Q859" s="644"/>
      <c r="R859" s="644"/>
      <c r="S859" s="644"/>
      <c r="T859" s="644"/>
      <c r="U859" s="645"/>
      <c r="V859" s="645"/>
      <c r="W859" s="611" t="s">
        <v>2722</v>
      </c>
      <c r="X859" s="620"/>
      <c r="Y859" s="620"/>
      <c r="Z859" s="620"/>
      <c r="AA859" s="620"/>
    </row>
    <row r="860" spans="1:27" ht="31" customHeight="1" x14ac:dyDescent="0.35">
      <c r="A860" s="284">
        <v>426</v>
      </c>
      <c r="B860" s="651" t="s">
        <v>1751</v>
      </c>
      <c r="C860" s="689" t="s">
        <v>1752</v>
      </c>
      <c r="D860" s="689" t="s">
        <v>276</v>
      </c>
      <c r="E860" s="690" t="s">
        <v>1753</v>
      </c>
      <c r="F860" s="637"/>
      <c r="G860" s="637">
        <f>F859</f>
        <v>395.20299999999997</v>
      </c>
      <c r="H860" s="607">
        <v>57.32</v>
      </c>
      <c r="I860" s="637">
        <f>I858+F859</f>
        <v>21186.453000000001</v>
      </c>
      <c r="J860" s="690">
        <v>265.529</v>
      </c>
      <c r="K860" s="637">
        <f t="shared" si="460"/>
        <v>809.20299999999997</v>
      </c>
      <c r="L860" s="607">
        <f t="shared" si="461"/>
        <v>404.60149999999999</v>
      </c>
      <c r="M860" s="644">
        <v>53</v>
      </c>
      <c r="N860" s="644">
        <v>270</v>
      </c>
      <c r="O860" s="644">
        <v>322</v>
      </c>
      <c r="P860" s="644">
        <v>82</v>
      </c>
      <c r="Q860" s="644">
        <v>255</v>
      </c>
      <c r="R860" s="644">
        <v>337</v>
      </c>
      <c r="S860" s="644" t="s">
        <v>1754</v>
      </c>
      <c r="T860" s="645" t="s">
        <v>1755</v>
      </c>
      <c r="U860" s="645">
        <v>554918.299</v>
      </c>
      <c r="V860" s="644">
        <v>2425256.5830000001</v>
      </c>
      <c r="W860" s="662" t="s">
        <v>2610</v>
      </c>
      <c r="X860" s="620" t="s">
        <v>194</v>
      </c>
      <c r="Y860" s="620" t="s">
        <v>194</v>
      </c>
      <c r="Z860" s="620" t="s">
        <v>194</v>
      </c>
      <c r="AA860" s="620" t="s">
        <v>194</v>
      </c>
    </row>
    <row r="861" spans="1:27" ht="31" customHeight="1" x14ac:dyDescent="0.35">
      <c r="A861" s="276"/>
      <c r="B861" s="651" t="s">
        <v>186</v>
      </c>
      <c r="C861" s="594"/>
      <c r="D861" s="598"/>
      <c r="E861" s="601"/>
      <c r="F861" s="637">
        <v>414</v>
      </c>
      <c r="G861" s="637"/>
      <c r="H861" s="607"/>
      <c r="I861" s="637"/>
      <c r="J861" s="679"/>
      <c r="K861" s="659"/>
      <c r="L861" s="660"/>
      <c r="M861" s="598"/>
      <c r="N861" s="598"/>
      <c r="O861" s="598"/>
      <c r="P861" s="598"/>
      <c r="Q861" s="598"/>
      <c r="R861" s="598"/>
      <c r="S861" s="598"/>
      <c r="T861" s="602"/>
      <c r="U861" s="602"/>
      <c r="V861" s="598"/>
      <c r="W861" s="661" t="s">
        <v>1756</v>
      </c>
      <c r="X861" s="620"/>
      <c r="Y861" s="620"/>
      <c r="Z861" s="620"/>
      <c r="AA861" s="620"/>
    </row>
    <row r="862" spans="1:27" ht="31" customHeight="1" x14ac:dyDescent="0.35">
      <c r="A862" s="284">
        <v>427</v>
      </c>
      <c r="B862" s="651" t="s">
        <v>186</v>
      </c>
      <c r="C862" s="594" t="s">
        <v>1757</v>
      </c>
      <c r="D862" s="598" t="s">
        <v>235</v>
      </c>
      <c r="E862" s="601" t="s">
        <v>186</v>
      </c>
      <c r="F862" s="637"/>
      <c r="G862" s="637"/>
      <c r="H862" s="607">
        <v>50.83</v>
      </c>
      <c r="I862" s="637">
        <f>I860+F861</f>
        <v>21600.453000000001</v>
      </c>
      <c r="J862" s="679">
        <v>263.072</v>
      </c>
      <c r="K862" s="637">
        <f t="shared" si="460"/>
        <v>810</v>
      </c>
      <c r="L862" s="607">
        <f t="shared" si="461"/>
        <v>405</v>
      </c>
      <c r="M862" s="598">
        <v>145</v>
      </c>
      <c r="N862" s="598">
        <v>127</v>
      </c>
      <c r="O862" s="598">
        <v>272</v>
      </c>
      <c r="P862" s="598">
        <v>161</v>
      </c>
      <c r="Q862" s="598">
        <v>145</v>
      </c>
      <c r="R862" s="598">
        <v>306</v>
      </c>
      <c r="S862" s="598" t="s">
        <v>1758</v>
      </c>
      <c r="T862" s="602" t="s">
        <v>1759</v>
      </c>
      <c r="U862" s="602">
        <v>555326.91700000002</v>
      </c>
      <c r="V862" s="598">
        <v>2425190.0440000002</v>
      </c>
      <c r="W862" s="662" t="s">
        <v>2610</v>
      </c>
      <c r="X862" s="620" t="s">
        <v>194</v>
      </c>
      <c r="Y862" s="620" t="s">
        <v>194</v>
      </c>
      <c r="Z862" s="620" t="s">
        <v>194</v>
      </c>
      <c r="AA862" s="620" t="s">
        <v>194</v>
      </c>
    </row>
    <row r="863" spans="1:27" ht="31" customHeight="1" x14ac:dyDescent="0.35">
      <c r="A863" s="276"/>
      <c r="B863" s="651" t="s">
        <v>186</v>
      </c>
      <c r="C863" s="594"/>
      <c r="D863" s="598"/>
      <c r="E863" s="601"/>
      <c r="F863" s="637">
        <v>396</v>
      </c>
      <c r="G863" s="591"/>
      <c r="H863" s="607"/>
      <c r="I863" s="637"/>
      <c r="J863" s="679"/>
      <c r="K863" s="659"/>
      <c r="L863" s="660"/>
      <c r="M863" s="598"/>
      <c r="N863" s="598"/>
      <c r="O863" s="598"/>
      <c r="P863" s="598"/>
      <c r="Q863" s="598"/>
      <c r="R863" s="598"/>
      <c r="S863" s="598"/>
      <c r="T863" s="602"/>
      <c r="U863" s="602"/>
      <c r="V863" s="598"/>
      <c r="W863" s="661" t="s">
        <v>1433</v>
      </c>
      <c r="X863" s="620"/>
      <c r="Y863" s="620"/>
      <c r="Z863" s="620"/>
      <c r="AA863" s="620"/>
    </row>
    <row r="864" spans="1:27" ht="31" customHeight="1" x14ac:dyDescent="0.35">
      <c r="A864" s="284">
        <v>428</v>
      </c>
      <c r="B864" s="651" t="s">
        <v>186</v>
      </c>
      <c r="C864" s="594" t="s">
        <v>1760</v>
      </c>
      <c r="D864" s="598" t="s">
        <v>501</v>
      </c>
      <c r="E864" s="601" t="s">
        <v>186</v>
      </c>
      <c r="F864" s="637"/>
      <c r="G864" s="591"/>
      <c r="H864" s="607">
        <v>61.33</v>
      </c>
      <c r="I864" s="637">
        <f>I862+F863</f>
        <v>21996.453000000001</v>
      </c>
      <c r="J864" s="679">
        <v>268.346</v>
      </c>
      <c r="K864" s="637">
        <f t="shared" si="460"/>
        <v>778</v>
      </c>
      <c r="L864" s="607">
        <f t="shared" si="461"/>
        <v>389</v>
      </c>
      <c r="M864" s="598">
        <v>270</v>
      </c>
      <c r="N864" s="598">
        <v>121</v>
      </c>
      <c r="O864" s="598">
        <v>391</v>
      </c>
      <c r="P864" s="598">
        <v>253</v>
      </c>
      <c r="Q864" s="598">
        <v>139</v>
      </c>
      <c r="R864" s="598">
        <v>392</v>
      </c>
      <c r="S864" s="598" t="s">
        <v>1761</v>
      </c>
      <c r="T864" s="602" t="s">
        <v>1762</v>
      </c>
      <c r="U864" s="602">
        <v>555717.76899999997</v>
      </c>
      <c r="V864" s="605">
        <v>2425126.398</v>
      </c>
      <c r="W864" s="662" t="s">
        <v>2610</v>
      </c>
      <c r="X864" s="620" t="s">
        <v>194</v>
      </c>
      <c r="Y864" s="620" t="s">
        <v>194</v>
      </c>
      <c r="Z864" s="620" t="s">
        <v>194</v>
      </c>
      <c r="AA864" s="620" t="s">
        <v>194</v>
      </c>
    </row>
    <row r="865" spans="1:27" ht="31" customHeight="1" x14ac:dyDescent="0.35">
      <c r="A865" s="276"/>
      <c r="B865" s="651" t="s">
        <v>186</v>
      </c>
      <c r="C865" s="594"/>
      <c r="D865" s="598"/>
      <c r="E865" s="601"/>
      <c r="F865" s="637">
        <v>382</v>
      </c>
      <c r="G865" s="591"/>
      <c r="H865" s="607"/>
      <c r="I865" s="637"/>
      <c r="J865" s="679"/>
      <c r="K865" s="659"/>
      <c r="L865" s="660"/>
      <c r="M865" s="598"/>
      <c r="N865" s="598"/>
      <c r="O865" s="598"/>
      <c r="P865" s="598"/>
      <c r="Q865" s="598"/>
      <c r="R865" s="598"/>
      <c r="S865" s="598"/>
      <c r="T865" s="602"/>
      <c r="U865" s="602"/>
      <c r="V865" s="598"/>
      <c r="W865" s="661" t="s">
        <v>1115</v>
      </c>
      <c r="X865" s="620"/>
      <c r="Y865" s="620"/>
      <c r="Z865" s="620"/>
      <c r="AA865" s="620"/>
    </row>
    <row r="866" spans="1:27" ht="31" customHeight="1" x14ac:dyDescent="0.35">
      <c r="A866" s="284">
        <v>429</v>
      </c>
      <c r="B866" s="651" t="s">
        <v>186</v>
      </c>
      <c r="C866" s="594" t="s">
        <v>1763</v>
      </c>
      <c r="D866" s="598" t="s">
        <v>49</v>
      </c>
      <c r="E866" s="601" t="s">
        <v>186</v>
      </c>
      <c r="F866" s="637"/>
      <c r="G866" s="591"/>
      <c r="H866" s="607">
        <v>56.83</v>
      </c>
      <c r="I866" s="637">
        <f>I864+F865</f>
        <v>22378.453000000001</v>
      </c>
      <c r="J866" s="679">
        <v>287.80599999999998</v>
      </c>
      <c r="K866" s="637">
        <f t="shared" si="460"/>
        <v>790</v>
      </c>
      <c r="L866" s="607">
        <f t="shared" si="461"/>
        <v>395</v>
      </c>
      <c r="M866" s="598">
        <v>262</v>
      </c>
      <c r="N866" s="598">
        <v>185</v>
      </c>
      <c r="O866" s="598">
        <v>447</v>
      </c>
      <c r="P866" s="598">
        <v>245</v>
      </c>
      <c r="Q866" s="598">
        <v>190</v>
      </c>
      <c r="R866" s="598">
        <v>435</v>
      </c>
      <c r="S866" s="598" t="s">
        <v>1764</v>
      </c>
      <c r="T866" s="602" t="s">
        <v>1765</v>
      </c>
      <c r="U866" s="602">
        <v>556094.80299999996</v>
      </c>
      <c r="V866" s="598">
        <v>2425065.003</v>
      </c>
      <c r="W866" s="662" t="s">
        <v>2610</v>
      </c>
      <c r="X866" s="620" t="s">
        <v>194</v>
      </c>
      <c r="Y866" s="620" t="s">
        <v>194</v>
      </c>
      <c r="Z866" s="620" t="s">
        <v>194</v>
      </c>
      <c r="AA866" s="620" t="s">
        <v>194</v>
      </c>
    </row>
    <row r="867" spans="1:27" ht="31" customHeight="1" x14ac:dyDescent="0.35">
      <c r="A867" s="276"/>
      <c r="B867" s="651" t="s">
        <v>186</v>
      </c>
      <c r="C867" s="594"/>
      <c r="D867" s="598"/>
      <c r="E867" s="601"/>
      <c r="F867" s="637">
        <v>408</v>
      </c>
      <c r="G867" s="591"/>
      <c r="H867" s="607"/>
      <c r="I867" s="637"/>
      <c r="J867" s="679"/>
      <c r="K867" s="659"/>
      <c r="L867" s="660"/>
      <c r="M867" s="598"/>
      <c r="N867" s="598"/>
      <c r="O867" s="598"/>
      <c r="P867" s="598"/>
      <c r="Q867" s="598"/>
      <c r="R867" s="598"/>
      <c r="S867" s="598"/>
      <c r="T867" s="602"/>
      <c r="U867" s="602"/>
      <c r="V867" s="598"/>
      <c r="W867" s="661"/>
      <c r="X867" s="620"/>
      <c r="Y867" s="620"/>
      <c r="Z867" s="620"/>
      <c r="AA867" s="620"/>
    </row>
    <row r="868" spans="1:27" ht="31" customHeight="1" x14ac:dyDescent="0.35">
      <c r="A868" s="284">
        <v>430</v>
      </c>
      <c r="B868" s="651" t="s">
        <v>186</v>
      </c>
      <c r="C868" s="600" t="s">
        <v>1766</v>
      </c>
      <c r="D868" s="598" t="s">
        <v>65</v>
      </c>
      <c r="E868" s="601" t="s">
        <v>186</v>
      </c>
      <c r="F868" s="637"/>
      <c r="G868" s="591"/>
      <c r="H868" s="607">
        <v>59.83</v>
      </c>
      <c r="I868" s="637">
        <f>I866+F867</f>
        <v>22786.453000000001</v>
      </c>
      <c r="J868" s="679">
        <v>289.17700000000002</v>
      </c>
      <c r="K868" s="637">
        <f t="shared" si="460"/>
        <v>829</v>
      </c>
      <c r="L868" s="607">
        <f t="shared" si="461"/>
        <v>414.5</v>
      </c>
      <c r="M868" s="598">
        <v>224</v>
      </c>
      <c r="N868" s="598">
        <v>272</v>
      </c>
      <c r="O868" s="598">
        <v>495</v>
      </c>
      <c r="P868" s="598">
        <v>219</v>
      </c>
      <c r="Q868" s="598">
        <v>257</v>
      </c>
      <c r="R868" s="598">
        <v>477</v>
      </c>
      <c r="S868" s="598" t="s">
        <v>1767</v>
      </c>
      <c r="T868" s="602" t="s">
        <v>1768</v>
      </c>
      <c r="U868" s="602">
        <v>556497.49899999995</v>
      </c>
      <c r="V868" s="598">
        <v>2424999.4279999998</v>
      </c>
      <c r="W868" s="662" t="s">
        <v>2610</v>
      </c>
      <c r="X868" s="620" t="s">
        <v>194</v>
      </c>
      <c r="Y868" s="620" t="s">
        <v>194</v>
      </c>
      <c r="Z868" s="620" t="s">
        <v>194</v>
      </c>
      <c r="AA868" s="620" t="s">
        <v>194</v>
      </c>
    </row>
    <row r="869" spans="1:27" ht="31" customHeight="1" x14ac:dyDescent="0.35">
      <c r="A869" s="276"/>
      <c r="B869" s="651" t="s">
        <v>186</v>
      </c>
      <c r="C869" s="594"/>
      <c r="D869" s="598"/>
      <c r="E869" s="601"/>
      <c r="F869" s="637">
        <v>421</v>
      </c>
      <c r="G869" s="591"/>
      <c r="H869" s="607"/>
      <c r="I869" s="637"/>
      <c r="J869" s="679"/>
      <c r="K869" s="659"/>
      <c r="L869" s="660"/>
      <c r="M869" s="598"/>
      <c r="N869" s="598"/>
      <c r="O869" s="598"/>
      <c r="P869" s="598"/>
      <c r="Q869" s="598"/>
      <c r="R869" s="598"/>
      <c r="S869" s="598"/>
      <c r="T869" s="602"/>
      <c r="U869" s="602"/>
      <c r="V869" s="598"/>
      <c r="W869" s="661" t="s">
        <v>1769</v>
      </c>
      <c r="X869" s="620"/>
      <c r="Y869" s="620"/>
      <c r="Z869" s="620"/>
      <c r="AA869" s="620"/>
    </row>
    <row r="870" spans="1:27" ht="31" customHeight="1" x14ac:dyDescent="0.35">
      <c r="A870" s="284">
        <v>431</v>
      </c>
      <c r="B870" s="651" t="s">
        <v>186</v>
      </c>
      <c r="C870" s="594" t="s">
        <v>1770</v>
      </c>
      <c r="D870" s="598" t="s">
        <v>120</v>
      </c>
      <c r="E870" s="601" t="s">
        <v>186</v>
      </c>
      <c r="F870" s="637"/>
      <c r="G870" s="591"/>
      <c r="H870" s="607">
        <v>62.83</v>
      </c>
      <c r="I870" s="637">
        <f>I868+F869</f>
        <v>23207.453000000001</v>
      </c>
      <c r="J870" s="679">
        <v>271.935</v>
      </c>
      <c r="K870" s="637">
        <f t="shared" si="460"/>
        <v>822</v>
      </c>
      <c r="L870" s="607">
        <f t="shared" si="461"/>
        <v>411</v>
      </c>
      <c r="M870" s="598">
        <v>150</v>
      </c>
      <c r="N870" s="598">
        <v>220</v>
      </c>
      <c r="O870" s="598">
        <v>371</v>
      </c>
      <c r="P870" s="598">
        <v>166</v>
      </c>
      <c r="Q870" s="598">
        <v>216</v>
      </c>
      <c r="R870" s="598">
        <v>382</v>
      </c>
      <c r="S870" s="598" t="s">
        <v>1771</v>
      </c>
      <c r="T870" s="602" t="s">
        <v>1772</v>
      </c>
      <c r="U870" s="602">
        <v>556913.02599999995</v>
      </c>
      <c r="V870" s="605">
        <v>2424931.764</v>
      </c>
      <c r="W870" s="662" t="s">
        <v>2612</v>
      </c>
      <c r="X870" s="620" t="s">
        <v>194</v>
      </c>
      <c r="Y870" s="620" t="s">
        <v>194</v>
      </c>
      <c r="Z870" s="620" t="s">
        <v>194</v>
      </c>
      <c r="AA870" s="620" t="s">
        <v>194</v>
      </c>
    </row>
    <row r="871" spans="1:27" ht="31" customHeight="1" x14ac:dyDescent="0.35">
      <c r="A871" s="276"/>
      <c r="B871" s="651" t="s">
        <v>186</v>
      </c>
      <c r="C871" s="594"/>
      <c r="D871" s="598"/>
      <c r="E871" s="601"/>
      <c r="F871" s="637">
        <v>401</v>
      </c>
      <c r="G871" s="591"/>
      <c r="H871" s="607"/>
      <c r="I871" s="637"/>
      <c r="J871" s="679"/>
      <c r="K871" s="659"/>
      <c r="L871" s="660"/>
      <c r="M871" s="598"/>
      <c r="N871" s="598"/>
      <c r="O871" s="598"/>
      <c r="P871" s="598"/>
      <c r="Q871" s="598"/>
      <c r="R871" s="598"/>
      <c r="S871" s="598"/>
      <c r="T871" s="602"/>
      <c r="U871" s="602"/>
      <c r="V871" s="598"/>
      <c r="W871" s="662" t="s">
        <v>1773</v>
      </c>
      <c r="X871" s="620"/>
      <c r="Y871" s="620"/>
      <c r="Z871" s="620"/>
      <c r="AA871" s="620"/>
    </row>
    <row r="872" spans="1:27" ht="31" customHeight="1" x14ac:dyDescent="0.35">
      <c r="A872" s="284">
        <v>432</v>
      </c>
      <c r="B872" s="651" t="s">
        <v>186</v>
      </c>
      <c r="C872" s="594" t="s">
        <v>1774</v>
      </c>
      <c r="D872" s="598" t="s">
        <v>120</v>
      </c>
      <c r="E872" s="601" t="s">
        <v>186</v>
      </c>
      <c r="F872" s="637"/>
      <c r="G872" s="591"/>
      <c r="H872" s="607">
        <v>62.83</v>
      </c>
      <c r="I872" s="637">
        <f>I870+F871</f>
        <v>23608.453000000001</v>
      </c>
      <c r="J872" s="679">
        <v>267.60399999999998</v>
      </c>
      <c r="K872" s="637">
        <f t="shared" si="460"/>
        <v>849</v>
      </c>
      <c r="L872" s="607">
        <f t="shared" si="461"/>
        <v>424.5</v>
      </c>
      <c r="M872" s="598">
        <v>182</v>
      </c>
      <c r="N872" s="598">
        <v>237</v>
      </c>
      <c r="O872" s="598">
        <v>418</v>
      </c>
      <c r="P872" s="598">
        <v>187</v>
      </c>
      <c r="Q872" s="598">
        <v>234</v>
      </c>
      <c r="R872" s="598">
        <v>421</v>
      </c>
      <c r="S872" s="598" t="s">
        <v>1775</v>
      </c>
      <c r="T872" s="602" t="s">
        <v>1776</v>
      </c>
      <c r="U872" s="602">
        <v>557308.81200000003</v>
      </c>
      <c r="V872" s="598">
        <v>2424867.3149999999</v>
      </c>
      <c r="W872" s="662" t="s">
        <v>2612</v>
      </c>
      <c r="X872" s="620" t="s">
        <v>194</v>
      </c>
      <c r="Y872" s="620" t="s">
        <v>194</v>
      </c>
      <c r="Z872" s="620" t="s">
        <v>194</v>
      </c>
      <c r="AA872" s="620" t="s">
        <v>194</v>
      </c>
    </row>
    <row r="873" spans="1:27" ht="31" customHeight="1" x14ac:dyDescent="0.35">
      <c r="A873" s="276"/>
      <c r="B873" s="651" t="s">
        <v>186</v>
      </c>
      <c r="C873" s="594"/>
      <c r="D873" s="598"/>
      <c r="E873" s="601"/>
      <c r="F873" s="637">
        <v>448</v>
      </c>
      <c r="G873" s="591"/>
      <c r="H873" s="607"/>
      <c r="I873" s="637"/>
      <c r="J873" s="679"/>
      <c r="K873" s="659"/>
      <c r="L873" s="660"/>
      <c r="M873" s="598"/>
      <c r="N873" s="598"/>
      <c r="O873" s="598"/>
      <c r="P873" s="598"/>
      <c r="Q873" s="598"/>
      <c r="R873" s="598"/>
      <c r="S873" s="598"/>
      <c r="T873" s="602"/>
      <c r="U873" s="602"/>
      <c r="V873" s="598"/>
      <c r="W873" s="661" t="s">
        <v>196</v>
      </c>
      <c r="X873" s="620"/>
      <c r="Y873" s="620"/>
      <c r="Z873" s="620"/>
      <c r="AA873" s="620"/>
    </row>
    <row r="874" spans="1:27" ht="31" customHeight="1" x14ac:dyDescent="0.35">
      <c r="A874" s="284">
        <v>433</v>
      </c>
      <c r="B874" s="651" t="s">
        <v>186</v>
      </c>
      <c r="C874" s="594" t="s">
        <v>1777</v>
      </c>
      <c r="D874" s="598" t="s">
        <v>230</v>
      </c>
      <c r="E874" s="601" t="s">
        <v>186</v>
      </c>
      <c r="F874" s="637"/>
      <c r="G874" s="591"/>
      <c r="H874" s="607">
        <v>55.33</v>
      </c>
      <c r="I874" s="637">
        <f>I872+F873</f>
        <v>24056.453000000001</v>
      </c>
      <c r="J874" s="679">
        <v>272.03500000000003</v>
      </c>
      <c r="K874" s="637">
        <f t="shared" si="460"/>
        <v>832</v>
      </c>
      <c r="L874" s="607">
        <f t="shared" si="461"/>
        <v>416</v>
      </c>
      <c r="M874" s="598">
        <v>212</v>
      </c>
      <c r="N874" s="598">
        <v>107</v>
      </c>
      <c r="O874" s="598">
        <v>319</v>
      </c>
      <c r="P874" s="598">
        <v>216</v>
      </c>
      <c r="Q874" s="598">
        <v>128</v>
      </c>
      <c r="R874" s="598">
        <v>344</v>
      </c>
      <c r="S874" s="598" t="s">
        <v>1778</v>
      </c>
      <c r="T874" s="602" t="s">
        <v>1779</v>
      </c>
      <c r="U874" s="602">
        <v>557750.98800000001</v>
      </c>
      <c r="V874" s="598">
        <v>2424795.3119999999</v>
      </c>
      <c r="W874" s="662" t="s">
        <v>2612</v>
      </c>
      <c r="X874" s="620" t="s">
        <v>194</v>
      </c>
      <c r="Y874" s="620" t="s">
        <v>194</v>
      </c>
      <c r="Z874" s="620" t="s">
        <v>194</v>
      </c>
      <c r="AA874" s="620" t="s">
        <v>194</v>
      </c>
    </row>
    <row r="875" spans="1:27" ht="31" customHeight="1" x14ac:dyDescent="0.35">
      <c r="A875" s="276"/>
      <c r="B875" s="651" t="s">
        <v>186</v>
      </c>
      <c r="C875" s="594"/>
      <c r="D875" s="598"/>
      <c r="E875" s="601"/>
      <c r="F875" s="637">
        <v>384</v>
      </c>
      <c r="G875" s="591"/>
      <c r="H875" s="607"/>
      <c r="I875" s="637"/>
      <c r="J875" s="679"/>
      <c r="K875" s="659"/>
      <c r="L875" s="660"/>
      <c r="M875" s="598"/>
      <c r="N875" s="598"/>
      <c r="O875" s="598"/>
      <c r="P875" s="598"/>
      <c r="Q875" s="598"/>
      <c r="R875" s="598"/>
      <c r="S875" s="598"/>
      <c r="T875" s="602"/>
      <c r="U875" s="602"/>
      <c r="V875" s="598"/>
      <c r="W875" s="661" t="s">
        <v>1780</v>
      </c>
      <c r="X875" s="620"/>
      <c r="Y875" s="620"/>
      <c r="Z875" s="620"/>
      <c r="AA875" s="620"/>
    </row>
    <row r="876" spans="1:27" ht="31" customHeight="1" x14ac:dyDescent="0.35">
      <c r="A876" s="284">
        <v>434</v>
      </c>
      <c r="B876" s="651" t="s">
        <v>186</v>
      </c>
      <c r="C876" s="594" t="s">
        <v>1781</v>
      </c>
      <c r="D876" s="598" t="s">
        <v>45</v>
      </c>
      <c r="E876" s="601" t="s">
        <v>186</v>
      </c>
      <c r="F876" s="637"/>
      <c r="G876" s="591"/>
      <c r="H876" s="607">
        <v>53.83</v>
      </c>
      <c r="I876" s="637">
        <f>I874+F875</f>
        <v>24440.453000000001</v>
      </c>
      <c r="J876" s="679">
        <v>291.88499999999999</v>
      </c>
      <c r="K876" s="637">
        <f t="shared" si="460"/>
        <v>784</v>
      </c>
      <c r="L876" s="607">
        <f t="shared" si="461"/>
        <v>392</v>
      </c>
      <c r="M876" s="598">
        <v>278</v>
      </c>
      <c r="N876" s="598">
        <v>169</v>
      </c>
      <c r="O876" s="598">
        <v>447</v>
      </c>
      <c r="P876" s="598">
        <v>257</v>
      </c>
      <c r="Q876" s="598">
        <v>177</v>
      </c>
      <c r="R876" s="598">
        <v>435</v>
      </c>
      <c r="S876" s="598" t="s">
        <v>1782</v>
      </c>
      <c r="T876" s="602" t="s">
        <v>1783</v>
      </c>
      <c r="U876" s="602">
        <v>558129.99600000004</v>
      </c>
      <c r="V876" s="598">
        <v>2424733.5950000002</v>
      </c>
      <c r="W876" s="662" t="s">
        <v>2612</v>
      </c>
      <c r="X876" s="620" t="s">
        <v>194</v>
      </c>
      <c r="Y876" s="620" t="s">
        <v>194</v>
      </c>
      <c r="Z876" s="620" t="s">
        <v>194</v>
      </c>
      <c r="AA876" s="620" t="s">
        <v>194</v>
      </c>
    </row>
    <row r="877" spans="1:27" ht="31" customHeight="1" x14ac:dyDescent="0.35">
      <c r="A877" s="276"/>
      <c r="B877" s="651" t="s">
        <v>186</v>
      </c>
      <c r="C877" s="594"/>
      <c r="D877" s="598"/>
      <c r="E877" s="601"/>
      <c r="F877" s="637">
        <v>400</v>
      </c>
      <c r="G877" s="591"/>
      <c r="H877" s="607"/>
      <c r="I877" s="637"/>
      <c r="J877" s="679"/>
      <c r="K877" s="659"/>
      <c r="L877" s="660"/>
      <c r="M877" s="598"/>
      <c r="N877" s="598"/>
      <c r="O877" s="598"/>
      <c r="P877" s="598"/>
      <c r="Q877" s="598"/>
      <c r="R877" s="598"/>
      <c r="S877" s="598"/>
      <c r="T877" s="602"/>
      <c r="U877" s="602"/>
      <c r="V877" s="598"/>
      <c r="W877" s="661" t="s">
        <v>1784</v>
      </c>
      <c r="X877" s="620"/>
      <c r="Y877" s="620"/>
      <c r="Z877" s="620"/>
      <c r="AA877" s="620"/>
    </row>
    <row r="878" spans="1:27" ht="31" customHeight="1" x14ac:dyDescent="0.35">
      <c r="A878" s="284">
        <v>435</v>
      </c>
      <c r="B878" s="651" t="s">
        <v>186</v>
      </c>
      <c r="C878" s="594" t="s">
        <v>1785</v>
      </c>
      <c r="D878" s="598" t="s">
        <v>495</v>
      </c>
      <c r="E878" s="601" t="s">
        <v>186</v>
      </c>
      <c r="F878" s="637"/>
      <c r="G878" s="591"/>
      <c r="H878" s="607">
        <v>58.33</v>
      </c>
      <c r="I878" s="637">
        <f>I876+F877</f>
        <v>24840.453000000001</v>
      </c>
      <c r="J878" s="679">
        <v>294.334</v>
      </c>
      <c r="K878" s="637">
        <f t="shared" si="460"/>
        <v>843</v>
      </c>
      <c r="L878" s="607">
        <f t="shared" si="461"/>
        <v>421.5</v>
      </c>
      <c r="M878" s="598">
        <v>232</v>
      </c>
      <c r="N878" s="598">
        <v>229</v>
      </c>
      <c r="O878" s="598">
        <v>461</v>
      </c>
      <c r="P878" s="598">
        <v>224</v>
      </c>
      <c r="Q878" s="598">
        <v>228</v>
      </c>
      <c r="R878" s="598">
        <v>452</v>
      </c>
      <c r="S878" s="598" t="s">
        <v>1786</v>
      </c>
      <c r="T878" s="602" t="s">
        <v>1787</v>
      </c>
      <c r="U878" s="602">
        <v>558524.79599999997</v>
      </c>
      <c r="V878" s="598">
        <v>2424669.3059999999</v>
      </c>
      <c r="W878" s="662" t="s">
        <v>2613</v>
      </c>
      <c r="X878" s="620" t="s">
        <v>194</v>
      </c>
      <c r="Y878" s="620" t="s">
        <v>194</v>
      </c>
      <c r="Z878" s="620" t="s">
        <v>194</v>
      </c>
      <c r="AA878" s="620" t="s">
        <v>194</v>
      </c>
    </row>
    <row r="879" spans="1:27" ht="31" customHeight="1" x14ac:dyDescent="0.35">
      <c r="A879" s="276"/>
      <c r="B879" s="651" t="s">
        <v>186</v>
      </c>
      <c r="C879" s="594"/>
      <c r="D879" s="598"/>
      <c r="E879" s="601"/>
      <c r="F879" s="637">
        <v>443</v>
      </c>
      <c r="G879" s="591"/>
      <c r="H879" s="607"/>
      <c r="I879" s="637"/>
      <c r="J879" s="679"/>
      <c r="K879" s="659"/>
      <c r="L879" s="660"/>
      <c r="M879" s="598"/>
      <c r="N879" s="598"/>
      <c r="O879" s="598"/>
      <c r="P879" s="598"/>
      <c r="Q879" s="598"/>
      <c r="R879" s="598"/>
      <c r="S879" s="598"/>
      <c r="T879" s="602"/>
      <c r="U879" s="602"/>
      <c r="V879" s="598"/>
      <c r="W879" s="661" t="s">
        <v>1784</v>
      </c>
      <c r="X879" s="620"/>
      <c r="Y879" s="620"/>
      <c r="Z879" s="620"/>
      <c r="AA879" s="620"/>
    </row>
    <row r="880" spans="1:27" ht="31" customHeight="1" x14ac:dyDescent="0.35">
      <c r="A880" s="284">
        <v>436</v>
      </c>
      <c r="B880" s="651" t="s">
        <v>186</v>
      </c>
      <c r="C880" s="594" t="s">
        <v>1788</v>
      </c>
      <c r="D880" s="598" t="s">
        <v>230</v>
      </c>
      <c r="E880" s="601" t="s">
        <v>186</v>
      </c>
      <c r="F880" s="637"/>
      <c r="G880" s="591"/>
      <c r="H880" s="607">
        <v>55.33</v>
      </c>
      <c r="I880" s="637">
        <f>I878+F879</f>
        <v>25283.453000000001</v>
      </c>
      <c r="J880" s="679">
        <v>295.57499999999999</v>
      </c>
      <c r="K880" s="637">
        <f t="shared" si="460"/>
        <v>756.31099999999992</v>
      </c>
      <c r="L880" s="607">
        <f t="shared" si="461"/>
        <v>378.15549999999996</v>
      </c>
      <c r="M880" s="598">
        <v>215</v>
      </c>
      <c r="N880" s="598">
        <v>210</v>
      </c>
      <c r="O880" s="598">
        <v>425</v>
      </c>
      <c r="P880" s="598">
        <v>217</v>
      </c>
      <c r="Q880" s="598">
        <v>197</v>
      </c>
      <c r="R880" s="598">
        <v>414</v>
      </c>
      <c r="S880" s="598" t="s">
        <v>1789</v>
      </c>
      <c r="T880" s="602" t="s">
        <v>1790</v>
      </c>
      <c r="U880" s="602">
        <v>558962.03700000001</v>
      </c>
      <c r="V880" s="598">
        <v>2424598.1060000001</v>
      </c>
      <c r="W880" s="662" t="s">
        <v>2613</v>
      </c>
      <c r="X880" s="620" t="s">
        <v>194</v>
      </c>
      <c r="Y880" s="620" t="s">
        <v>194</v>
      </c>
      <c r="Z880" s="620" t="s">
        <v>194</v>
      </c>
      <c r="AA880" s="620" t="s">
        <v>194</v>
      </c>
    </row>
    <row r="881" spans="1:27" ht="31" customHeight="1" x14ac:dyDescent="0.35">
      <c r="A881" s="276"/>
      <c r="B881" s="651" t="s">
        <v>186</v>
      </c>
      <c r="C881" s="594"/>
      <c r="D881" s="598"/>
      <c r="E881" s="601"/>
      <c r="F881" s="637">
        <v>313.31099999999998</v>
      </c>
      <c r="G881" s="591"/>
      <c r="H881" s="607"/>
      <c r="I881" s="637"/>
      <c r="J881" s="679"/>
      <c r="K881" s="659"/>
      <c r="L881" s="660"/>
      <c r="M881" s="598"/>
      <c r="N881" s="598"/>
      <c r="O881" s="598"/>
      <c r="P881" s="598"/>
      <c r="Q881" s="598"/>
      <c r="R881" s="598"/>
      <c r="S881" s="598"/>
      <c r="T881" s="602"/>
      <c r="U881" s="602"/>
      <c r="V881" s="598"/>
      <c r="W881" s="661" t="s">
        <v>532</v>
      </c>
      <c r="X881" s="620"/>
      <c r="Y881" s="620"/>
      <c r="Z881" s="620"/>
      <c r="AA881" s="620"/>
    </row>
    <row r="882" spans="1:27" ht="31" customHeight="1" x14ac:dyDescent="0.35">
      <c r="A882" s="284">
        <v>437</v>
      </c>
      <c r="B882" s="651" t="s">
        <v>1791</v>
      </c>
      <c r="C882" s="619" t="s">
        <v>1792</v>
      </c>
      <c r="D882" s="683" t="s">
        <v>346</v>
      </c>
      <c r="E882" s="619" t="s">
        <v>1793</v>
      </c>
      <c r="F882" s="637"/>
      <c r="G882" s="637">
        <f>SUM(F861:F881)</f>
        <v>4410.3109999999997</v>
      </c>
      <c r="H882" s="607">
        <v>48.32</v>
      </c>
      <c r="I882" s="637">
        <f>I880+F881</f>
        <v>25596.764000000003</v>
      </c>
      <c r="J882" s="683">
        <v>287.90499999999997</v>
      </c>
      <c r="K882" s="637">
        <f t="shared" si="460"/>
        <v>606.30799999999999</v>
      </c>
      <c r="L882" s="607">
        <f t="shared" si="461"/>
        <v>303.154</v>
      </c>
      <c r="M882" s="683">
        <v>104</v>
      </c>
      <c r="N882" s="683">
        <v>177</v>
      </c>
      <c r="O882" s="683">
        <v>282</v>
      </c>
      <c r="P882" s="683">
        <v>117</v>
      </c>
      <c r="Q882" s="683">
        <v>170</v>
      </c>
      <c r="R882" s="683">
        <v>287</v>
      </c>
      <c r="S882" s="683" t="s">
        <v>1794</v>
      </c>
      <c r="T882" s="683" t="s">
        <v>1795</v>
      </c>
      <c r="U882" s="684">
        <v>559271.27500000002</v>
      </c>
      <c r="V882" s="684">
        <v>2424547.75</v>
      </c>
      <c r="W882" s="691" t="s">
        <v>2723</v>
      </c>
      <c r="X882" s="620" t="s">
        <v>194</v>
      </c>
      <c r="Y882" s="620" t="s">
        <v>194</v>
      </c>
      <c r="Z882" s="620" t="s">
        <v>194</v>
      </c>
      <c r="AA882" s="620" t="s">
        <v>194</v>
      </c>
    </row>
    <row r="883" spans="1:27" ht="31" customHeight="1" x14ac:dyDescent="0.35">
      <c r="A883" s="276"/>
      <c r="B883" s="651" t="s">
        <v>186</v>
      </c>
      <c r="C883" s="619"/>
      <c r="D883" s="683"/>
      <c r="E883" s="619"/>
      <c r="F883" s="637">
        <v>292.99700000000001</v>
      </c>
      <c r="G883" s="619"/>
      <c r="H883" s="607"/>
      <c r="I883" s="637"/>
      <c r="J883" s="683"/>
      <c r="K883" s="659"/>
      <c r="L883" s="660"/>
      <c r="M883" s="683"/>
      <c r="N883" s="683"/>
      <c r="O883" s="683"/>
      <c r="P883" s="683"/>
      <c r="Q883" s="683"/>
      <c r="R883" s="683"/>
      <c r="S883" s="683"/>
      <c r="T883" s="683"/>
      <c r="U883" s="684"/>
      <c r="V883" s="684"/>
      <c r="W883" s="686" t="s">
        <v>1796</v>
      </c>
      <c r="X883" s="620"/>
      <c r="Y883" s="620"/>
      <c r="Z883" s="620"/>
      <c r="AA883" s="620"/>
    </row>
    <row r="884" spans="1:27" ht="31" customHeight="1" x14ac:dyDescent="0.35">
      <c r="A884" s="284">
        <v>438</v>
      </c>
      <c r="B884" s="651" t="s">
        <v>186</v>
      </c>
      <c r="C884" s="619" t="s">
        <v>1797</v>
      </c>
      <c r="D884" s="683" t="s">
        <v>45</v>
      </c>
      <c r="E884" s="619" t="s">
        <v>186</v>
      </c>
      <c r="F884" s="637"/>
      <c r="G884" s="619" t="s">
        <v>186</v>
      </c>
      <c r="H884" s="607">
        <v>53.83</v>
      </c>
      <c r="I884" s="637">
        <f>I882+F883</f>
        <v>25889.761000000002</v>
      </c>
      <c r="J884" s="683">
        <v>282.77199999999999</v>
      </c>
      <c r="K884" s="637">
        <f t="shared" si="460"/>
        <v>740.99700000000007</v>
      </c>
      <c r="L884" s="607">
        <f t="shared" si="461"/>
        <v>370.49850000000004</v>
      </c>
      <c r="M884" s="683">
        <v>116</v>
      </c>
      <c r="N884" s="683">
        <v>280</v>
      </c>
      <c r="O884" s="683">
        <v>396</v>
      </c>
      <c r="P884" s="683">
        <v>124</v>
      </c>
      <c r="Q884" s="683">
        <v>267</v>
      </c>
      <c r="R884" s="683">
        <v>391</v>
      </c>
      <c r="S884" s="683" t="s">
        <v>1798</v>
      </c>
      <c r="T884" s="683" t="s">
        <v>1799</v>
      </c>
      <c r="U884" s="684">
        <v>559550.55599999998</v>
      </c>
      <c r="V884" s="684">
        <v>2424459.1540000001</v>
      </c>
      <c r="W884" s="686" t="s">
        <v>1819</v>
      </c>
      <c r="X884" s="620" t="s">
        <v>194</v>
      </c>
      <c r="Y884" s="620" t="s">
        <v>194</v>
      </c>
      <c r="Z884" s="620" t="s">
        <v>194</v>
      </c>
      <c r="AA884" s="620" t="s">
        <v>194</v>
      </c>
    </row>
    <row r="885" spans="1:27" ht="31" customHeight="1" x14ac:dyDescent="0.35">
      <c r="A885" s="276"/>
      <c r="B885" s="651" t="s">
        <v>186</v>
      </c>
      <c r="C885" s="619"/>
      <c r="D885" s="683"/>
      <c r="E885" s="619"/>
      <c r="F885" s="637">
        <v>448</v>
      </c>
      <c r="G885" s="619"/>
      <c r="H885" s="607"/>
      <c r="I885" s="637"/>
      <c r="J885" s="683"/>
      <c r="K885" s="659"/>
      <c r="L885" s="660"/>
      <c r="M885" s="683"/>
      <c r="N885" s="683"/>
      <c r="O885" s="683"/>
      <c r="P885" s="683"/>
      <c r="Q885" s="683"/>
      <c r="R885" s="683"/>
      <c r="S885" s="683"/>
      <c r="T885" s="683"/>
      <c r="U885" s="684"/>
      <c r="V885" s="684"/>
      <c r="W885" s="686" t="s">
        <v>1800</v>
      </c>
      <c r="X885" s="620"/>
      <c r="Y885" s="620"/>
      <c r="Z885" s="620"/>
      <c r="AA885" s="620"/>
    </row>
    <row r="886" spans="1:27" ht="31" customHeight="1" x14ac:dyDescent="0.35">
      <c r="A886" s="284">
        <v>439</v>
      </c>
      <c r="B886" s="651" t="s">
        <v>186</v>
      </c>
      <c r="C886" s="619" t="s">
        <v>64</v>
      </c>
      <c r="D886" s="683" t="s">
        <v>65</v>
      </c>
      <c r="E886" s="619" t="s">
        <v>186</v>
      </c>
      <c r="F886" s="637"/>
      <c r="G886" s="619" t="s">
        <v>186</v>
      </c>
      <c r="H886" s="607">
        <v>59.83</v>
      </c>
      <c r="I886" s="637">
        <f>I884+F885</f>
        <v>26337.761000000002</v>
      </c>
      <c r="J886" s="683">
        <v>262.76400000000001</v>
      </c>
      <c r="K886" s="637">
        <f t="shared" si="460"/>
        <v>831</v>
      </c>
      <c r="L886" s="607">
        <f t="shared" si="461"/>
        <v>415.5</v>
      </c>
      <c r="M886" s="683">
        <v>169</v>
      </c>
      <c r="N886" s="683">
        <v>229</v>
      </c>
      <c r="O886" s="683">
        <v>397</v>
      </c>
      <c r="P886" s="683">
        <v>183</v>
      </c>
      <c r="Q886" s="683">
        <v>220</v>
      </c>
      <c r="R886" s="683">
        <v>403</v>
      </c>
      <c r="S886" s="683" t="s">
        <v>1801</v>
      </c>
      <c r="T886" s="683" t="s">
        <v>1802</v>
      </c>
      <c r="U886" s="684">
        <v>559977.58400000003</v>
      </c>
      <c r="V886" s="684">
        <v>2424323.6869999999</v>
      </c>
      <c r="W886" s="686" t="s">
        <v>1819</v>
      </c>
      <c r="X886" s="620" t="s">
        <v>194</v>
      </c>
      <c r="Y886" s="620" t="s">
        <v>194</v>
      </c>
      <c r="Z886" s="620" t="s">
        <v>194</v>
      </c>
      <c r="AA886" s="620" t="s">
        <v>194</v>
      </c>
    </row>
    <row r="887" spans="1:27" ht="31" customHeight="1" x14ac:dyDescent="0.35">
      <c r="A887" s="276"/>
      <c r="B887" s="651" t="s">
        <v>186</v>
      </c>
      <c r="C887" s="619"/>
      <c r="D887" s="683"/>
      <c r="E887" s="619"/>
      <c r="F887" s="637">
        <v>383</v>
      </c>
      <c r="G887" s="619"/>
      <c r="H887" s="607"/>
      <c r="I887" s="637"/>
      <c r="J887" s="683"/>
      <c r="K887" s="659"/>
      <c r="L887" s="660"/>
      <c r="M887" s="683"/>
      <c r="N887" s="683"/>
      <c r="O887" s="683"/>
      <c r="P887" s="683"/>
      <c r="Q887" s="683"/>
      <c r="R887" s="683"/>
      <c r="S887" s="683"/>
      <c r="T887" s="683"/>
      <c r="U887" s="684"/>
      <c r="V887" s="684"/>
      <c r="W887" s="686" t="s">
        <v>1803</v>
      </c>
      <c r="X887" s="620"/>
      <c r="Y887" s="620"/>
      <c r="Z887" s="620"/>
      <c r="AA887" s="620"/>
    </row>
    <row r="888" spans="1:27" ht="31" customHeight="1" x14ac:dyDescent="0.35">
      <c r="A888" s="284">
        <v>440</v>
      </c>
      <c r="B888" s="651" t="s">
        <v>186</v>
      </c>
      <c r="C888" s="619" t="s">
        <v>66</v>
      </c>
      <c r="D888" s="683" t="s">
        <v>49</v>
      </c>
      <c r="E888" s="619" t="s">
        <v>186</v>
      </c>
      <c r="F888" s="637"/>
      <c r="G888" s="619" t="s">
        <v>186</v>
      </c>
      <c r="H888" s="607">
        <v>56.83</v>
      </c>
      <c r="I888" s="637">
        <f>I886+F887</f>
        <v>26720.761000000002</v>
      </c>
      <c r="J888" s="683">
        <v>257.89600000000002</v>
      </c>
      <c r="K888" s="637">
        <f t="shared" si="460"/>
        <v>829</v>
      </c>
      <c r="L888" s="607">
        <f t="shared" si="461"/>
        <v>414.5</v>
      </c>
      <c r="M888" s="683">
        <v>155</v>
      </c>
      <c r="N888" s="683">
        <v>205</v>
      </c>
      <c r="O888" s="683">
        <v>360</v>
      </c>
      <c r="P888" s="683">
        <v>165</v>
      </c>
      <c r="Q888" s="683">
        <v>210</v>
      </c>
      <c r="R888" s="683">
        <v>374</v>
      </c>
      <c r="S888" s="683" t="s">
        <v>1804</v>
      </c>
      <c r="T888" s="683" t="s">
        <v>1805</v>
      </c>
      <c r="U888" s="684">
        <v>560342.65500000003</v>
      </c>
      <c r="V888" s="684">
        <v>2424207.8760000002</v>
      </c>
      <c r="W888" s="686" t="s">
        <v>1819</v>
      </c>
      <c r="X888" s="620" t="s">
        <v>194</v>
      </c>
      <c r="Y888" s="620" t="s">
        <v>194</v>
      </c>
      <c r="Z888" s="620" t="s">
        <v>194</v>
      </c>
      <c r="AA888" s="620" t="s">
        <v>194</v>
      </c>
    </row>
    <row r="889" spans="1:27" ht="31" customHeight="1" x14ac:dyDescent="0.35">
      <c r="A889" s="276"/>
      <c r="B889" s="651" t="s">
        <v>186</v>
      </c>
      <c r="C889" s="619"/>
      <c r="D889" s="683"/>
      <c r="E889" s="619"/>
      <c r="F889" s="637">
        <v>446</v>
      </c>
      <c r="G889" s="619"/>
      <c r="H889" s="607"/>
      <c r="I889" s="637"/>
      <c r="J889" s="683"/>
      <c r="K889" s="659"/>
      <c r="L889" s="660"/>
      <c r="M889" s="683"/>
      <c r="N889" s="683"/>
      <c r="O889" s="683"/>
      <c r="P889" s="683"/>
      <c r="Q889" s="683"/>
      <c r="R889" s="683"/>
      <c r="S889" s="683"/>
      <c r="T889" s="683"/>
      <c r="U889" s="684"/>
      <c r="V889" s="684"/>
      <c r="W889" s="686" t="s">
        <v>715</v>
      </c>
      <c r="X889" s="620"/>
      <c r="Y889" s="620"/>
      <c r="Z889" s="620"/>
      <c r="AA889" s="620"/>
    </row>
    <row r="890" spans="1:27" ht="31" customHeight="1" x14ac:dyDescent="0.35">
      <c r="A890" s="284">
        <v>441</v>
      </c>
      <c r="B890" s="651" t="s">
        <v>186</v>
      </c>
      <c r="C890" s="619" t="s">
        <v>1806</v>
      </c>
      <c r="D890" s="683" t="s">
        <v>65</v>
      </c>
      <c r="E890" s="619" t="s">
        <v>186</v>
      </c>
      <c r="F890" s="637"/>
      <c r="G890" s="619" t="s">
        <v>186</v>
      </c>
      <c r="H890" s="607">
        <v>59.83</v>
      </c>
      <c r="I890" s="637">
        <f>I888+F889</f>
        <v>27166.761000000002</v>
      </c>
      <c r="J890" s="683">
        <v>259.666</v>
      </c>
      <c r="K890" s="637">
        <f t="shared" si="460"/>
        <v>849</v>
      </c>
      <c r="L890" s="607">
        <f t="shared" si="461"/>
        <v>424.5</v>
      </c>
      <c r="M890" s="683">
        <v>243</v>
      </c>
      <c r="N890" s="683">
        <v>200</v>
      </c>
      <c r="O890" s="683">
        <v>442</v>
      </c>
      <c r="P890" s="683">
        <v>238</v>
      </c>
      <c r="Q890" s="683">
        <v>200</v>
      </c>
      <c r="R890" s="683">
        <v>439</v>
      </c>
      <c r="S890" s="683" t="s">
        <v>1807</v>
      </c>
      <c r="T890" s="683" t="s">
        <v>1808</v>
      </c>
      <c r="U890" s="684">
        <v>560767.77599999995</v>
      </c>
      <c r="V890" s="684">
        <v>2424073.014</v>
      </c>
      <c r="W890" s="686" t="s">
        <v>1819</v>
      </c>
      <c r="X890" s="620" t="s">
        <v>194</v>
      </c>
      <c r="Y890" s="620" t="s">
        <v>194</v>
      </c>
      <c r="Z890" s="620" t="s">
        <v>194</v>
      </c>
      <c r="AA890" s="620" t="s">
        <v>194</v>
      </c>
    </row>
    <row r="891" spans="1:27" ht="31" customHeight="1" x14ac:dyDescent="0.35">
      <c r="A891" s="276"/>
      <c r="B891" s="651" t="s">
        <v>186</v>
      </c>
      <c r="C891" s="619"/>
      <c r="D891" s="683"/>
      <c r="E891" s="619"/>
      <c r="F891" s="637">
        <v>403</v>
      </c>
      <c r="G891" s="619"/>
      <c r="H891" s="607"/>
      <c r="I891" s="637"/>
      <c r="J891" s="683"/>
      <c r="K891" s="659"/>
      <c r="L891" s="660"/>
      <c r="M891" s="683"/>
      <c r="N891" s="683"/>
      <c r="O891" s="683"/>
      <c r="P891" s="683"/>
      <c r="Q891" s="683"/>
      <c r="R891" s="683"/>
      <c r="S891" s="683"/>
      <c r="T891" s="683"/>
      <c r="U891" s="684"/>
      <c r="V891" s="684"/>
      <c r="W891" s="686" t="s">
        <v>1809</v>
      </c>
      <c r="X891" s="620"/>
      <c r="Y891" s="620"/>
      <c r="Z891" s="620"/>
      <c r="AA891" s="620"/>
    </row>
    <row r="892" spans="1:27" ht="31" customHeight="1" x14ac:dyDescent="0.35">
      <c r="A892" s="284">
        <v>442</v>
      </c>
      <c r="B892" s="651" t="s">
        <v>186</v>
      </c>
      <c r="C892" s="619" t="s">
        <v>1810</v>
      </c>
      <c r="D892" s="683" t="s">
        <v>438</v>
      </c>
      <c r="E892" s="619" t="s">
        <v>186</v>
      </c>
      <c r="F892" s="637"/>
      <c r="G892" s="619" t="s">
        <v>186</v>
      </c>
      <c r="H892" s="607">
        <v>57.32</v>
      </c>
      <c r="I892" s="637">
        <f>I890+F891</f>
        <v>27569.761000000002</v>
      </c>
      <c r="J892" s="683">
        <v>257.26600000000002</v>
      </c>
      <c r="K892" s="637">
        <f t="shared" ref="K892:K954" si="462">F893+F891</f>
        <v>867.07799999999997</v>
      </c>
      <c r="L892" s="607">
        <f t="shared" si="461"/>
        <v>433.53899999999999</v>
      </c>
      <c r="M892" s="683">
        <v>204</v>
      </c>
      <c r="N892" s="683">
        <v>248</v>
      </c>
      <c r="O892" s="683">
        <v>452</v>
      </c>
      <c r="P892" s="683">
        <v>204</v>
      </c>
      <c r="Q892" s="683">
        <v>245</v>
      </c>
      <c r="R892" s="683">
        <v>449</v>
      </c>
      <c r="S892" s="683" t="s">
        <v>1811</v>
      </c>
      <c r="T892" s="683" t="s">
        <v>1812</v>
      </c>
      <c r="U892" s="684">
        <v>561151.91099999996</v>
      </c>
      <c r="V892" s="684">
        <v>2423951.1549999998</v>
      </c>
      <c r="W892" s="686" t="s">
        <v>1819</v>
      </c>
      <c r="X892" s="620" t="s">
        <v>194</v>
      </c>
      <c r="Y892" s="620" t="s">
        <v>194</v>
      </c>
      <c r="Z892" s="620" t="s">
        <v>194</v>
      </c>
      <c r="AA892" s="620" t="s">
        <v>194</v>
      </c>
    </row>
    <row r="893" spans="1:27" ht="31" customHeight="1" x14ac:dyDescent="0.35">
      <c r="A893" s="276"/>
      <c r="B893" s="651" t="s">
        <v>186</v>
      </c>
      <c r="C893" s="619"/>
      <c r="D893" s="683"/>
      <c r="E893" s="619"/>
      <c r="F893" s="637">
        <v>464.07799999999997</v>
      </c>
      <c r="G893" s="619"/>
      <c r="H893" s="607"/>
      <c r="I893" s="637"/>
      <c r="J893" s="683"/>
      <c r="K893" s="659"/>
      <c r="L893" s="660"/>
      <c r="M893" s="683"/>
      <c r="N893" s="683"/>
      <c r="O893" s="683"/>
      <c r="P893" s="683"/>
      <c r="Q893" s="683"/>
      <c r="R893" s="683"/>
      <c r="S893" s="683"/>
      <c r="T893" s="683"/>
      <c r="U893" s="684"/>
      <c r="V893" s="684"/>
      <c r="W893" s="686" t="s">
        <v>1813</v>
      </c>
      <c r="X893" s="620"/>
      <c r="Y893" s="620"/>
      <c r="Z893" s="620"/>
      <c r="AA893" s="620"/>
    </row>
    <row r="894" spans="1:27" ht="31" customHeight="1" x14ac:dyDescent="0.35">
      <c r="A894" s="284">
        <v>443</v>
      </c>
      <c r="B894" s="651" t="s">
        <v>1814</v>
      </c>
      <c r="C894" s="619" t="s">
        <v>1815</v>
      </c>
      <c r="D894" s="683" t="s">
        <v>283</v>
      </c>
      <c r="E894" s="619" t="s">
        <v>1816</v>
      </c>
      <c r="F894" s="637"/>
      <c r="G894" s="637">
        <f>SUM(F883:F893)</f>
        <v>2437.0749999999998</v>
      </c>
      <c r="H894" s="607">
        <v>57.32</v>
      </c>
      <c r="I894" s="637">
        <f>I892+F893</f>
        <v>28033.839000000004</v>
      </c>
      <c r="J894" s="683">
        <v>253.173</v>
      </c>
      <c r="K894" s="637">
        <f t="shared" si="462"/>
        <v>644.07799999999997</v>
      </c>
      <c r="L894" s="607">
        <f t="shared" ref="L894:L956" si="463">K894/2</f>
        <v>322.03899999999999</v>
      </c>
      <c r="M894" s="683">
        <v>218</v>
      </c>
      <c r="N894" s="683">
        <v>119</v>
      </c>
      <c r="O894" s="683">
        <v>337</v>
      </c>
      <c r="P894" s="683">
        <v>221</v>
      </c>
      <c r="Q894" s="683">
        <v>102</v>
      </c>
      <c r="R894" s="683">
        <v>323</v>
      </c>
      <c r="S894" s="683" t="s">
        <v>1817</v>
      </c>
      <c r="T894" s="683" t="s">
        <v>1818</v>
      </c>
      <c r="U894" s="684">
        <v>561594.26399999997</v>
      </c>
      <c r="V894" s="684">
        <v>2423810.827</v>
      </c>
      <c r="W894" s="686" t="s">
        <v>2614</v>
      </c>
      <c r="X894" s="620" t="s">
        <v>194</v>
      </c>
      <c r="Y894" s="620" t="s">
        <v>194</v>
      </c>
      <c r="Z894" s="620" t="s">
        <v>194</v>
      </c>
      <c r="AA894" s="620" t="s">
        <v>194</v>
      </c>
    </row>
    <row r="895" spans="1:27" ht="31" customHeight="1" x14ac:dyDescent="0.35">
      <c r="A895" s="276"/>
      <c r="B895" s="651" t="s">
        <v>186</v>
      </c>
      <c r="C895" s="594"/>
      <c r="D895" s="594"/>
      <c r="E895" s="594"/>
      <c r="F895" s="637">
        <v>180</v>
      </c>
      <c r="G895" s="591"/>
      <c r="H895" s="607"/>
      <c r="I895" s="637"/>
      <c r="J895" s="607"/>
      <c r="K895" s="659"/>
      <c r="L895" s="660"/>
      <c r="M895" s="594"/>
      <c r="N895" s="594"/>
      <c r="O895" s="594"/>
      <c r="P895" s="594"/>
      <c r="Q895" s="594"/>
      <c r="R895" s="594"/>
      <c r="S895" s="594"/>
      <c r="T895" s="594"/>
      <c r="U895" s="607"/>
      <c r="V895" s="607"/>
      <c r="W895" s="611" t="s">
        <v>2724</v>
      </c>
      <c r="X895" s="620"/>
      <c r="Y895" s="620"/>
      <c r="Z895" s="620"/>
      <c r="AA895" s="620"/>
    </row>
    <row r="896" spans="1:27" ht="31" customHeight="1" x14ac:dyDescent="0.35">
      <c r="A896" s="284">
        <v>444</v>
      </c>
      <c r="B896" s="651" t="s">
        <v>1820</v>
      </c>
      <c r="C896" s="594" t="s">
        <v>1821</v>
      </c>
      <c r="D896" s="594" t="s">
        <v>283</v>
      </c>
      <c r="E896" s="594" t="s">
        <v>1822</v>
      </c>
      <c r="F896" s="637"/>
      <c r="G896" s="637">
        <f>F895</f>
        <v>180</v>
      </c>
      <c r="H896" s="607">
        <v>57.32</v>
      </c>
      <c r="I896" s="637">
        <f>I894+F895</f>
        <v>28213.839000000004</v>
      </c>
      <c r="J896" s="607">
        <v>251.05199999999999</v>
      </c>
      <c r="K896" s="637">
        <f t="shared" si="462"/>
        <v>540</v>
      </c>
      <c r="L896" s="607">
        <f t="shared" si="463"/>
        <v>270</v>
      </c>
      <c r="M896" s="594">
        <v>61</v>
      </c>
      <c r="N896" s="594">
        <v>252</v>
      </c>
      <c r="O896" s="594">
        <v>313</v>
      </c>
      <c r="P896" s="594">
        <v>79</v>
      </c>
      <c r="Q896" s="594">
        <v>229</v>
      </c>
      <c r="R896" s="594">
        <v>307</v>
      </c>
      <c r="S896" s="594" t="s">
        <v>1823</v>
      </c>
      <c r="T896" s="594" t="s">
        <v>1824</v>
      </c>
      <c r="U896" s="607">
        <v>561755.56099999999</v>
      </c>
      <c r="V896" s="607">
        <v>2423890.7200000002</v>
      </c>
      <c r="W896" s="686" t="s">
        <v>2614</v>
      </c>
      <c r="X896" s="620" t="s">
        <v>194</v>
      </c>
      <c r="Y896" s="620" t="s">
        <v>194</v>
      </c>
      <c r="Z896" s="620" t="s">
        <v>194</v>
      </c>
      <c r="AA896" s="620" t="s">
        <v>194</v>
      </c>
    </row>
    <row r="897" spans="1:28" ht="31" customHeight="1" x14ac:dyDescent="0.35">
      <c r="A897" s="276"/>
      <c r="B897" s="651" t="s">
        <v>186</v>
      </c>
      <c r="C897" s="594"/>
      <c r="D897" s="594"/>
      <c r="E897" s="594"/>
      <c r="F897" s="637">
        <v>360</v>
      </c>
      <c r="G897" s="591"/>
      <c r="H897" s="607"/>
      <c r="I897" s="637"/>
      <c r="J897" s="607"/>
      <c r="K897" s="659"/>
      <c r="L897" s="660"/>
      <c r="M897" s="594"/>
      <c r="N897" s="594"/>
      <c r="O897" s="594"/>
      <c r="P897" s="594"/>
      <c r="Q897" s="594"/>
      <c r="R897" s="594"/>
      <c r="S897" s="594"/>
      <c r="T897" s="594"/>
      <c r="U897" s="607"/>
      <c r="V897" s="607"/>
      <c r="W897" s="662" t="s">
        <v>1825</v>
      </c>
      <c r="X897" s="620"/>
      <c r="Y897" s="620"/>
      <c r="Z897" s="620"/>
      <c r="AA897" s="620"/>
    </row>
    <row r="898" spans="1:28" ht="31" customHeight="1" x14ac:dyDescent="0.35">
      <c r="A898" s="284">
        <v>445</v>
      </c>
      <c r="B898" s="651" t="s">
        <v>186</v>
      </c>
      <c r="C898" s="594" t="s">
        <v>1826</v>
      </c>
      <c r="D898" s="594" t="s">
        <v>45</v>
      </c>
      <c r="E898" s="594" t="s">
        <v>186</v>
      </c>
      <c r="F898" s="637"/>
      <c r="G898" s="620" t="s">
        <v>186</v>
      </c>
      <c r="H898" s="607">
        <v>53.83</v>
      </c>
      <c r="I898" s="637">
        <f>I896+F897</f>
        <v>28573.839000000004</v>
      </c>
      <c r="J898" s="607">
        <v>246.428</v>
      </c>
      <c r="K898" s="637">
        <f t="shared" si="462"/>
        <v>670</v>
      </c>
      <c r="L898" s="607">
        <f t="shared" si="463"/>
        <v>335</v>
      </c>
      <c r="M898" s="594">
        <v>109</v>
      </c>
      <c r="N898" s="594">
        <v>171</v>
      </c>
      <c r="O898" s="594">
        <v>279</v>
      </c>
      <c r="P898" s="594">
        <v>133</v>
      </c>
      <c r="Q898" s="594">
        <v>166</v>
      </c>
      <c r="R898" s="594">
        <v>298</v>
      </c>
      <c r="S898" s="594" t="s">
        <v>1827</v>
      </c>
      <c r="T898" s="594" t="s">
        <v>1828</v>
      </c>
      <c r="U898" s="607">
        <v>562100.64500000002</v>
      </c>
      <c r="V898" s="607">
        <v>2423788.1690000002</v>
      </c>
      <c r="W898" s="686" t="s">
        <v>2614</v>
      </c>
      <c r="X898" s="620" t="s">
        <v>194</v>
      </c>
      <c r="Y898" s="620" t="s">
        <v>194</v>
      </c>
      <c r="Z898" s="620" t="s">
        <v>194</v>
      </c>
      <c r="AA898" s="620" t="s">
        <v>194</v>
      </c>
    </row>
    <row r="899" spans="1:28" ht="31" customHeight="1" x14ac:dyDescent="0.35">
      <c r="A899" s="276"/>
      <c r="B899" s="651" t="s">
        <v>186</v>
      </c>
      <c r="C899" s="594"/>
      <c r="D899" s="594"/>
      <c r="E899" s="594"/>
      <c r="F899" s="637">
        <v>310</v>
      </c>
      <c r="G899" s="620"/>
      <c r="H899" s="607"/>
      <c r="I899" s="637"/>
      <c r="J899" s="607"/>
      <c r="K899" s="659"/>
      <c r="L899" s="660"/>
      <c r="M899" s="594"/>
      <c r="N899" s="594"/>
      <c r="O899" s="594"/>
      <c r="P899" s="594"/>
      <c r="Q899" s="594"/>
      <c r="R899" s="594"/>
      <c r="S899" s="594"/>
      <c r="T899" s="594"/>
      <c r="U899" s="607"/>
      <c r="V899" s="607"/>
      <c r="W899" s="662" t="s">
        <v>249</v>
      </c>
      <c r="X899" s="620"/>
      <c r="Y899" s="620"/>
      <c r="Z899" s="620"/>
      <c r="AA899" s="620"/>
    </row>
    <row r="900" spans="1:28" ht="31" customHeight="1" x14ac:dyDescent="0.35">
      <c r="A900" s="284">
        <v>446</v>
      </c>
      <c r="B900" s="651" t="s">
        <v>186</v>
      </c>
      <c r="C900" s="594" t="s">
        <v>67</v>
      </c>
      <c r="D900" s="594" t="s">
        <v>45</v>
      </c>
      <c r="E900" s="594" t="s">
        <v>186</v>
      </c>
      <c r="F900" s="637"/>
      <c r="G900" s="620" t="s">
        <v>186</v>
      </c>
      <c r="H900" s="607">
        <v>53.83</v>
      </c>
      <c r="I900" s="637">
        <f>I898+F899</f>
        <v>28883.839000000004</v>
      </c>
      <c r="J900" s="607">
        <v>243.90799999999999</v>
      </c>
      <c r="K900" s="637">
        <f t="shared" si="462"/>
        <v>672</v>
      </c>
      <c r="L900" s="607">
        <f t="shared" si="463"/>
        <v>336</v>
      </c>
      <c r="M900" s="594">
        <v>140</v>
      </c>
      <c r="N900" s="594">
        <v>197</v>
      </c>
      <c r="O900" s="594">
        <v>337</v>
      </c>
      <c r="P900" s="594">
        <v>145</v>
      </c>
      <c r="Q900" s="594">
        <v>192</v>
      </c>
      <c r="R900" s="594">
        <v>337</v>
      </c>
      <c r="S900" s="594" t="s">
        <v>1829</v>
      </c>
      <c r="T900" s="594" t="s">
        <v>1830</v>
      </c>
      <c r="U900" s="607">
        <v>562397.80099999998</v>
      </c>
      <c r="V900" s="607">
        <v>2423699.861</v>
      </c>
      <c r="W900" s="686" t="s">
        <v>2614</v>
      </c>
      <c r="X900" s="620" t="s">
        <v>194</v>
      </c>
      <c r="Y900" s="620" t="s">
        <v>194</v>
      </c>
      <c r="Z900" s="620" t="s">
        <v>194</v>
      </c>
      <c r="AA900" s="620" t="s">
        <v>194</v>
      </c>
    </row>
    <row r="901" spans="1:28" ht="31" customHeight="1" x14ac:dyDescent="0.35">
      <c r="A901" s="276"/>
      <c r="B901" s="651" t="s">
        <v>186</v>
      </c>
      <c r="C901" s="594"/>
      <c r="D901" s="594"/>
      <c r="E901" s="594"/>
      <c r="F901" s="637">
        <v>362</v>
      </c>
      <c r="G901" s="620"/>
      <c r="H901" s="607"/>
      <c r="I901" s="637"/>
      <c r="J901" s="607"/>
      <c r="K901" s="659"/>
      <c r="L901" s="660"/>
      <c r="M901" s="594"/>
      <c r="N901" s="594"/>
      <c r="O901" s="594"/>
      <c r="P901" s="594"/>
      <c r="Q901" s="594"/>
      <c r="R901" s="594"/>
      <c r="S901" s="594"/>
      <c r="T901" s="594"/>
      <c r="U901" s="607"/>
      <c r="V901" s="607"/>
      <c r="W901" s="662" t="s">
        <v>1831</v>
      </c>
      <c r="X901" s="620"/>
      <c r="Y901" s="620"/>
      <c r="Z901" s="620"/>
      <c r="AA901" s="620"/>
      <c r="AB901" s="297" t="s">
        <v>1832</v>
      </c>
    </row>
    <row r="902" spans="1:28" ht="31" customHeight="1" x14ac:dyDescent="0.35">
      <c r="A902" s="284">
        <v>447</v>
      </c>
      <c r="B902" s="651" t="s">
        <v>186</v>
      </c>
      <c r="C902" s="649" t="s">
        <v>1833</v>
      </c>
      <c r="D902" s="649" t="s">
        <v>45</v>
      </c>
      <c r="E902" s="594" t="s">
        <v>186</v>
      </c>
      <c r="F902" s="637"/>
      <c r="G902" s="620" t="s">
        <v>186</v>
      </c>
      <c r="H902" s="607">
        <v>53.83</v>
      </c>
      <c r="I902" s="637">
        <f>I900+F901</f>
        <v>29245.839000000004</v>
      </c>
      <c r="J902" s="607">
        <v>240.91200000000001</v>
      </c>
      <c r="K902" s="637">
        <f t="shared" si="462"/>
        <v>613</v>
      </c>
      <c r="L902" s="607">
        <f t="shared" si="463"/>
        <v>306.5</v>
      </c>
      <c r="M902" s="594">
        <v>166</v>
      </c>
      <c r="N902" s="594">
        <v>131</v>
      </c>
      <c r="O902" s="594">
        <v>297</v>
      </c>
      <c r="P902" s="594">
        <v>171</v>
      </c>
      <c r="Q902" s="594">
        <v>129</v>
      </c>
      <c r="R902" s="594">
        <v>300</v>
      </c>
      <c r="S902" s="594" t="s">
        <v>1834</v>
      </c>
      <c r="T902" s="594" t="s">
        <v>1835</v>
      </c>
      <c r="U902" s="607">
        <v>562744.80299999996</v>
      </c>
      <c r="V902" s="607">
        <v>2423596.7400000002</v>
      </c>
      <c r="W902" s="686" t="s">
        <v>2614</v>
      </c>
      <c r="X902" s="620" t="s">
        <v>194</v>
      </c>
      <c r="Y902" s="620" t="s">
        <v>194</v>
      </c>
      <c r="Z902" s="620" t="s">
        <v>194</v>
      </c>
      <c r="AA902" s="620" t="s">
        <v>194</v>
      </c>
    </row>
    <row r="903" spans="1:28" ht="31" customHeight="1" x14ac:dyDescent="0.35">
      <c r="A903" s="276"/>
      <c r="B903" s="651" t="s">
        <v>186</v>
      </c>
      <c r="C903" s="594"/>
      <c r="D903" s="594"/>
      <c r="E903" s="594"/>
      <c r="F903" s="637">
        <v>251</v>
      </c>
      <c r="G903" s="591"/>
      <c r="H903" s="607"/>
      <c r="I903" s="637"/>
      <c r="J903" s="607"/>
      <c r="K903" s="659"/>
      <c r="L903" s="660"/>
      <c r="M903" s="594"/>
      <c r="N903" s="594"/>
      <c r="O903" s="594"/>
      <c r="P903" s="594"/>
      <c r="Q903" s="594"/>
      <c r="R903" s="594"/>
      <c r="S903" s="594"/>
      <c r="T903" s="594"/>
      <c r="U903" s="607"/>
      <c r="V903" s="607"/>
      <c r="W903" s="662" t="s">
        <v>1836</v>
      </c>
      <c r="X903" s="620"/>
      <c r="Y903" s="620"/>
      <c r="Z903" s="620"/>
      <c r="AA903" s="620"/>
    </row>
    <row r="904" spans="1:28" ht="31" customHeight="1" x14ac:dyDescent="0.35">
      <c r="A904" s="284">
        <v>448</v>
      </c>
      <c r="B904" s="651" t="s">
        <v>1837</v>
      </c>
      <c r="C904" s="649" t="s">
        <v>1838</v>
      </c>
      <c r="D904" s="649" t="s">
        <v>976</v>
      </c>
      <c r="E904" s="594" t="s">
        <v>1839</v>
      </c>
      <c r="F904" s="637"/>
      <c r="G904" s="637">
        <f>SUM(F897:F903)</f>
        <v>1283</v>
      </c>
      <c r="H904" s="607">
        <v>48.32</v>
      </c>
      <c r="I904" s="637">
        <f>I902+F903</f>
        <v>29496.839000000004</v>
      </c>
      <c r="J904" s="607">
        <v>240.23500000000001</v>
      </c>
      <c r="K904" s="637">
        <f t="shared" si="462"/>
        <v>473</v>
      </c>
      <c r="L904" s="607">
        <f t="shared" si="463"/>
        <v>236.5</v>
      </c>
      <c r="M904" s="594">
        <v>120</v>
      </c>
      <c r="N904" s="594">
        <v>113</v>
      </c>
      <c r="O904" s="594">
        <v>233</v>
      </c>
      <c r="P904" s="594">
        <v>122</v>
      </c>
      <c r="Q904" s="594">
        <v>112</v>
      </c>
      <c r="R904" s="594">
        <v>234</v>
      </c>
      <c r="S904" s="594" t="s">
        <v>1840</v>
      </c>
      <c r="T904" s="594" t="s">
        <v>1841</v>
      </c>
      <c r="U904" s="607">
        <v>562985.13</v>
      </c>
      <c r="V904" s="607">
        <v>2423525.3199999998</v>
      </c>
      <c r="W904" s="686" t="s">
        <v>2614</v>
      </c>
      <c r="X904" s="620" t="s">
        <v>194</v>
      </c>
      <c r="Y904" s="620" t="s">
        <v>194</v>
      </c>
      <c r="Z904" s="620" t="s">
        <v>194</v>
      </c>
      <c r="AA904" s="620" t="s">
        <v>194</v>
      </c>
    </row>
    <row r="905" spans="1:28" ht="31" customHeight="1" x14ac:dyDescent="0.35">
      <c r="A905" s="276"/>
      <c r="B905" s="651" t="s">
        <v>186</v>
      </c>
      <c r="C905" s="594"/>
      <c r="D905" s="594"/>
      <c r="E905" s="594"/>
      <c r="F905" s="637">
        <v>222</v>
      </c>
      <c r="G905" s="591"/>
      <c r="H905" s="607"/>
      <c r="I905" s="637"/>
      <c r="J905" s="607"/>
      <c r="K905" s="659"/>
      <c r="L905" s="660"/>
      <c r="M905" s="594"/>
      <c r="N905" s="594"/>
      <c r="O905" s="594"/>
      <c r="P905" s="594"/>
      <c r="Q905" s="594"/>
      <c r="R905" s="594"/>
      <c r="S905" s="594"/>
      <c r="T905" s="594"/>
      <c r="U905" s="607"/>
      <c r="V905" s="607"/>
      <c r="W905" s="611" t="s">
        <v>2725</v>
      </c>
      <c r="X905" s="620"/>
      <c r="Y905" s="620"/>
      <c r="Z905" s="620"/>
      <c r="AA905" s="620"/>
    </row>
    <row r="906" spans="1:28" ht="31" customHeight="1" x14ac:dyDescent="0.35">
      <c r="A906" s="284">
        <v>449</v>
      </c>
      <c r="B906" s="651" t="s">
        <v>1842</v>
      </c>
      <c r="C906" s="649" t="s">
        <v>1843</v>
      </c>
      <c r="D906" s="649" t="s">
        <v>356</v>
      </c>
      <c r="E906" s="598" t="s">
        <v>1844</v>
      </c>
      <c r="F906" s="637"/>
      <c r="G906" s="659">
        <f>F905</f>
        <v>222</v>
      </c>
      <c r="H906" s="607">
        <v>48.32</v>
      </c>
      <c r="I906" s="637">
        <f>I904+F905</f>
        <v>29718.839000000004</v>
      </c>
      <c r="J906" s="598">
        <v>240.04400000000001</v>
      </c>
      <c r="K906" s="637">
        <f t="shared" si="462"/>
        <v>673</v>
      </c>
      <c r="L906" s="607">
        <f t="shared" si="463"/>
        <v>336.5</v>
      </c>
      <c r="M906" s="598">
        <v>109</v>
      </c>
      <c r="N906" s="598">
        <v>191</v>
      </c>
      <c r="O906" s="598">
        <v>300</v>
      </c>
      <c r="P906" s="598">
        <v>110</v>
      </c>
      <c r="Q906" s="598">
        <v>194</v>
      </c>
      <c r="R906" s="598">
        <v>304</v>
      </c>
      <c r="S906" s="598" t="s">
        <v>1845</v>
      </c>
      <c r="T906" s="598" t="s">
        <v>1846</v>
      </c>
      <c r="U906" s="602">
        <v>563191.37</v>
      </c>
      <c r="V906" s="602">
        <v>2423443.17</v>
      </c>
      <c r="W906" s="686" t="s">
        <v>2614</v>
      </c>
      <c r="X906" s="620" t="s">
        <v>194</v>
      </c>
      <c r="Y906" s="620" t="s">
        <v>194</v>
      </c>
      <c r="Z906" s="620" t="s">
        <v>194</v>
      </c>
      <c r="AA906" s="620" t="s">
        <v>194</v>
      </c>
    </row>
    <row r="907" spans="1:28" ht="31" customHeight="1" x14ac:dyDescent="0.35">
      <c r="A907" s="276"/>
      <c r="B907" s="651" t="s">
        <v>186</v>
      </c>
      <c r="C907" s="594"/>
      <c r="D907" s="598"/>
      <c r="E907" s="598"/>
      <c r="F907" s="637">
        <v>451</v>
      </c>
      <c r="G907" s="617"/>
      <c r="H907" s="607"/>
      <c r="I907" s="637"/>
      <c r="J907" s="598"/>
      <c r="K907" s="659"/>
      <c r="L907" s="660"/>
      <c r="M907" s="598"/>
      <c r="N907" s="598"/>
      <c r="O907" s="598"/>
      <c r="P907" s="598"/>
      <c r="Q907" s="598"/>
      <c r="R907" s="598"/>
      <c r="S907" s="598"/>
      <c r="T907" s="598"/>
      <c r="U907" s="602"/>
      <c r="V907" s="602"/>
      <c r="W907" s="655" t="s">
        <v>1847</v>
      </c>
      <c r="X907" s="620"/>
      <c r="Y907" s="620"/>
      <c r="Z907" s="620"/>
      <c r="AA907" s="620"/>
    </row>
    <row r="908" spans="1:28" ht="31" customHeight="1" x14ac:dyDescent="0.35">
      <c r="A908" s="284">
        <v>450</v>
      </c>
      <c r="B908" s="651" t="s">
        <v>186</v>
      </c>
      <c r="C908" s="649" t="s">
        <v>1848</v>
      </c>
      <c r="D908" s="649" t="s">
        <v>120</v>
      </c>
      <c r="E908" s="598" t="s">
        <v>186</v>
      </c>
      <c r="F908" s="637"/>
      <c r="G908" s="660"/>
      <c r="H908" s="607">
        <v>62.83</v>
      </c>
      <c r="I908" s="637">
        <f>I906+F907</f>
        <v>30169.839000000004</v>
      </c>
      <c r="J908" s="598">
        <v>234.32499999999999</v>
      </c>
      <c r="K908" s="637">
        <f t="shared" si="462"/>
        <v>845</v>
      </c>
      <c r="L908" s="607">
        <f t="shared" si="463"/>
        <v>422.5</v>
      </c>
      <c r="M908" s="598">
        <v>218</v>
      </c>
      <c r="N908" s="598">
        <v>236</v>
      </c>
      <c r="O908" s="598">
        <v>454</v>
      </c>
      <c r="P908" s="598">
        <v>220</v>
      </c>
      <c r="Q908" s="598">
        <v>227</v>
      </c>
      <c r="R908" s="598">
        <v>448</v>
      </c>
      <c r="S908" s="598" t="s">
        <v>1849</v>
      </c>
      <c r="T908" s="598" t="s">
        <v>1850</v>
      </c>
      <c r="U908" s="602">
        <v>563559.53700000001</v>
      </c>
      <c r="V908" s="602">
        <v>2423183.8969999999</v>
      </c>
      <c r="W908" s="686" t="s">
        <v>2614</v>
      </c>
      <c r="X908" s="620" t="s">
        <v>194</v>
      </c>
      <c r="Y908" s="620" t="s">
        <v>194</v>
      </c>
      <c r="Z908" s="620" t="s">
        <v>194</v>
      </c>
      <c r="AA908" s="620" t="s">
        <v>194</v>
      </c>
    </row>
    <row r="909" spans="1:28" ht="31" customHeight="1" x14ac:dyDescent="0.35">
      <c r="A909" s="276"/>
      <c r="B909" s="651" t="s">
        <v>186</v>
      </c>
      <c r="C909" s="594"/>
      <c r="D909" s="598"/>
      <c r="E909" s="598"/>
      <c r="F909" s="637">
        <v>394</v>
      </c>
      <c r="G909" s="617"/>
      <c r="H909" s="607"/>
      <c r="I909" s="637"/>
      <c r="J909" s="598"/>
      <c r="K909" s="659"/>
      <c r="L909" s="660"/>
      <c r="M909" s="598"/>
      <c r="N909" s="598"/>
      <c r="O909" s="598"/>
      <c r="P909" s="598"/>
      <c r="Q909" s="598"/>
      <c r="R909" s="598"/>
      <c r="S909" s="598"/>
      <c r="T909" s="598"/>
      <c r="U909" s="602"/>
      <c r="V909" s="602"/>
      <c r="W909" s="656" t="s">
        <v>566</v>
      </c>
      <c r="X909" s="620"/>
      <c r="Y909" s="620"/>
      <c r="Z909" s="620"/>
      <c r="AA909" s="620"/>
    </row>
    <row r="910" spans="1:28" ht="31" customHeight="1" x14ac:dyDescent="0.35">
      <c r="A910" s="284">
        <v>451</v>
      </c>
      <c r="B910" s="651" t="s">
        <v>186</v>
      </c>
      <c r="C910" s="594" t="s">
        <v>1851</v>
      </c>
      <c r="D910" s="598" t="s">
        <v>49</v>
      </c>
      <c r="E910" s="598" t="s">
        <v>186</v>
      </c>
      <c r="F910" s="637"/>
      <c r="G910" s="660"/>
      <c r="H910" s="607">
        <v>56.83</v>
      </c>
      <c r="I910" s="637">
        <f>I908+F909</f>
        <v>30563.839000000004</v>
      </c>
      <c r="J910" s="598">
        <v>231.721</v>
      </c>
      <c r="K910" s="637">
        <f t="shared" si="462"/>
        <v>846</v>
      </c>
      <c r="L910" s="607">
        <f t="shared" si="463"/>
        <v>423</v>
      </c>
      <c r="M910" s="598">
        <v>159</v>
      </c>
      <c r="N910" s="598">
        <v>223</v>
      </c>
      <c r="O910" s="598">
        <v>382</v>
      </c>
      <c r="P910" s="598">
        <v>168</v>
      </c>
      <c r="Q910" s="598">
        <v>224</v>
      </c>
      <c r="R910" s="598">
        <v>392</v>
      </c>
      <c r="S910" s="598" t="s">
        <v>1852</v>
      </c>
      <c r="T910" s="598" t="s">
        <v>1853</v>
      </c>
      <c r="U910" s="602">
        <v>563880.89300000004</v>
      </c>
      <c r="V910" s="602">
        <v>2422955.9360000002</v>
      </c>
      <c r="W910" s="686" t="s">
        <v>2614</v>
      </c>
      <c r="X910" s="620" t="s">
        <v>194</v>
      </c>
      <c r="Y910" s="620" t="s">
        <v>194</v>
      </c>
      <c r="Z910" s="620" t="s">
        <v>194</v>
      </c>
      <c r="AA910" s="620" t="s">
        <v>194</v>
      </c>
    </row>
    <row r="911" spans="1:28" ht="31" customHeight="1" x14ac:dyDescent="0.35">
      <c r="A911" s="276"/>
      <c r="B911" s="651" t="s">
        <v>186</v>
      </c>
      <c r="C911" s="594"/>
      <c r="D911" s="598"/>
      <c r="E911" s="598"/>
      <c r="F911" s="637">
        <v>452</v>
      </c>
      <c r="G911" s="617"/>
      <c r="H911" s="607"/>
      <c r="I911" s="637"/>
      <c r="J911" s="598"/>
      <c r="K911" s="659"/>
      <c r="L911" s="660"/>
      <c r="M911" s="598"/>
      <c r="N911" s="598"/>
      <c r="O911" s="598"/>
      <c r="P911" s="598"/>
      <c r="Q911" s="598"/>
      <c r="R911" s="598"/>
      <c r="S911" s="598"/>
      <c r="T911" s="598"/>
      <c r="U911" s="602"/>
      <c r="V911" s="602"/>
      <c r="W911" s="656" t="s">
        <v>1854</v>
      </c>
      <c r="X911" s="620"/>
      <c r="Y911" s="620"/>
      <c r="Z911" s="620"/>
      <c r="AA911" s="620"/>
    </row>
    <row r="912" spans="1:28" ht="31" customHeight="1" x14ac:dyDescent="0.35">
      <c r="A912" s="284">
        <v>452</v>
      </c>
      <c r="B912" s="651" t="s">
        <v>186</v>
      </c>
      <c r="C912" s="594" t="s">
        <v>1855</v>
      </c>
      <c r="D912" s="598" t="s">
        <v>65</v>
      </c>
      <c r="E912" s="598" t="s">
        <v>186</v>
      </c>
      <c r="F912" s="637"/>
      <c r="G912" s="617"/>
      <c r="H912" s="607">
        <v>59.83</v>
      </c>
      <c r="I912" s="637">
        <f>I910+F911</f>
        <v>31015.839000000004</v>
      </c>
      <c r="J912" s="598">
        <v>229.64400000000001</v>
      </c>
      <c r="K912" s="637">
        <f t="shared" si="462"/>
        <v>848</v>
      </c>
      <c r="L912" s="607">
        <f t="shared" si="463"/>
        <v>424</v>
      </c>
      <c r="M912" s="598">
        <v>230</v>
      </c>
      <c r="N912" s="598">
        <v>210</v>
      </c>
      <c r="O912" s="598">
        <v>441</v>
      </c>
      <c r="P912" s="598">
        <v>230</v>
      </c>
      <c r="Q912" s="598">
        <v>208</v>
      </c>
      <c r="R912" s="598">
        <v>438</v>
      </c>
      <c r="S912" s="598" t="s">
        <v>1856</v>
      </c>
      <c r="T912" s="598" t="s">
        <v>1857</v>
      </c>
      <c r="U912" s="602">
        <v>564249.55500000005</v>
      </c>
      <c r="V912" s="602">
        <v>2422694.4169999999</v>
      </c>
      <c r="W912" s="686" t="s">
        <v>2615</v>
      </c>
      <c r="X912" s="620" t="s">
        <v>194</v>
      </c>
      <c r="Y912" s="620" t="s">
        <v>194</v>
      </c>
      <c r="Z912" s="620" t="s">
        <v>194</v>
      </c>
      <c r="AA912" s="620" t="s">
        <v>194</v>
      </c>
    </row>
    <row r="913" spans="1:27" ht="31" customHeight="1" x14ac:dyDescent="0.35">
      <c r="A913" s="276"/>
      <c r="B913" s="651" t="s">
        <v>186</v>
      </c>
      <c r="C913" s="594"/>
      <c r="D913" s="598"/>
      <c r="E913" s="598"/>
      <c r="F913" s="637">
        <v>396</v>
      </c>
      <c r="G913" s="617"/>
      <c r="H913" s="607"/>
      <c r="I913" s="637"/>
      <c r="J913" s="598"/>
      <c r="K913" s="659"/>
      <c r="L913" s="660"/>
      <c r="M913" s="598"/>
      <c r="N913" s="598"/>
      <c r="O913" s="598"/>
      <c r="P913" s="598"/>
      <c r="Q913" s="598"/>
      <c r="R913" s="598"/>
      <c r="S913" s="598"/>
      <c r="T913" s="598"/>
      <c r="U913" s="602"/>
      <c r="V913" s="602"/>
      <c r="W913" s="656" t="s">
        <v>566</v>
      </c>
      <c r="X913" s="620"/>
      <c r="Y913" s="620"/>
      <c r="Z913" s="620"/>
      <c r="AA913" s="620"/>
    </row>
    <row r="914" spans="1:27" ht="31" customHeight="1" x14ac:dyDescent="0.35">
      <c r="A914" s="284">
        <v>453</v>
      </c>
      <c r="B914" s="651" t="s">
        <v>186</v>
      </c>
      <c r="C914" s="594" t="s">
        <v>1858</v>
      </c>
      <c r="D914" s="598" t="s">
        <v>49</v>
      </c>
      <c r="E914" s="598" t="s">
        <v>186</v>
      </c>
      <c r="F914" s="637"/>
      <c r="G914" s="637"/>
      <c r="H914" s="607">
        <v>56.83</v>
      </c>
      <c r="I914" s="637">
        <f>I912+F913</f>
        <v>31411.839000000004</v>
      </c>
      <c r="J914" s="598">
        <v>229.953</v>
      </c>
      <c r="K914" s="637">
        <f t="shared" si="462"/>
        <v>831</v>
      </c>
      <c r="L914" s="607">
        <f t="shared" si="463"/>
        <v>415.5</v>
      </c>
      <c r="M914" s="598">
        <v>186</v>
      </c>
      <c r="N914" s="598">
        <v>226</v>
      </c>
      <c r="O914" s="598">
        <v>412</v>
      </c>
      <c r="P914" s="598">
        <v>189</v>
      </c>
      <c r="Q914" s="598">
        <v>225</v>
      </c>
      <c r="R914" s="598">
        <v>414</v>
      </c>
      <c r="S914" s="598" t="s">
        <v>1859</v>
      </c>
      <c r="T914" s="598" t="s">
        <v>1860</v>
      </c>
      <c r="U914" s="602">
        <v>564572.54200000002</v>
      </c>
      <c r="V914" s="602">
        <v>2422465.298</v>
      </c>
      <c r="W914" s="686" t="s">
        <v>2615</v>
      </c>
      <c r="X914" s="620" t="s">
        <v>194</v>
      </c>
      <c r="Y914" s="620" t="s">
        <v>194</v>
      </c>
      <c r="Z914" s="620" t="s">
        <v>194</v>
      </c>
      <c r="AA914" s="620" t="s">
        <v>194</v>
      </c>
    </row>
    <row r="915" spans="1:27" ht="31" customHeight="1" x14ac:dyDescent="0.35">
      <c r="A915" s="276"/>
      <c r="B915" s="651" t="s">
        <v>186</v>
      </c>
      <c r="C915" s="594"/>
      <c r="D915" s="598"/>
      <c r="E915" s="598"/>
      <c r="F915" s="637">
        <v>435</v>
      </c>
      <c r="G915" s="617"/>
      <c r="H915" s="607"/>
      <c r="I915" s="637"/>
      <c r="J915" s="598"/>
      <c r="K915" s="659"/>
      <c r="L915" s="660"/>
      <c r="M915" s="598"/>
      <c r="N915" s="598"/>
      <c r="O915" s="598"/>
      <c r="P915" s="598"/>
      <c r="Q915" s="598"/>
      <c r="R915" s="598"/>
      <c r="S915" s="598"/>
      <c r="T915" s="598"/>
      <c r="U915" s="602"/>
      <c r="V915" s="602"/>
      <c r="W915" s="656" t="s">
        <v>1049</v>
      </c>
      <c r="X915" s="620"/>
      <c r="Y915" s="620"/>
      <c r="Z915" s="620"/>
      <c r="AA915" s="620"/>
    </row>
    <row r="916" spans="1:27" ht="31" customHeight="1" x14ac:dyDescent="0.35">
      <c r="A916" s="284">
        <v>454</v>
      </c>
      <c r="B916" s="651" t="s">
        <v>186</v>
      </c>
      <c r="C916" s="594" t="s">
        <v>1861</v>
      </c>
      <c r="D916" s="598" t="s">
        <v>45</v>
      </c>
      <c r="E916" s="598" t="s">
        <v>186</v>
      </c>
      <c r="F916" s="637"/>
      <c r="G916" s="617"/>
      <c r="H916" s="607">
        <v>53.83</v>
      </c>
      <c r="I916" s="637">
        <f>I914+F915</f>
        <v>31846.839000000004</v>
      </c>
      <c r="J916" s="598">
        <v>231.00299999999999</v>
      </c>
      <c r="K916" s="637">
        <f t="shared" si="462"/>
        <v>842</v>
      </c>
      <c r="L916" s="607">
        <f t="shared" si="463"/>
        <v>421</v>
      </c>
      <c r="M916" s="598">
        <v>210</v>
      </c>
      <c r="N916" s="598">
        <v>206</v>
      </c>
      <c r="O916" s="598">
        <v>416</v>
      </c>
      <c r="P916" s="598">
        <v>212</v>
      </c>
      <c r="Q916" s="598">
        <v>206</v>
      </c>
      <c r="R916" s="598">
        <v>418</v>
      </c>
      <c r="S916" s="598" t="s">
        <v>1862</v>
      </c>
      <c r="T916" s="598" t="s">
        <v>1863</v>
      </c>
      <c r="U916" s="602">
        <v>564927.33900000004</v>
      </c>
      <c r="V916" s="602">
        <v>2422213.6159999999</v>
      </c>
      <c r="W916" s="686" t="s">
        <v>2616</v>
      </c>
      <c r="X916" s="620" t="s">
        <v>194</v>
      </c>
      <c r="Y916" s="620" t="s">
        <v>194</v>
      </c>
      <c r="Z916" s="620" t="s">
        <v>194</v>
      </c>
      <c r="AA916" s="620" t="s">
        <v>194</v>
      </c>
    </row>
    <row r="917" spans="1:27" ht="31" customHeight="1" x14ac:dyDescent="0.35">
      <c r="A917" s="276"/>
      <c r="B917" s="651" t="s">
        <v>186</v>
      </c>
      <c r="C917" s="594"/>
      <c r="D917" s="598"/>
      <c r="E917" s="598"/>
      <c r="F917" s="637">
        <v>407</v>
      </c>
      <c r="G917" s="617"/>
      <c r="H917" s="607"/>
      <c r="I917" s="637"/>
      <c r="J917" s="598"/>
      <c r="K917" s="659"/>
      <c r="L917" s="660"/>
      <c r="M917" s="598"/>
      <c r="N917" s="598"/>
      <c r="O917" s="598"/>
      <c r="P917" s="598"/>
      <c r="Q917" s="598"/>
      <c r="R917" s="598"/>
      <c r="S917" s="598"/>
      <c r="T917" s="598"/>
      <c r="U917" s="602"/>
      <c r="V917" s="602"/>
      <c r="W917" s="656" t="s">
        <v>645</v>
      </c>
      <c r="X917" s="620"/>
      <c r="Y917" s="620"/>
      <c r="Z917" s="620"/>
      <c r="AA917" s="620"/>
    </row>
    <row r="918" spans="1:27" ht="31" customHeight="1" x14ac:dyDescent="0.35">
      <c r="A918" s="284">
        <v>455</v>
      </c>
      <c r="B918" s="651" t="s">
        <v>186</v>
      </c>
      <c r="C918" s="594" t="s">
        <v>1864</v>
      </c>
      <c r="D918" s="598" t="s">
        <v>49</v>
      </c>
      <c r="E918" s="598" t="s">
        <v>186</v>
      </c>
      <c r="F918" s="637"/>
      <c r="G918" s="692"/>
      <c r="H918" s="607">
        <v>56.83</v>
      </c>
      <c r="I918" s="637">
        <f>I916+F917</f>
        <v>32253.839000000004</v>
      </c>
      <c r="J918" s="598">
        <v>227.48500000000001</v>
      </c>
      <c r="K918" s="637">
        <f t="shared" si="462"/>
        <v>846</v>
      </c>
      <c r="L918" s="607">
        <f t="shared" si="463"/>
        <v>423</v>
      </c>
      <c r="M918" s="598">
        <v>202</v>
      </c>
      <c r="N918" s="598">
        <v>225</v>
      </c>
      <c r="O918" s="598">
        <v>427</v>
      </c>
      <c r="P918" s="598">
        <v>203</v>
      </c>
      <c r="Q918" s="598">
        <v>224</v>
      </c>
      <c r="R918" s="598">
        <v>427</v>
      </c>
      <c r="S918" s="598" t="s">
        <v>1865</v>
      </c>
      <c r="T918" s="598" t="s">
        <v>1866</v>
      </c>
      <c r="U918" s="602">
        <v>565259.29799999995</v>
      </c>
      <c r="V918" s="602">
        <v>2421978.1329999999</v>
      </c>
      <c r="W918" s="686" t="s">
        <v>2617</v>
      </c>
      <c r="X918" s="620" t="s">
        <v>194</v>
      </c>
      <c r="Y918" s="620" t="s">
        <v>194</v>
      </c>
      <c r="Z918" s="620" t="s">
        <v>194</v>
      </c>
      <c r="AA918" s="620" t="s">
        <v>194</v>
      </c>
    </row>
    <row r="919" spans="1:27" ht="31" customHeight="1" x14ac:dyDescent="0.35">
      <c r="A919" s="276"/>
      <c r="B919" s="651" t="s">
        <v>186</v>
      </c>
      <c r="C919" s="594"/>
      <c r="D919" s="598"/>
      <c r="E919" s="598"/>
      <c r="F919" s="637">
        <v>439</v>
      </c>
      <c r="G919" s="617"/>
      <c r="H919" s="607"/>
      <c r="I919" s="637"/>
      <c r="J919" s="598"/>
      <c r="K919" s="659"/>
      <c r="L919" s="660"/>
      <c r="M919" s="598"/>
      <c r="N919" s="598"/>
      <c r="O919" s="598"/>
      <c r="P919" s="598"/>
      <c r="Q919" s="598"/>
      <c r="R919" s="598"/>
      <c r="S919" s="598"/>
      <c r="T919" s="598"/>
      <c r="U919" s="602"/>
      <c r="V919" s="602"/>
      <c r="W919" s="656" t="s">
        <v>2726</v>
      </c>
      <c r="X919" s="620"/>
      <c r="Y919" s="620"/>
      <c r="Z919" s="620"/>
      <c r="AA919" s="620"/>
    </row>
    <row r="920" spans="1:27" ht="31" customHeight="1" x14ac:dyDescent="0.35">
      <c r="A920" s="284">
        <v>456</v>
      </c>
      <c r="B920" s="651" t="s">
        <v>186</v>
      </c>
      <c r="C920" s="594" t="s">
        <v>1867</v>
      </c>
      <c r="D920" s="598" t="s">
        <v>49</v>
      </c>
      <c r="E920" s="598" t="s">
        <v>186</v>
      </c>
      <c r="F920" s="637"/>
      <c r="G920" s="617"/>
      <c r="H920" s="607">
        <v>56.83</v>
      </c>
      <c r="I920" s="637">
        <f>I918+F919</f>
        <v>32692.839000000004</v>
      </c>
      <c r="J920" s="598">
        <v>226.226</v>
      </c>
      <c r="K920" s="637">
        <f t="shared" si="462"/>
        <v>849</v>
      </c>
      <c r="L920" s="607">
        <f t="shared" si="463"/>
        <v>424.5</v>
      </c>
      <c r="M920" s="598">
        <v>215</v>
      </c>
      <c r="N920" s="598">
        <v>224</v>
      </c>
      <c r="O920" s="598">
        <v>439</v>
      </c>
      <c r="P920" s="598">
        <v>217</v>
      </c>
      <c r="Q920" s="598">
        <v>220</v>
      </c>
      <c r="R920" s="598">
        <v>436</v>
      </c>
      <c r="S920" s="598" t="s">
        <v>1868</v>
      </c>
      <c r="T920" s="598" t="s">
        <v>1869</v>
      </c>
      <c r="U920" s="602">
        <v>565617.35699999996</v>
      </c>
      <c r="V920" s="602">
        <v>2421724.1359999999</v>
      </c>
      <c r="W920" s="686" t="s">
        <v>2617</v>
      </c>
      <c r="X920" s="620" t="s">
        <v>194</v>
      </c>
      <c r="Y920" s="620" t="s">
        <v>194</v>
      </c>
      <c r="Z920" s="620" t="s">
        <v>194</v>
      </c>
      <c r="AA920" s="620" t="s">
        <v>194</v>
      </c>
    </row>
    <row r="921" spans="1:27" ht="31" customHeight="1" x14ac:dyDescent="0.35">
      <c r="A921" s="276"/>
      <c r="B921" s="651" t="s">
        <v>186</v>
      </c>
      <c r="C921" s="594"/>
      <c r="D921" s="598"/>
      <c r="E921" s="598"/>
      <c r="F921" s="637">
        <v>410</v>
      </c>
      <c r="G921" s="617"/>
      <c r="H921" s="607"/>
      <c r="I921" s="637"/>
      <c r="J921" s="598"/>
      <c r="K921" s="659"/>
      <c r="L921" s="660"/>
      <c r="M921" s="598"/>
      <c r="N921" s="598"/>
      <c r="O921" s="598"/>
      <c r="P921" s="598"/>
      <c r="Q921" s="598"/>
      <c r="R921" s="598"/>
      <c r="S921" s="598"/>
      <c r="T921" s="598"/>
      <c r="U921" s="602"/>
      <c r="V921" s="602"/>
      <c r="W921" s="656" t="s">
        <v>464</v>
      </c>
      <c r="X921" s="620"/>
      <c r="Y921" s="620"/>
      <c r="Z921" s="620"/>
      <c r="AA921" s="620"/>
    </row>
    <row r="922" spans="1:27" ht="31" customHeight="1" x14ac:dyDescent="0.35">
      <c r="A922" s="284">
        <v>457</v>
      </c>
      <c r="B922" s="651" t="s">
        <v>186</v>
      </c>
      <c r="C922" s="594" t="s">
        <v>1870</v>
      </c>
      <c r="D922" s="598" t="s">
        <v>49</v>
      </c>
      <c r="E922" s="598" t="s">
        <v>186</v>
      </c>
      <c r="F922" s="637"/>
      <c r="G922" s="692"/>
      <c r="H922" s="607">
        <v>56.83</v>
      </c>
      <c r="I922" s="637">
        <f>I920+F921</f>
        <v>33102.839000000007</v>
      </c>
      <c r="J922" s="598">
        <v>222.02600000000001</v>
      </c>
      <c r="K922" s="637">
        <f t="shared" si="462"/>
        <v>794</v>
      </c>
      <c r="L922" s="607">
        <f t="shared" si="463"/>
        <v>397</v>
      </c>
      <c r="M922" s="598">
        <v>187</v>
      </c>
      <c r="N922" s="598">
        <v>237</v>
      </c>
      <c r="O922" s="598">
        <v>424</v>
      </c>
      <c r="P922" s="598">
        <v>192</v>
      </c>
      <c r="Q922" s="598">
        <v>227</v>
      </c>
      <c r="R922" s="598">
        <v>418</v>
      </c>
      <c r="S922" s="598" t="s">
        <v>1871</v>
      </c>
      <c r="T922" s="598" t="s">
        <v>1872</v>
      </c>
      <c r="U922" s="602">
        <v>565951.76300000004</v>
      </c>
      <c r="V922" s="602">
        <v>2421486.9169999999</v>
      </c>
      <c r="W922" s="686" t="s">
        <v>2618</v>
      </c>
      <c r="X922" s="620" t="s">
        <v>194</v>
      </c>
      <c r="Y922" s="620" t="s">
        <v>194</v>
      </c>
      <c r="Z922" s="620" t="s">
        <v>194</v>
      </c>
      <c r="AA922" s="620" t="s">
        <v>194</v>
      </c>
    </row>
    <row r="923" spans="1:27" ht="31" customHeight="1" x14ac:dyDescent="0.35">
      <c r="A923" s="276"/>
      <c r="B923" s="651" t="s">
        <v>186</v>
      </c>
      <c r="C923" s="594"/>
      <c r="D923" s="598"/>
      <c r="E923" s="598"/>
      <c r="F923" s="637">
        <v>384</v>
      </c>
      <c r="G923" s="617"/>
      <c r="H923" s="607"/>
      <c r="I923" s="637"/>
      <c r="J923" s="598"/>
      <c r="K923" s="659"/>
      <c r="L923" s="660"/>
      <c r="M923" s="598"/>
      <c r="N923" s="598"/>
      <c r="O923" s="598"/>
      <c r="P923" s="598"/>
      <c r="Q923" s="598"/>
      <c r="R923" s="598"/>
      <c r="S923" s="598"/>
      <c r="T923" s="598"/>
      <c r="U923" s="602"/>
      <c r="V923" s="602"/>
      <c r="W923" s="656" t="s">
        <v>1057</v>
      </c>
      <c r="X923" s="620"/>
      <c r="Y923" s="620"/>
      <c r="Z923" s="620"/>
      <c r="AA923" s="620"/>
    </row>
    <row r="924" spans="1:27" ht="31" customHeight="1" x14ac:dyDescent="0.35">
      <c r="A924" s="284">
        <v>458</v>
      </c>
      <c r="B924" s="651" t="s">
        <v>186</v>
      </c>
      <c r="C924" s="594" t="s">
        <v>1873</v>
      </c>
      <c r="D924" s="598" t="s">
        <v>45</v>
      </c>
      <c r="E924" s="598" t="s">
        <v>186</v>
      </c>
      <c r="F924" s="637"/>
      <c r="G924" s="659"/>
      <c r="H924" s="607">
        <v>53.83</v>
      </c>
      <c r="I924" s="637">
        <f>I922+F923</f>
        <v>33486.839000000007</v>
      </c>
      <c r="J924" s="598">
        <v>215.458</v>
      </c>
      <c r="K924" s="637">
        <f t="shared" si="462"/>
        <v>756.65800000000002</v>
      </c>
      <c r="L924" s="607">
        <f t="shared" si="463"/>
        <v>378.32900000000001</v>
      </c>
      <c r="M924" s="598">
        <v>148</v>
      </c>
      <c r="N924" s="598">
        <v>136</v>
      </c>
      <c r="O924" s="598">
        <v>284</v>
      </c>
      <c r="P924" s="598">
        <v>159</v>
      </c>
      <c r="Q924" s="598">
        <v>148</v>
      </c>
      <c r="R924" s="598">
        <v>307</v>
      </c>
      <c r="S924" s="598" t="s">
        <v>1874</v>
      </c>
      <c r="T924" s="598" t="s">
        <v>1875</v>
      </c>
      <c r="U924" s="602">
        <v>566264.96299999999</v>
      </c>
      <c r="V924" s="602">
        <v>2421264.7420000001</v>
      </c>
      <c r="W924" s="686" t="s">
        <v>2617</v>
      </c>
      <c r="X924" s="620" t="s">
        <v>194</v>
      </c>
      <c r="Y924" s="620" t="s">
        <v>194</v>
      </c>
      <c r="Z924" s="620" t="s">
        <v>194</v>
      </c>
      <c r="AA924" s="620" t="s">
        <v>194</v>
      </c>
    </row>
    <row r="925" spans="1:27" ht="31" customHeight="1" x14ac:dyDescent="0.35">
      <c r="A925" s="276"/>
      <c r="B925" s="651" t="s">
        <v>186</v>
      </c>
      <c r="C925" s="594"/>
      <c r="D925" s="598"/>
      <c r="E925" s="598"/>
      <c r="F925" s="637">
        <v>372.65800000000002</v>
      </c>
      <c r="G925" s="617"/>
      <c r="H925" s="607"/>
      <c r="I925" s="637"/>
      <c r="J925" s="598"/>
      <c r="K925" s="659"/>
      <c r="L925" s="660"/>
      <c r="M925" s="598"/>
      <c r="N925" s="598"/>
      <c r="O925" s="598"/>
      <c r="P925" s="598"/>
      <c r="Q925" s="598"/>
      <c r="R925" s="598"/>
      <c r="S925" s="598"/>
      <c r="T925" s="598"/>
      <c r="U925" s="602"/>
      <c r="V925" s="602"/>
      <c r="W925" s="656" t="s">
        <v>196</v>
      </c>
      <c r="X925" s="620"/>
      <c r="Y925" s="620"/>
      <c r="Z925" s="620"/>
      <c r="AA925" s="620"/>
    </row>
    <row r="926" spans="1:27" ht="31" customHeight="1" x14ac:dyDescent="0.35">
      <c r="A926" s="284">
        <v>459</v>
      </c>
      <c r="B926" s="651" t="s">
        <v>1876</v>
      </c>
      <c r="C926" s="594" t="s">
        <v>1877</v>
      </c>
      <c r="D926" s="598" t="s">
        <v>252</v>
      </c>
      <c r="E926" s="598" t="s">
        <v>1878</v>
      </c>
      <c r="F926" s="637"/>
      <c r="G926" s="637">
        <f>SUM(F907:F925)</f>
        <v>4140.6580000000004</v>
      </c>
      <c r="H926" s="607">
        <v>57.32</v>
      </c>
      <c r="I926" s="637">
        <f>I924+F925</f>
        <v>33859.49700000001</v>
      </c>
      <c r="J926" s="598">
        <v>217.24799999999999</v>
      </c>
      <c r="K926" s="637">
        <f t="shared" si="462"/>
        <v>899.36199999999997</v>
      </c>
      <c r="L926" s="607">
        <f t="shared" si="463"/>
        <v>449.68099999999998</v>
      </c>
      <c r="M926" s="598">
        <v>238</v>
      </c>
      <c r="N926" s="598">
        <v>255</v>
      </c>
      <c r="O926" s="598">
        <v>493</v>
      </c>
      <c r="P926" s="598">
        <v>226</v>
      </c>
      <c r="Q926" s="598">
        <v>257</v>
      </c>
      <c r="R926" s="598">
        <v>483</v>
      </c>
      <c r="S926" s="598" t="s">
        <v>1879</v>
      </c>
      <c r="T926" s="598" t="s">
        <v>1880</v>
      </c>
      <c r="U926" s="602">
        <v>566568.91200000001</v>
      </c>
      <c r="V926" s="602">
        <v>2421049.1290000002</v>
      </c>
      <c r="W926" s="686" t="s">
        <v>2617</v>
      </c>
      <c r="X926" s="620" t="s">
        <v>194</v>
      </c>
      <c r="Y926" s="620" t="s">
        <v>194</v>
      </c>
      <c r="Z926" s="620" t="s">
        <v>194</v>
      </c>
      <c r="AA926" s="620" t="s">
        <v>194</v>
      </c>
    </row>
    <row r="927" spans="1:27" ht="31" customHeight="1" x14ac:dyDescent="0.35">
      <c r="A927" s="276"/>
      <c r="B927" s="651" t="s">
        <v>186</v>
      </c>
      <c r="C927" s="594"/>
      <c r="D927" s="598"/>
      <c r="E927" s="598"/>
      <c r="F927" s="637">
        <v>526.70399999999995</v>
      </c>
      <c r="G927" s="617"/>
      <c r="H927" s="607"/>
      <c r="I927" s="637"/>
      <c r="J927" s="598"/>
      <c r="K927" s="659"/>
      <c r="L927" s="660"/>
      <c r="M927" s="598"/>
      <c r="N927" s="598"/>
      <c r="O927" s="598"/>
      <c r="P927" s="598"/>
      <c r="Q927" s="598"/>
      <c r="R927" s="598"/>
      <c r="S927" s="598"/>
      <c r="T927" s="598"/>
      <c r="U927" s="602"/>
      <c r="V927" s="602"/>
      <c r="W927" s="656" t="s">
        <v>1881</v>
      </c>
      <c r="X927" s="620"/>
      <c r="Y927" s="620"/>
      <c r="Z927" s="620"/>
      <c r="AA927" s="620"/>
    </row>
    <row r="928" spans="1:27" ht="31" customHeight="1" x14ac:dyDescent="0.35">
      <c r="A928" s="284">
        <v>460</v>
      </c>
      <c r="B928" s="651" t="s">
        <v>1882</v>
      </c>
      <c r="C928" s="594" t="s">
        <v>1883</v>
      </c>
      <c r="D928" s="598" t="s">
        <v>388</v>
      </c>
      <c r="E928" s="598" t="s">
        <v>1884</v>
      </c>
      <c r="F928" s="637"/>
      <c r="G928" s="659">
        <f>F927</f>
        <v>526.70399999999995</v>
      </c>
      <c r="H928" s="607">
        <v>57.32</v>
      </c>
      <c r="I928" s="637">
        <f>I926+F927</f>
        <v>34386.201000000008</v>
      </c>
      <c r="J928" s="598">
        <v>220.20099999999999</v>
      </c>
      <c r="K928" s="637">
        <f t="shared" si="462"/>
        <v>981.70399999999995</v>
      </c>
      <c r="L928" s="607">
        <f t="shared" si="463"/>
        <v>490.85199999999998</v>
      </c>
      <c r="M928" s="598">
        <v>273</v>
      </c>
      <c r="N928" s="598">
        <v>253</v>
      </c>
      <c r="O928" s="598">
        <v>527</v>
      </c>
      <c r="P928" s="598">
        <v>273</v>
      </c>
      <c r="Q928" s="598">
        <v>248</v>
      </c>
      <c r="R928" s="598">
        <v>520</v>
      </c>
      <c r="S928" s="598" t="s">
        <v>1885</v>
      </c>
      <c r="T928" s="598" t="s">
        <v>1886</v>
      </c>
      <c r="U928" s="602">
        <v>567025.56499999994</v>
      </c>
      <c r="V928" s="602">
        <v>2420786.67</v>
      </c>
      <c r="W928" s="686" t="s">
        <v>2619</v>
      </c>
      <c r="X928" s="620" t="s">
        <v>194</v>
      </c>
      <c r="Y928" s="620" t="s">
        <v>194</v>
      </c>
      <c r="Z928" s="620" t="s">
        <v>194</v>
      </c>
      <c r="AA928" s="620" t="s">
        <v>194</v>
      </c>
    </row>
    <row r="929" spans="1:27" ht="31" customHeight="1" x14ac:dyDescent="0.35">
      <c r="A929" s="276"/>
      <c r="B929" s="651" t="s">
        <v>186</v>
      </c>
      <c r="C929" s="594"/>
      <c r="D929" s="598"/>
      <c r="E929" s="598"/>
      <c r="F929" s="637">
        <v>455</v>
      </c>
      <c r="G929" s="617"/>
      <c r="H929" s="607"/>
      <c r="I929" s="637"/>
      <c r="J929" s="598"/>
      <c r="K929" s="659"/>
      <c r="L929" s="660"/>
      <c r="M929" s="598"/>
      <c r="N929" s="598"/>
      <c r="O929" s="598"/>
      <c r="P929" s="598"/>
      <c r="Q929" s="598"/>
      <c r="R929" s="598"/>
      <c r="S929" s="598"/>
      <c r="T929" s="598"/>
      <c r="U929" s="602"/>
      <c r="V929" s="602"/>
      <c r="W929" s="656" t="s">
        <v>1887</v>
      </c>
      <c r="X929" s="620"/>
      <c r="Y929" s="620"/>
      <c r="Z929" s="620"/>
      <c r="AA929" s="620"/>
    </row>
    <row r="930" spans="1:27" ht="31" customHeight="1" x14ac:dyDescent="0.35">
      <c r="A930" s="284">
        <v>461</v>
      </c>
      <c r="B930" s="651" t="s">
        <v>186</v>
      </c>
      <c r="C930" s="594" t="s">
        <v>1888</v>
      </c>
      <c r="D930" s="598" t="s">
        <v>45</v>
      </c>
      <c r="E930" s="598" t="s">
        <v>186</v>
      </c>
      <c r="F930" s="637"/>
      <c r="G930" s="617"/>
      <c r="H930" s="607">
        <v>53.83</v>
      </c>
      <c r="I930" s="637">
        <f>I928+F929</f>
        <v>34841.201000000008</v>
      </c>
      <c r="J930" s="598">
        <v>222.64699999999999</v>
      </c>
      <c r="K930" s="637">
        <f t="shared" si="462"/>
        <v>849</v>
      </c>
      <c r="L930" s="607">
        <f t="shared" si="463"/>
        <v>424.5</v>
      </c>
      <c r="M930" s="598">
        <v>202</v>
      </c>
      <c r="N930" s="598">
        <v>189</v>
      </c>
      <c r="O930" s="598">
        <v>391</v>
      </c>
      <c r="P930" s="598">
        <v>209</v>
      </c>
      <c r="Q930" s="598">
        <v>191</v>
      </c>
      <c r="R930" s="598">
        <v>400</v>
      </c>
      <c r="S930" s="598" t="s">
        <v>1889</v>
      </c>
      <c r="T930" s="598" t="s">
        <v>1890</v>
      </c>
      <c r="U930" s="602">
        <v>567478.33100000001</v>
      </c>
      <c r="V930" s="602">
        <v>2420741.6409999998</v>
      </c>
      <c r="W930" s="686" t="s">
        <v>2619</v>
      </c>
      <c r="X930" s="620" t="s">
        <v>194</v>
      </c>
      <c r="Y930" s="620" t="s">
        <v>194</v>
      </c>
      <c r="Z930" s="620" t="s">
        <v>194</v>
      </c>
      <c r="AA930" s="620" t="s">
        <v>194</v>
      </c>
    </row>
    <row r="931" spans="1:27" ht="31" customHeight="1" x14ac:dyDescent="0.35">
      <c r="A931" s="276"/>
      <c r="B931" s="651" t="s">
        <v>186</v>
      </c>
      <c r="C931" s="594"/>
      <c r="D931" s="598"/>
      <c r="E931" s="598"/>
      <c r="F931" s="637">
        <v>394</v>
      </c>
      <c r="G931" s="617"/>
      <c r="H931" s="607"/>
      <c r="I931" s="637"/>
      <c r="J931" s="598"/>
      <c r="K931" s="659"/>
      <c r="L931" s="660"/>
      <c r="M931" s="598"/>
      <c r="N931" s="598"/>
      <c r="O931" s="598"/>
      <c r="P931" s="598"/>
      <c r="Q931" s="598"/>
      <c r="R931" s="598"/>
      <c r="S931" s="598"/>
      <c r="T931" s="598"/>
      <c r="U931" s="602"/>
      <c r="V931" s="602"/>
      <c r="W931" s="656" t="s">
        <v>1891</v>
      </c>
      <c r="X931" s="620"/>
      <c r="Y931" s="620"/>
      <c r="Z931" s="620"/>
      <c r="AA931" s="620"/>
    </row>
    <row r="932" spans="1:27" ht="31" customHeight="1" x14ac:dyDescent="0.35">
      <c r="A932" s="284">
        <v>462</v>
      </c>
      <c r="B932" s="651" t="s">
        <v>186</v>
      </c>
      <c r="C932" s="594" t="s">
        <v>1892</v>
      </c>
      <c r="D932" s="598" t="s">
        <v>49</v>
      </c>
      <c r="E932" s="598" t="s">
        <v>186</v>
      </c>
      <c r="F932" s="637"/>
      <c r="G932" s="617"/>
      <c r="H932" s="607">
        <v>56.83</v>
      </c>
      <c r="I932" s="637">
        <f>I930+F931</f>
        <v>35235.201000000008</v>
      </c>
      <c r="J932" s="598">
        <v>221.56299999999999</v>
      </c>
      <c r="K932" s="637">
        <f t="shared" si="462"/>
        <v>838</v>
      </c>
      <c r="L932" s="607">
        <f t="shared" si="463"/>
        <v>419</v>
      </c>
      <c r="M932" s="598">
        <v>206</v>
      </c>
      <c r="N932" s="598">
        <v>224</v>
      </c>
      <c r="O932" s="598">
        <v>430</v>
      </c>
      <c r="P932" s="598">
        <v>204</v>
      </c>
      <c r="Q932" s="598">
        <v>224</v>
      </c>
      <c r="R932" s="598">
        <v>428</v>
      </c>
      <c r="S932" s="598" t="s">
        <v>1893</v>
      </c>
      <c r="T932" s="598" t="s">
        <v>1894</v>
      </c>
      <c r="U932" s="602">
        <v>567870.397</v>
      </c>
      <c r="V932" s="602">
        <v>2420702.65</v>
      </c>
      <c r="W932" s="686" t="s">
        <v>2620</v>
      </c>
      <c r="X932" s="620" t="s">
        <v>194</v>
      </c>
      <c r="Y932" s="620" t="s">
        <v>194</v>
      </c>
      <c r="Z932" s="620" t="s">
        <v>194</v>
      </c>
      <c r="AA932" s="620" t="s">
        <v>194</v>
      </c>
    </row>
    <row r="933" spans="1:27" ht="31" customHeight="1" x14ac:dyDescent="0.35">
      <c r="A933" s="276"/>
      <c r="B933" s="651" t="s">
        <v>186</v>
      </c>
      <c r="C933" s="594"/>
      <c r="D933" s="598"/>
      <c r="E933" s="598"/>
      <c r="F933" s="637">
        <v>444</v>
      </c>
      <c r="G933" s="617"/>
      <c r="H933" s="607"/>
      <c r="I933" s="637"/>
      <c r="J933" s="598"/>
      <c r="K933" s="659"/>
      <c r="L933" s="660"/>
      <c r="M933" s="598"/>
      <c r="N933" s="598"/>
      <c r="O933" s="598"/>
      <c r="P933" s="598"/>
      <c r="Q933" s="598"/>
      <c r="R933" s="598"/>
      <c r="S933" s="598"/>
      <c r="T933" s="598"/>
      <c r="U933" s="602"/>
      <c r="V933" s="602"/>
      <c r="W933" s="656" t="s">
        <v>2727</v>
      </c>
      <c r="X933" s="620"/>
      <c r="Y933" s="620"/>
      <c r="Z933" s="620"/>
      <c r="AA933" s="620"/>
    </row>
    <row r="934" spans="1:27" ht="31" customHeight="1" x14ac:dyDescent="0.35">
      <c r="A934" s="284">
        <v>463</v>
      </c>
      <c r="B934" s="651" t="s">
        <v>186</v>
      </c>
      <c r="C934" s="594" t="s">
        <v>1895</v>
      </c>
      <c r="D934" s="598" t="s">
        <v>49</v>
      </c>
      <c r="E934" s="598" t="s">
        <v>186</v>
      </c>
      <c r="F934" s="637"/>
      <c r="G934" s="617"/>
      <c r="H934" s="607">
        <v>56.83</v>
      </c>
      <c r="I934" s="637">
        <f>I932+F933</f>
        <v>35679.201000000008</v>
      </c>
      <c r="J934" s="598">
        <v>221.24100000000001</v>
      </c>
      <c r="K934" s="637">
        <f t="shared" si="462"/>
        <v>849</v>
      </c>
      <c r="L934" s="607">
        <f t="shared" si="463"/>
        <v>424.5</v>
      </c>
      <c r="M934" s="598">
        <v>221</v>
      </c>
      <c r="N934" s="598">
        <v>224</v>
      </c>
      <c r="O934" s="598">
        <v>445</v>
      </c>
      <c r="P934" s="598">
        <v>222</v>
      </c>
      <c r="Q934" s="598">
        <v>219</v>
      </c>
      <c r="R934" s="598">
        <v>441</v>
      </c>
      <c r="S934" s="598" t="s">
        <v>1896</v>
      </c>
      <c r="T934" s="598" t="s">
        <v>1897</v>
      </c>
      <c r="U934" s="602">
        <v>568312.21799999999</v>
      </c>
      <c r="V934" s="602">
        <v>2420658.71</v>
      </c>
      <c r="W934" s="686" t="s">
        <v>2620</v>
      </c>
      <c r="X934" s="620" t="s">
        <v>194</v>
      </c>
      <c r="Y934" s="620" t="s">
        <v>194</v>
      </c>
      <c r="Z934" s="620" t="s">
        <v>194</v>
      </c>
      <c r="AA934" s="620" t="s">
        <v>194</v>
      </c>
    </row>
    <row r="935" spans="1:27" ht="31" customHeight="1" x14ac:dyDescent="0.35">
      <c r="A935" s="276"/>
      <c r="B935" s="651" t="s">
        <v>186</v>
      </c>
      <c r="C935" s="594"/>
      <c r="D935" s="598"/>
      <c r="E935" s="598"/>
      <c r="F935" s="637">
        <v>405</v>
      </c>
      <c r="G935" s="617"/>
      <c r="H935" s="607"/>
      <c r="I935" s="637"/>
      <c r="J935" s="598"/>
      <c r="K935" s="659"/>
      <c r="L935" s="660"/>
      <c r="M935" s="598"/>
      <c r="N935" s="598"/>
      <c r="O935" s="598"/>
      <c r="P935" s="598"/>
      <c r="Q935" s="598"/>
      <c r="R935" s="598"/>
      <c r="S935" s="598"/>
      <c r="T935" s="598"/>
      <c r="U935" s="602"/>
      <c r="V935" s="602"/>
      <c r="W935" s="656" t="s">
        <v>196</v>
      </c>
      <c r="X935" s="620"/>
      <c r="Y935" s="620"/>
      <c r="Z935" s="620"/>
      <c r="AA935" s="620"/>
    </row>
    <row r="936" spans="1:27" ht="31" customHeight="1" x14ac:dyDescent="0.35">
      <c r="A936" s="284">
        <v>464</v>
      </c>
      <c r="B936" s="651" t="s">
        <v>186</v>
      </c>
      <c r="C936" s="594" t="s">
        <v>1898</v>
      </c>
      <c r="D936" s="598" t="s">
        <v>45</v>
      </c>
      <c r="E936" s="598" t="s">
        <v>186</v>
      </c>
      <c r="F936" s="637"/>
      <c r="G936" s="617"/>
      <c r="H936" s="607">
        <v>53.83</v>
      </c>
      <c r="I936" s="637">
        <f>I934+F935</f>
        <v>36084.201000000008</v>
      </c>
      <c r="J936" s="598">
        <v>219.5</v>
      </c>
      <c r="K936" s="637">
        <f t="shared" si="462"/>
        <v>809</v>
      </c>
      <c r="L936" s="607">
        <f t="shared" si="463"/>
        <v>404.5</v>
      </c>
      <c r="M936" s="598">
        <v>182</v>
      </c>
      <c r="N936" s="598">
        <v>207</v>
      </c>
      <c r="O936" s="598">
        <v>389</v>
      </c>
      <c r="P936" s="598">
        <v>187</v>
      </c>
      <c r="Q936" s="598">
        <v>206</v>
      </c>
      <c r="R936" s="598">
        <v>393</v>
      </c>
      <c r="S936" s="598" t="s">
        <v>1899</v>
      </c>
      <c r="T936" s="598" t="s">
        <v>1900</v>
      </c>
      <c r="U936" s="602">
        <v>568715.23</v>
      </c>
      <c r="V936" s="602">
        <v>2420618.6290000002</v>
      </c>
      <c r="W936" s="686" t="s">
        <v>2620</v>
      </c>
      <c r="X936" s="620" t="s">
        <v>194</v>
      </c>
      <c r="Y936" s="620" t="s">
        <v>194</v>
      </c>
      <c r="Z936" s="620" t="s">
        <v>194</v>
      </c>
      <c r="AA936" s="620" t="s">
        <v>194</v>
      </c>
    </row>
    <row r="937" spans="1:27" ht="31" customHeight="1" x14ac:dyDescent="0.35">
      <c r="A937" s="276"/>
      <c r="B937" s="651" t="s">
        <v>186</v>
      </c>
      <c r="C937" s="594"/>
      <c r="D937" s="598"/>
      <c r="E937" s="598"/>
      <c r="F937" s="637">
        <v>404</v>
      </c>
      <c r="G937" s="617"/>
      <c r="H937" s="607"/>
      <c r="I937" s="637"/>
      <c r="J937" s="598"/>
      <c r="K937" s="659"/>
      <c r="L937" s="660"/>
      <c r="M937" s="598"/>
      <c r="N937" s="598"/>
      <c r="O937" s="598"/>
      <c r="P937" s="598"/>
      <c r="Q937" s="598"/>
      <c r="R937" s="598"/>
      <c r="S937" s="598"/>
      <c r="T937" s="598"/>
      <c r="U937" s="602"/>
      <c r="V937" s="602"/>
      <c r="W937" s="656" t="s">
        <v>1164</v>
      </c>
      <c r="X937" s="620"/>
      <c r="Y937" s="620"/>
      <c r="Z937" s="620"/>
      <c r="AA937" s="620"/>
    </row>
    <row r="938" spans="1:27" ht="31" customHeight="1" x14ac:dyDescent="0.35">
      <c r="A938" s="284">
        <v>465</v>
      </c>
      <c r="B938" s="651" t="s">
        <v>186</v>
      </c>
      <c r="C938" s="594" t="s">
        <v>1901</v>
      </c>
      <c r="D938" s="598" t="s">
        <v>45</v>
      </c>
      <c r="E938" s="598" t="s">
        <v>186</v>
      </c>
      <c r="F938" s="637"/>
      <c r="G938" s="637"/>
      <c r="H938" s="607">
        <v>53.83</v>
      </c>
      <c r="I938" s="637">
        <f>I936+F937</f>
        <v>36488.201000000008</v>
      </c>
      <c r="J938" s="598">
        <v>218.572</v>
      </c>
      <c r="K938" s="637">
        <f t="shared" si="462"/>
        <v>804</v>
      </c>
      <c r="L938" s="607">
        <f t="shared" si="463"/>
        <v>402</v>
      </c>
      <c r="M938" s="598">
        <v>198</v>
      </c>
      <c r="N938" s="598">
        <v>200</v>
      </c>
      <c r="O938" s="598">
        <v>399</v>
      </c>
      <c r="P938" s="598">
        <v>200</v>
      </c>
      <c r="Q938" s="598">
        <v>201</v>
      </c>
      <c r="R938" s="598">
        <v>400</v>
      </c>
      <c r="S938" s="598" t="s">
        <v>1902</v>
      </c>
      <c r="T938" s="598" t="s">
        <v>1903</v>
      </c>
      <c r="U938" s="602">
        <v>569117.24600000004</v>
      </c>
      <c r="V938" s="602">
        <v>2420578.648</v>
      </c>
      <c r="W938" s="686" t="s">
        <v>2620</v>
      </c>
      <c r="X938" s="620" t="s">
        <v>194</v>
      </c>
      <c r="Y938" s="620" t="s">
        <v>194</v>
      </c>
      <c r="Z938" s="620" t="s">
        <v>194</v>
      </c>
      <c r="AA938" s="620" t="s">
        <v>194</v>
      </c>
    </row>
    <row r="939" spans="1:27" ht="31" customHeight="1" x14ac:dyDescent="0.35">
      <c r="A939" s="276"/>
      <c r="B939" s="651" t="s">
        <v>186</v>
      </c>
      <c r="C939" s="594"/>
      <c r="D939" s="598"/>
      <c r="E939" s="598"/>
      <c r="F939" s="637">
        <v>400</v>
      </c>
      <c r="G939" s="617"/>
      <c r="H939" s="607"/>
      <c r="I939" s="637"/>
      <c r="J939" s="598"/>
      <c r="K939" s="659"/>
      <c r="L939" s="660"/>
      <c r="M939" s="598"/>
      <c r="N939" s="598"/>
      <c r="O939" s="598"/>
      <c r="P939" s="598"/>
      <c r="Q939" s="598"/>
      <c r="R939" s="598"/>
      <c r="S939" s="598"/>
      <c r="T939" s="598"/>
      <c r="U939" s="602"/>
      <c r="V939" s="602"/>
      <c r="W939" s="656" t="s">
        <v>580</v>
      </c>
      <c r="X939" s="620"/>
      <c r="Y939" s="620"/>
      <c r="Z939" s="620"/>
      <c r="AA939" s="620"/>
    </row>
    <row r="940" spans="1:27" ht="31" customHeight="1" x14ac:dyDescent="0.35">
      <c r="A940" s="284">
        <v>466</v>
      </c>
      <c r="B940" s="651" t="s">
        <v>186</v>
      </c>
      <c r="C940" s="594" t="s">
        <v>1904</v>
      </c>
      <c r="D940" s="598" t="s">
        <v>45</v>
      </c>
      <c r="E940" s="598" t="s">
        <v>186</v>
      </c>
      <c r="F940" s="637"/>
      <c r="G940" s="617"/>
      <c r="H940" s="607">
        <v>53.83</v>
      </c>
      <c r="I940" s="637">
        <f>I938+F939</f>
        <v>36888.201000000008</v>
      </c>
      <c r="J940" s="598">
        <v>218.589</v>
      </c>
      <c r="K940" s="637">
        <f t="shared" si="462"/>
        <v>801</v>
      </c>
      <c r="L940" s="607">
        <f t="shared" si="463"/>
        <v>400.5</v>
      </c>
      <c r="M940" s="598">
        <v>200</v>
      </c>
      <c r="N940" s="598">
        <v>195</v>
      </c>
      <c r="O940" s="598">
        <v>395</v>
      </c>
      <c r="P940" s="598">
        <v>201</v>
      </c>
      <c r="Q940" s="598">
        <v>197</v>
      </c>
      <c r="R940" s="598">
        <v>397</v>
      </c>
      <c r="S940" s="598" t="s">
        <v>1905</v>
      </c>
      <c r="T940" s="598" t="s">
        <v>1906</v>
      </c>
      <c r="U940" s="602">
        <v>569515.28300000005</v>
      </c>
      <c r="V940" s="602">
        <v>2420539.0630000001</v>
      </c>
      <c r="W940" s="686" t="s">
        <v>2620</v>
      </c>
      <c r="X940" s="620" t="s">
        <v>194</v>
      </c>
      <c r="Y940" s="620" t="s">
        <v>194</v>
      </c>
      <c r="Z940" s="620" t="s">
        <v>194</v>
      </c>
      <c r="AA940" s="620" t="s">
        <v>194</v>
      </c>
    </row>
    <row r="941" spans="1:27" ht="31" customHeight="1" x14ac:dyDescent="0.35">
      <c r="A941" s="276"/>
      <c r="B941" s="651" t="s">
        <v>186</v>
      </c>
      <c r="C941" s="594"/>
      <c r="D941" s="598"/>
      <c r="E941" s="598"/>
      <c r="F941" s="637">
        <v>401</v>
      </c>
      <c r="G941" s="617"/>
      <c r="H941" s="607"/>
      <c r="I941" s="637"/>
      <c r="J941" s="598"/>
      <c r="K941" s="659"/>
      <c r="L941" s="660"/>
      <c r="M941" s="598"/>
      <c r="N941" s="598"/>
      <c r="O941" s="598"/>
      <c r="P941" s="598"/>
      <c r="Q941" s="598"/>
      <c r="R941" s="598"/>
      <c r="S941" s="598"/>
      <c r="T941" s="598"/>
      <c r="U941" s="602"/>
      <c r="V941" s="602"/>
      <c r="W941" s="656" t="s">
        <v>1907</v>
      </c>
      <c r="X941" s="620"/>
      <c r="Y941" s="620"/>
      <c r="Z941" s="620"/>
      <c r="AA941" s="620"/>
    </row>
    <row r="942" spans="1:27" ht="31" customHeight="1" x14ac:dyDescent="0.35">
      <c r="A942" s="284">
        <v>467</v>
      </c>
      <c r="B942" s="651" t="s">
        <v>186</v>
      </c>
      <c r="C942" s="594" t="s">
        <v>1908</v>
      </c>
      <c r="D942" s="598" t="s">
        <v>45</v>
      </c>
      <c r="E942" s="598" t="s">
        <v>186</v>
      </c>
      <c r="F942" s="637"/>
      <c r="G942" s="617"/>
      <c r="H942" s="607">
        <v>53.83</v>
      </c>
      <c r="I942" s="637">
        <f>I940+F941</f>
        <v>37289.201000000008</v>
      </c>
      <c r="J942" s="598">
        <v>219.96</v>
      </c>
      <c r="K942" s="637">
        <f t="shared" si="462"/>
        <v>785</v>
      </c>
      <c r="L942" s="607">
        <f t="shared" si="463"/>
        <v>392.5</v>
      </c>
      <c r="M942" s="598">
        <v>207</v>
      </c>
      <c r="N942" s="598">
        <v>203</v>
      </c>
      <c r="O942" s="598">
        <v>410</v>
      </c>
      <c r="P942" s="598">
        <v>206</v>
      </c>
      <c r="Q942" s="598">
        <v>200</v>
      </c>
      <c r="R942" s="598">
        <v>406</v>
      </c>
      <c r="S942" s="598" t="s">
        <v>1909</v>
      </c>
      <c r="T942" s="598" t="s">
        <v>1910</v>
      </c>
      <c r="U942" s="602">
        <v>569914.31400000001</v>
      </c>
      <c r="V942" s="602">
        <v>2420499.378</v>
      </c>
      <c r="W942" s="686" t="s">
        <v>2621</v>
      </c>
      <c r="X942" s="620" t="s">
        <v>194</v>
      </c>
      <c r="Y942" s="620" t="s">
        <v>194</v>
      </c>
      <c r="Z942" s="620" t="s">
        <v>194</v>
      </c>
      <c r="AA942" s="620" t="s">
        <v>194</v>
      </c>
    </row>
    <row r="943" spans="1:27" ht="31" customHeight="1" x14ac:dyDescent="0.35">
      <c r="A943" s="276"/>
      <c r="B943" s="651" t="s">
        <v>186</v>
      </c>
      <c r="C943" s="594"/>
      <c r="D943" s="598"/>
      <c r="E943" s="598"/>
      <c r="F943" s="637">
        <v>384</v>
      </c>
      <c r="G943" s="617"/>
      <c r="H943" s="607"/>
      <c r="I943" s="637"/>
      <c r="J943" s="598"/>
      <c r="K943" s="659"/>
      <c r="L943" s="660"/>
      <c r="M943" s="598"/>
      <c r="N943" s="598"/>
      <c r="O943" s="598"/>
      <c r="P943" s="598"/>
      <c r="Q943" s="598"/>
      <c r="R943" s="598"/>
      <c r="S943" s="598"/>
      <c r="T943" s="598"/>
      <c r="U943" s="602"/>
      <c r="V943" s="602"/>
      <c r="W943" s="656" t="s">
        <v>2728</v>
      </c>
      <c r="X943" s="620"/>
      <c r="Y943" s="620"/>
      <c r="Z943" s="620"/>
      <c r="AA943" s="620"/>
    </row>
    <row r="944" spans="1:27" ht="31" customHeight="1" x14ac:dyDescent="0.35">
      <c r="A944" s="284">
        <v>468</v>
      </c>
      <c r="B944" s="651" t="s">
        <v>186</v>
      </c>
      <c r="C944" s="594" t="s">
        <v>1911</v>
      </c>
      <c r="D944" s="598" t="s">
        <v>45</v>
      </c>
      <c r="E944" s="598" t="s">
        <v>186</v>
      </c>
      <c r="F944" s="637"/>
      <c r="G944" s="617"/>
      <c r="H944" s="607">
        <v>53.83</v>
      </c>
      <c r="I944" s="637">
        <f>I942+F943</f>
        <v>37673.201000000008</v>
      </c>
      <c r="J944" s="598">
        <v>217.77500000000001</v>
      </c>
      <c r="K944" s="637">
        <f t="shared" si="462"/>
        <v>767</v>
      </c>
      <c r="L944" s="607">
        <f t="shared" si="463"/>
        <v>383.5</v>
      </c>
      <c r="M944" s="598">
        <v>182</v>
      </c>
      <c r="N944" s="598">
        <v>215</v>
      </c>
      <c r="O944" s="598">
        <v>397</v>
      </c>
      <c r="P944" s="598">
        <v>185</v>
      </c>
      <c r="Q944" s="598">
        <v>209</v>
      </c>
      <c r="R944" s="598">
        <v>394</v>
      </c>
      <c r="S944" s="598" t="s">
        <v>1912</v>
      </c>
      <c r="T944" s="598" t="s">
        <v>1913</v>
      </c>
      <c r="U944" s="602">
        <v>570296.429</v>
      </c>
      <c r="V944" s="602">
        <v>2420461.3760000002</v>
      </c>
      <c r="W944" s="686" t="s">
        <v>2621</v>
      </c>
      <c r="X944" s="620" t="s">
        <v>194</v>
      </c>
      <c r="Y944" s="620" t="s">
        <v>194</v>
      </c>
      <c r="Z944" s="620" t="s">
        <v>194</v>
      </c>
      <c r="AA944" s="620" t="s">
        <v>194</v>
      </c>
    </row>
    <row r="945" spans="1:27" ht="31" customHeight="1" x14ac:dyDescent="0.35">
      <c r="A945" s="276"/>
      <c r="B945" s="651" t="s">
        <v>186</v>
      </c>
      <c r="C945" s="594"/>
      <c r="D945" s="598"/>
      <c r="E945" s="598"/>
      <c r="F945" s="637">
        <v>383</v>
      </c>
      <c r="G945" s="617"/>
      <c r="H945" s="607"/>
      <c r="I945" s="637"/>
      <c r="J945" s="598"/>
      <c r="K945" s="659"/>
      <c r="L945" s="660"/>
      <c r="M945" s="598"/>
      <c r="N945" s="598"/>
      <c r="O945" s="598"/>
      <c r="P945" s="598"/>
      <c r="Q945" s="598"/>
      <c r="R945" s="598"/>
      <c r="S945" s="598"/>
      <c r="T945" s="598"/>
      <c r="U945" s="602"/>
      <c r="V945" s="602"/>
      <c r="W945" s="656" t="s">
        <v>1914</v>
      </c>
      <c r="X945" s="620"/>
      <c r="Y945" s="620"/>
      <c r="Z945" s="620"/>
      <c r="AA945" s="620"/>
    </row>
    <row r="946" spans="1:27" ht="31" customHeight="1" x14ac:dyDescent="0.35">
      <c r="A946" s="284">
        <v>469</v>
      </c>
      <c r="B946" s="651" t="s">
        <v>186</v>
      </c>
      <c r="C946" s="594" t="s">
        <v>1915</v>
      </c>
      <c r="D946" s="598" t="s">
        <v>45</v>
      </c>
      <c r="E946" s="598" t="s">
        <v>186</v>
      </c>
      <c r="F946" s="637"/>
      <c r="G946" s="637">
        <f>SUM(F929:F945)</f>
        <v>3670</v>
      </c>
      <c r="H946" s="607">
        <v>53.83</v>
      </c>
      <c r="I946" s="637">
        <f>I944+F945</f>
        <v>38056.201000000008</v>
      </c>
      <c r="J946" s="598">
        <v>212.87</v>
      </c>
      <c r="K946" s="637">
        <f t="shared" si="462"/>
        <v>780</v>
      </c>
      <c r="L946" s="607">
        <f t="shared" si="463"/>
        <v>390</v>
      </c>
      <c r="M946" s="598">
        <v>169</v>
      </c>
      <c r="N946" s="598">
        <v>185</v>
      </c>
      <c r="O946" s="598">
        <v>354</v>
      </c>
      <c r="P946" s="598">
        <v>175</v>
      </c>
      <c r="Q946" s="598">
        <v>189</v>
      </c>
      <c r="R946" s="598">
        <v>364</v>
      </c>
      <c r="S946" s="598" t="s">
        <v>1916</v>
      </c>
      <c r="T946" s="598" t="s">
        <v>1917</v>
      </c>
      <c r="U946" s="602">
        <v>570677.549</v>
      </c>
      <c r="V946" s="602">
        <v>2420423.4730000002</v>
      </c>
      <c r="W946" s="686" t="s">
        <v>2621</v>
      </c>
      <c r="X946" s="620" t="s">
        <v>194</v>
      </c>
      <c r="Y946" s="620" t="s">
        <v>194</v>
      </c>
      <c r="Z946" s="620" t="s">
        <v>194</v>
      </c>
      <c r="AA946" s="620" t="s">
        <v>194</v>
      </c>
    </row>
    <row r="947" spans="1:27" ht="31" customHeight="1" x14ac:dyDescent="0.35">
      <c r="A947" s="276"/>
      <c r="B947" s="651" t="s">
        <v>186</v>
      </c>
      <c r="C947" s="594"/>
      <c r="D947" s="598"/>
      <c r="E947" s="598"/>
      <c r="F947" s="637">
        <v>397</v>
      </c>
      <c r="G947" s="617"/>
      <c r="H947" s="607"/>
      <c r="I947" s="637"/>
      <c r="J947" s="598"/>
      <c r="K947" s="659"/>
      <c r="L947" s="660"/>
      <c r="M947" s="598"/>
      <c r="N947" s="598"/>
      <c r="O947" s="598"/>
      <c r="P947" s="598"/>
      <c r="Q947" s="598"/>
      <c r="R947" s="598"/>
      <c r="S947" s="598"/>
      <c r="T947" s="598"/>
      <c r="U947" s="602"/>
      <c r="V947" s="602"/>
      <c r="W947" s="656" t="s">
        <v>2729</v>
      </c>
      <c r="X947" s="620"/>
      <c r="Y947" s="620"/>
      <c r="Z947" s="620"/>
      <c r="AA947" s="620"/>
    </row>
    <row r="948" spans="1:27" ht="31" customHeight="1" x14ac:dyDescent="0.35">
      <c r="A948" s="284">
        <v>470</v>
      </c>
      <c r="B948" s="651" t="s">
        <v>1918</v>
      </c>
      <c r="C948" s="594" t="s">
        <v>1919</v>
      </c>
      <c r="D948" s="598" t="s">
        <v>346</v>
      </c>
      <c r="E948" s="598" t="s">
        <v>1920</v>
      </c>
      <c r="F948" s="637"/>
      <c r="G948" s="617"/>
      <c r="H948" s="607">
        <v>48.32</v>
      </c>
      <c r="I948" s="637">
        <f>I946+F947</f>
        <v>38453.201000000008</v>
      </c>
      <c r="J948" s="598">
        <v>215.92099999999999</v>
      </c>
      <c r="K948" s="637">
        <f t="shared" si="462"/>
        <v>822</v>
      </c>
      <c r="L948" s="607">
        <f t="shared" si="463"/>
        <v>411</v>
      </c>
      <c r="M948" s="598">
        <v>212</v>
      </c>
      <c r="N948" s="598">
        <v>191</v>
      </c>
      <c r="O948" s="598">
        <v>404</v>
      </c>
      <c r="P948" s="598">
        <v>209</v>
      </c>
      <c r="Q948" s="598">
        <v>197</v>
      </c>
      <c r="R948" s="598">
        <v>406</v>
      </c>
      <c r="S948" s="598" t="s">
        <v>1921</v>
      </c>
      <c r="T948" s="598" t="s">
        <v>1922</v>
      </c>
      <c r="U948" s="602">
        <v>571072.37100000004</v>
      </c>
      <c r="V948" s="602">
        <v>2420384.2069999999</v>
      </c>
      <c r="W948" s="686" t="s">
        <v>2622</v>
      </c>
      <c r="X948" s="620" t="s">
        <v>194</v>
      </c>
      <c r="Y948" s="620" t="s">
        <v>194</v>
      </c>
      <c r="Z948" s="620" t="s">
        <v>194</v>
      </c>
      <c r="AA948" s="620" t="s">
        <v>194</v>
      </c>
    </row>
    <row r="949" spans="1:27" ht="31" customHeight="1" x14ac:dyDescent="0.35">
      <c r="A949" s="276"/>
      <c r="B949" s="651" t="s">
        <v>186</v>
      </c>
      <c r="C949" s="594"/>
      <c r="D949" s="598"/>
      <c r="E949" s="598"/>
      <c r="F949" s="637">
        <v>425</v>
      </c>
      <c r="G949" s="617"/>
      <c r="H949" s="607"/>
      <c r="I949" s="637"/>
      <c r="J949" s="598"/>
      <c r="K949" s="659"/>
      <c r="L949" s="660"/>
      <c r="M949" s="598"/>
      <c r="N949" s="598"/>
      <c r="O949" s="598"/>
      <c r="P949" s="598"/>
      <c r="Q949" s="598"/>
      <c r="R949" s="598"/>
      <c r="S949" s="598"/>
      <c r="T949" s="598"/>
      <c r="U949" s="602"/>
      <c r="V949" s="602"/>
      <c r="W949" s="656" t="s">
        <v>1923</v>
      </c>
      <c r="X949" s="620"/>
      <c r="Y949" s="620"/>
      <c r="Z949" s="620"/>
      <c r="AA949" s="620"/>
    </row>
    <row r="950" spans="1:27" ht="31" customHeight="1" x14ac:dyDescent="0.35">
      <c r="A950" s="284">
        <v>471</v>
      </c>
      <c r="B950" s="651" t="s">
        <v>186</v>
      </c>
      <c r="C950" s="594" t="s">
        <v>1924</v>
      </c>
      <c r="D950" s="598" t="s">
        <v>49</v>
      </c>
      <c r="E950" s="598" t="s">
        <v>186</v>
      </c>
      <c r="F950" s="637"/>
      <c r="G950" s="617"/>
      <c r="H950" s="607">
        <v>56.83</v>
      </c>
      <c r="I950" s="637">
        <f>I948+F949</f>
        <v>38878.201000000008</v>
      </c>
      <c r="J950" s="598">
        <v>218.005</v>
      </c>
      <c r="K950" s="637">
        <f t="shared" si="462"/>
        <v>844</v>
      </c>
      <c r="L950" s="607">
        <f t="shared" si="463"/>
        <v>422</v>
      </c>
      <c r="M950" s="598">
        <v>235</v>
      </c>
      <c r="N950" s="598">
        <v>218</v>
      </c>
      <c r="O950" s="598">
        <v>452</v>
      </c>
      <c r="P950" s="598">
        <v>230</v>
      </c>
      <c r="Q950" s="598">
        <v>216</v>
      </c>
      <c r="R950" s="598">
        <v>446</v>
      </c>
      <c r="S950" s="598" t="s">
        <v>1925</v>
      </c>
      <c r="T950" s="598" t="s">
        <v>1926</v>
      </c>
      <c r="U950" s="602">
        <v>571471.18900000001</v>
      </c>
      <c r="V950" s="602">
        <v>2420237.3429999999</v>
      </c>
      <c r="W950" s="686" t="s">
        <v>2622</v>
      </c>
      <c r="X950" s="620" t="s">
        <v>194</v>
      </c>
      <c r="Y950" s="620" t="s">
        <v>194</v>
      </c>
      <c r="Z950" s="620" t="s">
        <v>194</v>
      </c>
      <c r="AA950" s="620" t="s">
        <v>194</v>
      </c>
    </row>
    <row r="951" spans="1:27" ht="31" customHeight="1" x14ac:dyDescent="0.35">
      <c r="A951" s="276"/>
      <c r="B951" s="651" t="s">
        <v>186</v>
      </c>
      <c r="C951" s="594"/>
      <c r="D951" s="598"/>
      <c r="E951" s="598"/>
      <c r="F951" s="637">
        <v>419</v>
      </c>
      <c r="G951" s="617"/>
      <c r="H951" s="607"/>
      <c r="I951" s="637"/>
      <c r="J951" s="598"/>
      <c r="K951" s="659"/>
      <c r="L951" s="660"/>
      <c r="M951" s="598"/>
      <c r="N951" s="598"/>
      <c r="O951" s="598"/>
      <c r="P951" s="598"/>
      <c r="Q951" s="598"/>
      <c r="R951" s="598"/>
      <c r="S951" s="598"/>
      <c r="T951" s="598"/>
      <c r="U951" s="602"/>
      <c r="V951" s="602"/>
      <c r="W951" s="693" t="s">
        <v>1064</v>
      </c>
      <c r="X951" s="620"/>
      <c r="Y951" s="620"/>
      <c r="Z951" s="620"/>
      <c r="AA951" s="620"/>
    </row>
    <row r="952" spans="1:27" ht="31" customHeight="1" x14ac:dyDescent="0.35">
      <c r="A952" s="284">
        <v>472</v>
      </c>
      <c r="B952" s="651" t="s">
        <v>186</v>
      </c>
      <c r="C952" s="594" t="s">
        <v>1927</v>
      </c>
      <c r="D952" s="598" t="s">
        <v>45</v>
      </c>
      <c r="E952" s="598" t="s">
        <v>186</v>
      </c>
      <c r="F952" s="637"/>
      <c r="G952" s="617"/>
      <c r="H952" s="607">
        <v>53.83</v>
      </c>
      <c r="I952" s="637">
        <f>I950+F951</f>
        <v>39297.201000000008</v>
      </c>
      <c r="J952" s="598">
        <v>219.20400000000001</v>
      </c>
      <c r="K952" s="637">
        <f t="shared" si="462"/>
        <v>839</v>
      </c>
      <c r="L952" s="607">
        <f t="shared" si="463"/>
        <v>419.5</v>
      </c>
      <c r="M952" s="598">
        <v>202</v>
      </c>
      <c r="N952" s="598">
        <v>191</v>
      </c>
      <c r="O952" s="598">
        <v>393</v>
      </c>
      <c r="P952" s="598">
        <v>205</v>
      </c>
      <c r="Q952" s="598">
        <v>196</v>
      </c>
      <c r="R952" s="598">
        <v>400</v>
      </c>
      <c r="S952" s="598" t="s">
        <v>1928</v>
      </c>
      <c r="T952" s="598" t="s">
        <v>1929</v>
      </c>
      <c r="U952" s="602">
        <v>571864.37699999998</v>
      </c>
      <c r="V952" s="602">
        <v>2420092.5529999998</v>
      </c>
      <c r="W952" s="686" t="s">
        <v>2622</v>
      </c>
      <c r="X952" s="620" t="s">
        <v>194</v>
      </c>
      <c r="Y952" s="620" t="s">
        <v>194</v>
      </c>
      <c r="Z952" s="620" t="s">
        <v>194</v>
      </c>
      <c r="AA952" s="620" t="s">
        <v>194</v>
      </c>
    </row>
    <row r="953" spans="1:27" ht="31" customHeight="1" x14ac:dyDescent="0.35">
      <c r="A953" s="276"/>
      <c r="B953" s="651" t="s">
        <v>186</v>
      </c>
      <c r="C953" s="594"/>
      <c r="D953" s="598"/>
      <c r="E953" s="598"/>
      <c r="F953" s="637">
        <v>420</v>
      </c>
      <c r="G953" s="617"/>
      <c r="H953" s="607"/>
      <c r="I953" s="637"/>
      <c r="J953" s="598"/>
      <c r="K953" s="659"/>
      <c r="L953" s="660"/>
      <c r="M953" s="598"/>
      <c r="N953" s="598"/>
      <c r="O953" s="598"/>
      <c r="P953" s="598"/>
      <c r="Q953" s="598"/>
      <c r="R953" s="598"/>
      <c r="S953" s="598"/>
      <c r="T953" s="598"/>
      <c r="U953" s="602"/>
      <c r="V953" s="602"/>
      <c r="W953" s="693" t="s">
        <v>1930</v>
      </c>
      <c r="X953" s="620"/>
      <c r="Y953" s="620"/>
      <c r="Z953" s="620"/>
      <c r="AA953" s="620"/>
    </row>
    <row r="954" spans="1:27" ht="31" customHeight="1" x14ac:dyDescent="0.35">
      <c r="A954" s="284">
        <v>473</v>
      </c>
      <c r="B954" s="651" t="s">
        <v>186</v>
      </c>
      <c r="C954" s="594" t="s">
        <v>1931</v>
      </c>
      <c r="D954" s="598" t="s">
        <v>49</v>
      </c>
      <c r="E954" s="598" t="s">
        <v>186</v>
      </c>
      <c r="F954" s="637"/>
      <c r="G954" s="617"/>
      <c r="H954" s="607">
        <v>56.83</v>
      </c>
      <c r="I954" s="637">
        <f>I952+F953</f>
        <v>39717.201000000008</v>
      </c>
      <c r="J954" s="598">
        <v>220.833</v>
      </c>
      <c r="K954" s="637">
        <f t="shared" si="462"/>
        <v>823</v>
      </c>
      <c r="L954" s="607">
        <f t="shared" si="463"/>
        <v>411.5</v>
      </c>
      <c r="M954" s="598">
        <v>230</v>
      </c>
      <c r="N954" s="598">
        <v>208</v>
      </c>
      <c r="O954" s="598">
        <v>439</v>
      </c>
      <c r="P954" s="598">
        <v>226</v>
      </c>
      <c r="Q954" s="598">
        <v>207</v>
      </c>
      <c r="R954" s="598">
        <v>433</v>
      </c>
      <c r="S954" s="598" t="s">
        <v>1932</v>
      </c>
      <c r="T954" s="598" t="s">
        <v>1933</v>
      </c>
      <c r="U954" s="602">
        <v>572258.50300000003</v>
      </c>
      <c r="V954" s="602">
        <v>2419947.4169999999</v>
      </c>
      <c r="W954" s="686" t="s">
        <v>2622</v>
      </c>
      <c r="X954" s="620" t="s">
        <v>194</v>
      </c>
      <c r="Y954" s="620" t="s">
        <v>194</v>
      </c>
      <c r="Z954" s="620" t="s">
        <v>194</v>
      </c>
      <c r="AA954" s="620" t="s">
        <v>194</v>
      </c>
    </row>
    <row r="955" spans="1:27" ht="31" customHeight="1" x14ac:dyDescent="0.35">
      <c r="A955" s="276"/>
      <c r="B955" s="651" t="s">
        <v>186</v>
      </c>
      <c r="C955" s="594"/>
      <c r="D955" s="598"/>
      <c r="E955" s="598"/>
      <c r="F955" s="637">
        <v>403</v>
      </c>
      <c r="G955" s="617"/>
      <c r="H955" s="607"/>
      <c r="I955" s="637"/>
      <c r="J955" s="598"/>
      <c r="K955" s="659"/>
      <c r="L955" s="660"/>
      <c r="M955" s="598"/>
      <c r="N955" s="598"/>
      <c r="O955" s="598"/>
      <c r="P955" s="598"/>
      <c r="Q955" s="598"/>
      <c r="R955" s="598"/>
      <c r="S955" s="598"/>
      <c r="T955" s="598"/>
      <c r="U955" s="602"/>
      <c r="V955" s="602"/>
      <c r="W955" s="693" t="s">
        <v>763</v>
      </c>
      <c r="X955" s="620"/>
      <c r="Y955" s="620"/>
      <c r="Z955" s="620"/>
      <c r="AA955" s="620"/>
    </row>
    <row r="956" spans="1:27" ht="31" customHeight="1" x14ac:dyDescent="0.35">
      <c r="A956" s="284">
        <v>474</v>
      </c>
      <c r="B956" s="651" t="s">
        <v>186</v>
      </c>
      <c r="C956" s="594" t="s">
        <v>1934</v>
      </c>
      <c r="D956" s="598" t="s">
        <v>45</v>
      </c>
      <c r="E956" s="598" t="s">
        <v>186</v>
      </c>
      <c r="F956" s="637"/>
      <c r="G956" s="617"/>
      <c r="H956" s="607">
        <v>53.83</v>
      </c>
      <c r="I956" s="637">
        <f>I954+F955</f>
        <v>40120.201000000008</v>
      </c>
      <c r="J956" s="598">
        <v>222.381</v>
      </c>
      <c r="K956" s="637">
        <f t="shared" ref="K956:K964" si="464">F957+F955</f>
        <v>801</v>
      </c>
      <c r="L956" s="607">
        <f t="shared" si="463"/>
        <v>400.5</v>
      </c>
      <c r="M956" s="598">
        <v>196</v>
      </c>
      <c r="N956" s="598">
        <v>205</v>
      </c>
      <c r="O956" s="598">
        <v>401</v>
      </c>
      <c r="P956" s="598">
        <v>197</v>
      </c>
      <c r="Q956" s="598">
        <v>204</v>
      </c>
      <c r="R956" s="598">
        <v>402</v>
      </c>
      <c r="S956" s="598" t="s">
        <v>1935</v>
      </c>
      <c r="T956" s="598" t="s">
        <v>1936</v>
      </c>
      <c r="U956" s="602">
        <v>572636.67700000003</v>
      </c>
      <c r="V956" s="602">
        <v>2419808.1549999998</v>
      </c>
      <c r="W956" s="686" t="s">
        <v>2622</v>
      </c>
      <c r="X956" s="620" t="s">
        <v>194</v>
      </c>
      <c r="Y956" s="620" t="s">
        <v>194</v>
      </c>
      <c r="Z956" s="620" t="s">
        <v>194</v>
      </c>
      <c r="AA956" s="620" t="s">
        <v>194</v>
      </c>
    </row>
    <row r="957" spans="1:27" ht="31" customHeight="1" x14ac:dyDescent="0.35">
      <c r="A957" s="276"/>
      <c r="B957" s="651" t="s">
        <v>186</v>
      </c>
      <c r="C957" s="594"/>
      <c r="D957" s="598"/>
      <c r="E957" s="598"/>
      <c r="F957" s="637">
        <v>398</v>
      </c>
      <c r="G957" s="617"/>
      <c r="H957" s="607"/>
      <c r="I957" s="637"/>
      <c r="J957" s="598"/>
      <c r="K957" s="659"/>
      <c r="L957" s="660"/>
      <c r="M957" s="598"/>
      <c r="N957" s="598"/>
      <c r="O957" s="598"/>
      <c r="P957" s="598"/>
      <c r="Q957" s="598"/>
      <c r="R957" s="598"/>
      <c r="S957" s="598"/>
      <c r="T957" s="598"/>
      <c r="U957" s="602"/>
      <c r="V957" s="602"/>
      <c r="W957" s="693" t="s">
        <v>1937</v>
      </c>
      <c r="X957" s="620"/>
      <c r="Y957" s="620"/>
      <c r="Z957" s="620"/>
      <c r="AA957" s="620"/>
    </row>
    <row r="958" spans="1:27" ht="31" customHeight="1" x14ac:dyDescent="0.35">
      <c r="A958" s="284">
        <v>475</v>
      </c>
      <c r="B958" s="651" t="s">
        <v>186</v>
      </c>
      <c r="C958" s="594" t="s">
        <v>1938</v>
      </c>
      <c r="D958" s="598" t="s">
        <v>45</v>
      </c>
      <c r="E958" s="598" t="s">
        <v>186</v>
      </c>
      <c r="F958" s="637"/>
      <c r="G958" s="617"/>
      <c r="H958" s="607">
        <v>53.83</v>
      </c>
      <c r="I958" s="637">
        <f>I956+F957</f>
        <v>40518.201000000008</v>
      </c>
      <c r="J958" s="598">
        <v>221.08799999999999</v>
      </c>
      <c r="K958" s="637">
        <f t="shared" si="464"/>
        <v>783</v>
      </c>
      <c r="L958" s="607">
        <f t="shared" ref="L958:L966" si="465">K958/2</f>
        <v>391.5</v>
      </c>
      <c r="M958" s="598">
        <v>194</v>
      </c>
      <c r="N958" s="598">
        <v>197</v>
      </c>
      <c r="O958" s="598">
        <v>391</v>
      </c>
      <c r="P958" s="598">
        <v>195</v>
      </c>
      <c r="Q958" s="598">
        <v>196</v>
      </c>
      <c r="R958" s="598">
        <v>392</v>
      </c>
      <c r="S958" s="598" t="s">
        <v>1939</v>
      </c>
      <c r="T958" s="598" t="s">
        <v>1940</v>
      </c>
      <c r="U958" s="602">
        <v>573010.15899999999</v>
      </c>
      <c r="V958" s="602">
        <v>2419670.622</v>
      </c>
      <c r="W958" s="686" t="s">
        <v>2622</v>
      </c>
      <c r="X958" s="620" t="s">
        <v>194</v>
      </c>
      <c r="Y958" s="620" t="s">
        <v>194</v>
      </c>
      <c r="Z958" s="620" t="s">
        <v>194</v>
      </c>
      <c r="AA958" s="620" t="s">
        <v>194</v>
      </c>
    </row>
    <row r="959" spans="1:27" ht="31" customHeight="1" x14ac:dyDescent="0.35">
      <c r="A959" s="276"/>
      <c r="B959" s="651" t="s">
        <v>186</v>
      </c>
      <c r="C959" s="594"/>
      <c r="D959" s="598"/>
      <c r="E959" s="598"/>
      <c r="F959" s="637">
        <v>385</v>
      </c>
      <c r="G959" s="617"/>
      <c r="H959" s="607"/>
      <c r="I959" s="637"/>
      <c r="J959" s="598"/>
      <c r="K959" s="659"/>
      <c r="L959" s="660"/>
      <c r="M959" s="598"/>
      <c r="N959" s="598"/>
      <c r="O959" s="598"/>
      <c r="P959" s="598"/>
      <c r="Q959" s="598"/>
      <c r="R959" s="598"/>
      <c r="S959" s="598"/>
      <c r="T959" s="598"/>
      <c r="U959" s="602"/>
      <c r="V959" s="602"/>
      <c r="W959" s="693" t="s">
        <v>1941</v>
      </c>
      <c r="X959" s="620"/>
      <c r="Y959" s="620"/>
      <c r="Z959" s="620"/>
      <c r="AA959" s="620"/>
    </row>
    <row r="960" spans="1:27" ht="31" customHeight="1" x14ac:dyDescent="0.35">
      <c r="A960" s="284">
        <v>476</v>
      </c>
      <c r="B960" s="651" t="s">
        <v>186</v>
      </c>
      <c r="C960" s="594" t="s">
        <v>1942</v>
      </c>
      <c r="D960" s="598" t="s">
        <v>45</v>
      </c>
      <c r="E960" s="598" t="s">
        <v>186</v>
      </c>
      <c r="F960" s="637"/>
      <c r="G960" s="617"/>
      <c r="H960" s="607">
        <v>53.83</v>
      </c>
      <c r="I960" s="637">
        <f>I958+F959</f>
        <v>40903.201000000008</v>
      </c>
      <c r="J960" s="598">
        <v>220.19300000000001</v>
      </c>
      <c r="K960" s="637">
        <f t="shared" si="464"/>
        <v>775</v>
      </c>
      <c r="L960" s="607">
        <f t="shared" si="465"/>
        <v>387.5</v>
      </c>
      <c r="M960" s="598">
        <v>189</v>
      </c>
      <c r="N960" s="598">
        <v>199</v>
      </c>
      <c r="O960" s="598">
        <v>388</v>
      </c>
      <c r="P960" s="598">
        <v>190</v>
      </c>
      <c r="Q960" s="598">
        <v>198</v>
      </c>
      <c r="R960" s="598">
        <v>388</v>
      </c>
      <c r="S960" s="598" t="s">
        <v>1943</v>
      </c>
      <c r="T960" s="598" t="s">
        <v>1944</v>
      </c>
      <c r="U960" s="602">
        <v>573371.44099999999</v>
      </c>
      <c r="V960" s="602">
        <v>2419537.58</v>
      </c>
      <c r="W960" s="686" t="s">
        <v>2623</v>
      </c>
      <c r="X960" s="620" t="s">
        <v>194</v>
      </c>
      <c r="Y960" s="620" t="s">
        <v>194</v>
      </c>
      <c r="Z960" s="620" t="s">
        <v>194</v>
      </c>
      <c r="AA960" s="620" t="s">
        <v>194</v>
      </c>
    </row>
    <row r="961" spans="1:27" ht="31" customHeight="1" x14ac:dyDescent="0.35">
      <c r="A961" s="276"/>
      <c r="B961" s="651" t="s">
        <v>186</v>
      </c>
      <c r="C961" s="594"/>
      <c r="D961" s="598"/>
      <c r="E961" s="598"/>
      <c r="F961" s="637">
        <v>390</v>
      </c>
      <c r="G961" s="617"/>
      <c r="H961" s="607"/>
      <c r="I961" s="637"/>
      <c r="J961" s="598"/>
      <c r="K961" s="659"/>
      <c r="L961" s="660"/>
      <c r="M961" s="598"/>
      <c r="N961" s="598"/>
      <c r="O961" s="598"/>
      <c r="P961" s="598"/>
      <c r="Q961" s="598"/>
      <c r="R961" s="598"/>
      <c r="S961" s="598"/>
      <c r="T961" s="598"/>
      <c r="U961" s="602"/>
      <c r="V961" s="602"/>
      <c r="W961" s="693" t="s">
        <v>715</v>
      </c>
      <c r="X961" s="620"/>
      <c r="Y961" s="620"/>
      <c r="Z961" s="620"/>
      <c r="AA961" s="620"/>
    </row>
    <row r="962" spans="1:27" ht="31" customHeight="1" x14ac:dyDescent="0.35">
      <c r="A962" s="284">
        <v>477</v>
      </c>
      <c r="B962" s="651" t="s">
        <v>186</v>
      </c>
      <c r="C962" s="649" t="s">
        <v>1945</v>
      </c>
      <c r="D962" s="649" t="s">
        <v>45</v>
      </c>
      <c r="E962" s="598" t="s">
        <v>186</v>
      </c>
      <c r="F962" s="637"/>
      <c r="G962" s="692"/>
      <c r="H962" s="607">
        <v>53.83</v>
      </c>
      <c r="I962" s="637">
        <f>I960+F961</f>
        <v>41293.201000000008</v>
      </c>
      <c r="J962" s="598">
        <v>219.38800000000001</v>
      </c>
      <c r="K962" s="637">
        <f t="shared" si="464"/>
        <v>825.77499999999998</v>
      </c>
      <c r="L962" s="607">
        <f t="shared" si="465"/>
        <v>412.88749999999999</v>
      </c>
      <c r="M962" s="598">
        <v>192</v>
      </c>
      <c r="N962" s="598">
        <v>176</v>
      </c>
      <c r="O962" s="598">
        <v>368</v>
      </c>
      <c r="P962" s="598">
        <v>193</v>
      </c>
      <c r="Q962" s="598">
        <v>187</v>
      </c>
      <c r="R962" s="598">
        <v>380</v>
      </c>
      <c r="S962" s="598" t="s">
        <v>1946</v>
      </c>
      <c r="T962" s="598" t="s">
        <v>1947</v>
      </c>
      <c r="U962" s="602">
        <v>573737.41500000004</v>
      </c>
      <c r="V962" s="602">
        <v>2419402.8110000002</v>
      </c>
      <c r="W962" s="686" t="s">
        <v>2624</v>
      </c>
      <c r="X962" s="620" t="s">
        <v>194</v>
      </c>
      <c r="Y962" s="620" t="s">
        <v>194</v>
      </c>
      <c r="Z962" s="620" t="s">
        <v>194</v>
      </c>
      <c r="AA962" s="620" t="s">
        <v>194</v>
      </c>
    </row>
    <row r="963" spans="1:27" ht="31" customHeight="1" x14ac:dyDescent="0.35">
      <c r="A963" s="276"/>
      <c r="B963" s="651" t="s">
        <v>186</v>
      </c>
      <c r="C963" s="594"/>
      <c r="D963" s="598"/>
      <c r="E963" s="598"/>
      <c r="F963" s="637">
        <v>435.77499999999998</v>
      </c>
      <c r="G963" s="617"/>
      <c r="H963" s="607"/>
      <c r="I963" s="637"/>
      <c r="J963" s="598"/>
      <c r="K963" s="659"/>
      <c r="L963" s="660"/>
      <c r="M963" s="598"/>
      <c r="N963" s="598"/>
      <c r="O963" s="598"/>
      <c r="P963" s="598"/>
      <c r="Q963" s="598"/>
      <c r="R963" s="598"/>
      <c r="S963" s="598"/>
      <c r="T963" s="598"/>
      <c r="U963" s="602"/>
      <c r="V963" s="602"/>
      <c r="W963" s="693" t="s">
        <v>1948</v>
      </c>
      <c r="X963" s="620"/>
      <c r="Y963" s="620"/>
      <c r="Z963" s="620"/>
      <c r="AA963" s="620"/>
    </row>
    <row r="964" spans="1:27" ht="31" customHeight="1" x14ac:dyDescent="0.35">
      <c r="A964" s="284">
        <v>478</v>
      </c>
      <c r="B964" s="651" t="s">
        <v>1949</v>
      </c>
      <c r="C964" s="649" t="s">
        <v>1950</v>
      </c>
      <c r="D964" s="649" t="s">
        <v>388</v>
      </c>
      <c r="E964" s="598" t="s">
        <v>1951</v>
      </c>
      <c r="F964" s="637"/>
      <c r="G964" s="637">
        <f>SUM(F947:F963)</f>
        <v>3672.7750000000001</v>
      </c>
      <c r="H964" s="607">
        <v>57.32</v>
      </c>
      <c r="I964" s="637">
        <f>I962+F963</f>
        <v>41728.97600000001</v>
      </c>
      <c r="J964" s="598">
        <v>220.875</v>
      </c>
      <c r="K964" s="637">
        <f t="shared" si="464"/>
        <v>628.35400000000004</v>
      </c>
      <c r="L964" s="607">
        <f t="shared" si="465"/>
        <v>314.17700000000002</v>
      </c>
      <c r="M964" s="598">
        <v>261</v>
      </c>
      <c r="N964" s="598">
        <v>77</v>
      </c>
      <c r="O964" s="598">
        <v>339</v>
      </c>
      <c r="P964" s="598">
        <v>252</v>
      </c>
      <c r="Q964" s="598">
        <v>89</v>
      </c>
      <c r="R964" s="598">
        <v>340</v>
      </c>
      <c r="S964" s="598" t="s">
        <v>1952</v>
      </c>
      <c r="T964" s="598" t="s">
        <v>1953</v>
      </c>
      <c r="U964" s="602">
        <v>574146.34499999997</v>
      </c>
      <c r="V964" s="602">
        <v>2419252.2239999999</v>
      </c>
      <c r="W964" s="686" t="s">
        <v>2624</v>
      </c>
      <c r="X964" s="620" t="s">
        <v>194</v>
      </c>
      <c r="Y964" s="620" t="s">
        <v>194</v>
      </c>
      <c r="Z964" s="620" t="s">
        <v>194</v>
      </c>
      <c r="AA964" s="620" t="s">
        <v>194</v>
      </c>
    </row>
    <row r="965" spans="1:27" ht="31" customHeight="1" x14ac:dyDescent="0.35">
      <c r="A965" s="276"/>
      <c r="B965" s="651" t="s">
        <v>186</v>
      </c>
      <c r="C965" s="594"/>
      <c r="D965" s="598"/>
      <c r="E965" s="598"/>
      <c r="F965" s="637">
        <v>192.57900000000001</v>
      </c>
      <c r="G965" s="617"/>
      <c r="H965" s="607"/>
      <c r="I965" s="637"/>
      <c r="J965" s="598"/>
      <c r="K965" s="659"/>
      <c r="L965" s="660"/>
      <c r="M965" s="598"/>
      <c r="N965" s="598"/>
      <c r="O965" s="598"/>
      <c r="P965" s="598"/>
      <c r="Q965" s="598"/>
      <c r="R965" s="598"/>
      <c r="S965" s="598"/>
      <c r="T965" s="598"/>
      <c r="U965" s="602"/>
      <c r="V965" s="602"/>
      <c r="W965" s="693" t="s">
        <v>2730</v>
      </c>
      <c r="X965" s="620"/>
      <c r="Y965" s="620"/>
      <c r="Z965" s="620"/>
      <c r="AA965" s="620"/>
    </row>
    <row r="966" spans="1:27" ht="31" customHeight="1" x14ac:dyDescent="0.35">
      <c r="A966" s="284">
        <v>479</v>
      </c>
      <c r="B966" s="651" t="s">
        <v>1954</v>
      </c>
      <c r="C966" s="649" t="s">
        <v>1955</v>
      </c>
      <c r="D966" s="649" t="s">
        <v>283</v>
      </c>
      <c r="E966" s="598" t="s">
        <v>186</v>
      </c>
      <c r="F966" s="601"/>
      <c r="G966" s="637">
        <f>F965</f>
        <v>192.57900000000001</v>
      </c>
      <c r="H966" s="607">
        <v>57.32</v>
      </c>
      <c r="I966" s="637">
        <f>I964+F965</f>
        <v>41921.555000000008</v>
      </c>
      <c r="J966" s="598">
        <v>222.41499999999999</v>
      </c>
      <c r="K966" s="637">
        <f>F966+F965</f>
        <v>192.57900000000001</v>
      </c>
      <c r="L966" s="607">
        <f t="shared" si="465"/>
        <v>96.289500000000004</v>
      </c>
      <c r="M966" s="598">
        <v>116</v>
      </c>
      <c r="N966" s="598">
        <v>0</v>
      </c>
      <c r="O966" s="598">
        <v>116</v>
      </c>
      <c r="P966" s="598">
        <v>105</v>
      </c>
      <c r="Q966" s="598">
        <v>0</v>
      </c>
      <c r="R966" s="598">
        <v>105</v>
      </c>
      <c r="S966" s="598" t="s">
        <v>1956</v>
      </c>
      <c r="T966" s="598" t="s">
        <v>1957</v>
      </c>
      <c r="U966" s="602">
        <v>574274.85</v>
      </c>
      <c r="V966" s="602">
        <v>2419108.79</v>
      </c>
      <c r="W966" s="686" t="s">
        <v>2624</v>
      </c>
      <c r="X966" s="620" t="s">
        <v>194</v>
      </c>
      <c r="Y966" s="620" t="s">
        <v>194</v>
      </c>
      <c r="Z966" s="620" t="s">
        <v>194</v>
      </c>
      <c r="AA966" s="620" t="s">
        <v>194</v>
      </c>
    </row>
    <row r="967" spans="1:27" ht="27.5" customHeight="1" x14ac:dyDescent="0.35">
      <c r="A967" s="305"/>
      <c r="B967" s="306"/>
      <c r="C967" s="304"/>
      <c r="D967" s="304"/>
      <c r="E967" s="304"/>
      <c r="F967" s="307">
        <f>SUM(F10:F966)</f>
        <v>185029.234</v>
      </c>
      <c r="G967" s="308"/>
      <c r="H967" s="304"/>
      <c r="I967" s="288"/>
      <c r="J967" s="304"/>
      <c r="K967" s="289">
        <f t="shared" ref="K967" si="466">F966+F968</f>
        <v>0</v>
      </c>
      <c r="L967" s="309"/>
      <c r="M967" s="304"/>
      <c r="N967" s="304"/>
      <c r="O967" s="304"/>
      <c r="P967" s="304"/>
      <c r="Q967" s="304"/>
      <c r="R967" s="304"/>
      <c r="S967" s="304"/>
      <c r="T967" s="304"/>
      <c r="U967" s="310"/>
      <c r="V967" s="310"/>
      <c r="W967" s="311"/>
      <c r="X967" s="299"/>
      <c r="Y967" s="299"/>
      <c r="Z967" s="299"/>
      <c r="AA967" s="299"/>
    </row>
    <row r="968" spans="1:27" ht="27.5" customHeight="1" x14ac:dyDescent="0.35">
      <c r="A968" s="305"/>
      <c r="B968" s="306"/>
      <c r="C968" s="304"/>
      <c r="D968" s="304"/>
      <c r="E968" s="304"/>
      <c r="F968" s="307"/>
      <c r="G968" s="308"/>
      <c r="H968" s="304"/>
      <c r="I968" s="308"/>
      <c r="J968" s="304"/>
      <c r="K968" s="308"/>
      <c r="L968" s="309"/>
      <c r="M968" s="304"/>
      <c r="N968" s="304"/>
      <c r="O968" s="304"/>
      <c r="P968" s="304"/>
      <c r="Q968" s="304"/>
      <c r="R968" s="304"/>
      <c r="S968" s="304"/>
      <c r="T968" s="304"/>
      <c r="U968" s="310"/>
      <c r="V968" s="310"/>
      <c r="W968" s="311"/>
      <c r="X968" s="299"/>
      <c r="Y968" s="299"/>
      <c r="Z968" s="299"/>
      <c r="AA968" s="299"/>
    </row>
    <row r="969" spans="1:27" ht="27" customHeight="1" thickBot="1" x14ac:dyDescent="0.4">
      <c r="F969" s="1150" t="s">
        <v>1958</v>
      </c>
      <c r="G969" s="1151"/>
      <c r="H969" s="1151"/>
      <c r="I969" s="1151"/>
      <c r="J969" s="1151"/>
      <c r="K969" s="1151"/>
      <c r="L969" s="1151"/>
      <c r="M969" s="1151"/>
      <c r="N969" s="1151"/>
      <c r="O969" s="1151"/>
      <c r="P969" s="1151"/>
      <c r="Q969" s="1151"/>
      <c r="R969" s="1151"/>
      <c r="S969" s="1151"/>
      <c r="T969" s="1151"/>
      <c r="U969" s="1151"/>
      <c r="V969" s="1151"/>
      <c r="W969" s="1151"/>
      <c r="X969" s="1151"/>
    </row>
    <row r="970" spans="1:27" ht="22.5" customHeight="1" thickBot="1" x14ac:dyDescent="0.4">
      <c r="F970" s="1152" t="s">
        <v>162</v>
      </c>
      <c r="G970" s="1154" t="s">
        <v>1959</v>
      </c>
      <c r="H970" s="1155"/>
      <c r="I970" s="1155"/>
      <c r="J970" s="1155"/>
      <c r="K970" s="1155"/>
      <c r="L970" s="1155"/>
      <c r="M970" s="1155"/>
      <c r="N970" s="1155"/>
      <c r="O970" s="1155"/>
      <c r="P970" s="1155"/>
      <c r="Q970" s="1155"/>
      <c r="R970" s="1155"/>
      <c r="S970" s="1155"/>
      <c r="T970" s="1155"/>
      <c r="U970" s="1155"/>
      <c r="V970" s="1155"/>
      <c r="W970" s="1156"/>
      <c r="X970" s="313" t="s">
        <v>1960</v>
      </c>
    </row>
    <row r="971" spans="1:27" ht="16" thickBot="1" x14ac:dyDescent="0.4">
      <c r="F971" s="1153"/>
      <c r="G971" s="314" t="s">
        <v>2731</v>
      </c>
      <c r="H971" s="315" t="s">
        <v>2732</v>
      </c>
      <c r="I971" s="316" t="s">
        <v>1961</v>
      </c>
      <c r="J971" s="315" t="s">
        <v>1962</v>
      </c>
      <c r="K971" s="316" t="s">
        <v>1963</v>
      </c>
      <c r="L971" s="316" t="s">
        <v>1964</v>
      </c>
      <c r="M971" s="316" t="s">
        <v>1965</v>
      </c>
      <c r="N971" s="317" t="s">
        <v>1966</v>
      </c>
      <c r="O971" s="316" t="s">
        <v>1967</v>
      </c>
      <c r="P971" s="318" t="s">
        <v>1968</v>
      </c>
      <c r="Q971" s="318" t="s">
        <v>1969</v>
      </c>
      <c r="R971" s="316" t="s">
        <v>1970</v>
      </c>
      <c r="S971" s="316" t="s">
        <v>1971</v>
      </c>
      <c r="T971" s="317" t="s">
        <v>1972</v>
      </c>
      <c r="U971" s="317" t="s">
        <v>1973</v>
      </c>
      <c r="V971" s="319" t="s">
        <v>1974</v>
      </c>
      <c r="W971" s="317"/>
      <c r="X971" s="320">
        <f>COUNTA(G971:V971)</f>
        <v>16</v>
      </c>
    </row>
    <row r="972" spans="1:27" x14ac:dyDescent="0.35">
      <c r="F972" s="321" t="s">
        <v>90</v>
      </c>
      <c r="G972" s="322">
        <f t="shared" ref="G972:V978" si="467">COUNTIF($D$10:$D$966,$F972&amp;G$971)</f>
        <v>37</v>
      </c>
      <c r="H972" s="322">
        <f t="shared" si="467"/>
        <v>2</v>
      </c>
      <c r="I972" s="322">
        <f t="shared" si="467"/>
        <v>117</v>
      </c>
      <c r="J972" s="322">
        <f t="shared" si="467"/>
        <v>9</v>
      </c>
      <c r="K972" s="322">
        <f t="shared" si="467"/>
        <v>72</v>
      </c>
      <c r="L972" s="322">
        <f t="shared" si="467"/>
        <v>7</v>
      </c>
      <c r="M972" s="322">
        <f t="shared" si="467"/>
        <v>34</v>
      </c>
      <c r="N972" s="322">
        <f t="shared" si="467"/>
        <v>9</v>
      </c>
      <c r="O972" s="322">
        <f t="shared" si="467"/>
        <v>36</v>
      </c>
      <c r="P972" s="322">
        <f t="shared" si="467"/>
        <v>0</v>
      </c>
      <c r="Q972" s="322">
        <f t="shared" si="467"/>
        <v>0</v>
      </c>
      <c r="R972" s="322">
        <f t="shared" si="467"/>
        <v>0</v>
      </c>
      <c r="S972" s="322">
        <f t="shared" si="467"/>
        <v>0</v>
      </c>
      <c r="T972" s="322">
        <f t="shared" si="467"/>
        <v>0</v>
      </c>
      <c r="U972" s="322">
        <f t="shared" si="467"/>
        <v>0</v>
      </c>
      <c r="V972" s="322">
        <f t="shared" si="467"/>
        <v>0</v>
      </c>
      <c r="W972" s="322">
        <f t="shared" ref="W972:W978" si="468">COUNTIF($D$10:$D$966,$F972&amp;W$971)</f>
        <v>0</v>
      </c>
      <c r="X972" s="323">
        <f t="shared" ref="X972:X978" si="469">SUM(G972:V972)</f>
        <v>323</v>
      </c>
    </row>
    <row r="973" spans="1:27" x14ac:dyDescent="0.35">
      <c r="F973" s="324" t="s">
        <v>88</v>
      </c>
      <c r="G973" s="322">
        <f t="shared" si="467"/>
        <v>2</v>
      </c>
      <c r="H973" s="322">
        <f t="shared" si="467"/>
        <v>0</v>
      </c>
      <c r="I973" s="322">
        <f t="shared" si="467"/>
        <v>5</v>
      </c>
      <c r="J973" s="322">
        <f t="shared" si="467"/>
        <v>0</v>
      </c>
      <c r="K973" s="322">
        <f t="shared" si="467"/>
        <v>4</v>
      </c>
      <c r="L973" s="322">
        <f t="shared" si="467"/>
        <v>0</v>
      </c>
      <c r="M973" s="322">
        <f t="shared" si="467"/>
        <v>1</v>
      </c>
      <c r="N973" s="322">
        <f t="shared" si="467"/>
        <v>0</v>
      </c>
      <c r="O973" s="322">
        <f t="shared" si="467"/>
        <v>6</v>
      </c>
      <c r="P973" s="322">
        <f t="shared" si="467"/>
        <v>0</v>
      </c>
      <c r="Q973" s="322">
        <f t="shared" si="467"/>
        <v>0</v>
      </c>
      <c r="R973" s="322">
        <f t="shared" si="467"/>
        <v>1</v>
      </c>
      <c r="S973" s="322">
        <f t="shared" si="467"/>
        <v>0</v>
      </c>
      <c r="T973" s="322">
        <f t="shared" si="467"/>
        <v>0</v>
      </c>
      <c r="U973" s="322">
        <f t="shared" si="467"/>
        <v>0</v>
      </c>
      <c r="V973" s="322">
        <f t="shared" si="467"/>
        <v>0</v>
      </c>
      <c r="W973" s="322">
        <f t="shared" si="468"/>
        <v>0</v>
      </c>
      <c r="X973" s="325">
        <f t="shared" si="469"/>
        <v>19</v>
      </c>
    </row>
    <row r="974" spans="1:27" x14ac:dyDescent="0.35">
      <c r="F974" s="324" t="s">
        <v>95</v>
      </c>
      <c r="G974" s="322">
        <f t="shared" si="467"/>
        <v>1</v>
      </c>
      <c r="H974" s="322">
        <f t="shared" si="467"/>
        <v>0</v>
      </c>
      <c r="I974" s="322">
        <f t="shared" si="467"/>
        <v>14</v>
      </c>
      <c r="J974" s="322">
        <f t="shared" si="467"/>
        <v>0</v>
      </c>
      <c r="K974" s="322">
        <f t="shared" si="467"/>
        <v>5</v>
      </c>
      <c r="L974" s="322">
        <f t="shared" si="467"/>
        <v>0</v>
      </c>
      <c r="M974" s="322">
        <f t="shared" si="467"/>
        <v>2</v>
      </c>
      <c r="N974" s="322">
        <f t="shared" si="467"/>
        <v>0</v>
      </c>
      <c r="O974" s="322">
        <f t="shared" si="467"/>
        <v>3</v>
      </c>
      <c r="P974" s="322">
        <f t="shared" si="467"/>
        <v>0</v>
      </c>
      <c r="Q974" s="322">
        <f t="shared" si="467"/>
        <v>0</v>
      </c>
      <c r="R974" s="322">
        <f t="shared" si="467"/>
        <v>0</v>
      </c>
      <c r="S974" s="322">
        <f t="shared" si="467"/>
        <v>0</v>
      </c>
      <c r="T974" s="322">
        <f t="shared" si="467"/>
        <v>0</v>
      </c>
      <c r="U974" s="322">
        <f t="shared" si="467"/>
        <v>0</v>
      </c>
      <c r="V974" s="322">
        <f t="shared" si="467"/>
        <v>0</v>
      </c>
      <c r="W974" s="322">
        <f t="shared" si="468"/>
        <v>0</v>
      </c>
      <c r="X974" s="325">
        <f t="shared" si="469"/>
        <v>25</v>
      </c>
    </row>
    <row r="975" spans="1:27" x14ac:dyDescent="0.35">
      <c r="F975" s="324" t="s">
        <v>87</v>
      </c>
      <c r="G975" s="322">
        <f t="shared" si="467"/>
        <v>0</v>
      </c>
      <c r="H975" s="322">
        <f t="shared" si="467"/>
        <v>0</v>
      </c>
      <c r="I975" s="322">
        <f t="shared" si="467"/>
        <v>6</v>
      </c>
      <c r="J975" s="322">
        <f t="shared" si="467"/>
        <v>0</v>
      </c>
      <c r="K975" s="322">
        <f t="shared" si="467"/>
        <v>8</v>
      </c>
      <c r="L975" s="322">
        <f t="shared" si="467"/>
        <v>0</v>
      </c>
      <c r="M975" s="322">
        <f t="shared" si="467"/>
        <v>3</v>
      </c>
      <c r="N975" s="322">
        <f t="shared" si="467"/>
        <v>1</v>
      </c>
      <c r="O975" s="322">
        <f t="shared" si="467"/>
        <v>7</v>
      </c>
      <c r="P975" s="322">
        <f t="shared" si="467"/>
        <v>0</v>
      </c>
      <c r="Q975" s="322">
        <f t="shared" si="467"/>
        <v>0</v>
      </c>
      <c r="R975" s="322">
        <f t="shared" si="467"/>
        <v>0</v>
      </c>
      <c r="S975" s="322">
        <f t="shared" si="467"/>
        <v>0</v>
      </c>
      <c r="T975" s="322">
        <f t="shared" si="467"/>
        <v>0</v>
      </c>
      <c r="U975" s="322">
        <f t="shared" si="467"/>
        <v>0</v>
      </c>
      <c r="V975" s="322">
        <f t="shared" si="467"/>
        <v>0</v>
      </c>
      <c r="W975" s="322">
        <f t="shared" si="468"/>
        <v>0</v>
      </c>
      <c r="X975" s="325">
        <f t="shared" si="469"/>
        <v>25</v>
      </c>
    </row>
    <row r="976" spans="1:27" x14ac:dyDescent="0.35">
      <c r="F976" s="324" t="s">
        <v>94</v>
      </c>
      <c r="G976" s="322">
        <f t="shared" si="467"/>
        <v>6</v>
      </c>
      <c r="H976" s="322">
        <f t="shared" si="467"/>
        <v>0</v>
      </c>
      <c r="I976" s="322">
        <f t="shared" si="467"/>
        <v>9</v>
      </c>
      <c r="J976" s="322">
        <f t="shared" si="467"/>
        <v>1</v>
      </c>
      <c r="K976" s="322">
        <f t="shared" si="467"/>
        <v>2</v>
      </c>
      <c r="L976" s="322">
        <f t="shared" si="467"/>
        <v>0</v>
      </c>
      <c r="M976" s="322">
        <f t="shared" si="467"/>
        <v>3</v>
      </c>
      <c r="N976" s="322">
        <f t="shared" si="467"/>
        <v>0</v>
      </c>
      <c r="O976" s="322">
        <f t="shared" si="467"/>
        <v>4</v>
      </c>
      <c r="P976" s="322">
        <f t="shared" si="467"/>
        <v>0</v>
      </c>
      <c r="Q976" s="322">
        <f t="shared" si="467"/>
        <v>0</v>
      </c>
      <c r="R976" s="322">
        <f t="shared" si="467"/>
        <v>0</v>
      </c>
      <c r="S976" s="322">
        <f t="shared" si="467"/>
        <v>0</v>
      </c>
      <c r="T976" s="322">
        <f t="shared" si="467"/>
        <v>0</v>
      </c>
      <c r="U976" s="322">
        <f t="shared" si="467"/>
        <v>0</v>
      </c>
      <c r="V976" s="322">
        <f t="shared" si="467"/>
        <v>0</v>
      </c>
      <c r="W976" s="322">
        <f t="shared" si="468"/>
        <v>0</v>
      </c>
      <c r="X976" s="325">
        <f t="shared" si="469"/>
        <v>25</v>
      </c>
    </row>
    <row r="977" spans="3:24" x14ac:dyDescent="0.35">
      <c r="F977" s="324" t="s">
        <v>1975</v>
      </c>
      <c r="G977" s="322">
        <f t="shared" si="467"/>
        <v>4</v>
      </c>
      <c r="H977" s="322">
        <f t="shared" si="467"/>
        <v>0</v>
      </c>
      <c r="I977" s="322">
        <f t="shared" si="467"/>
        <v>9</v>
      </c>
      <c r="J977" s="322">
        <f t="shared" si="467"/>
        <v>0</v>
      </c>
      <c r="K977" s="322">
        <f t="shared" si="467"/>
        <v>10</v>
      </c>
      <c r="L977" s="322">
        <f t="shared" si="467"/>
        <v>0</v>
      </c>
      <c r="M977" s="322">
        <f t="shared" si="467"/>
        <v>4</v>
      </c>
      <c r="N977" s="322">
        <f t="shared" si="467"/>
        <v>0</v>
      </c>
      <c r="O977" s="322">
        <f t="shared" si="467"/>
        <v>5</v>
      </c>
      <c r="P977" s="322">
        <f t="shared" si="467"/>
        <v>0</v>
      </c>
      <c r="Q977" s="322">
        <f t="shared" si="467"/>
        <v>0</v>
      </c>
      <c r="R977" s="322">
        <f t="shared" si="467"/>
        <v>3</v>
      </c>
      <c r="S977" s="322">
        <f t="shared" si="467"/>
        <v>0</v>
      </c>
      <c r="T977" s="322">
        <f t="shared" si="467"/>
        <v>0</v>
      </c>
      <c r="U977" s="322">
        <f t="shared" si="467"/>
        <v>0</v>
      </c>
      <c r="V977" s="322">
        <f t="shared" si="467"/>
        <v>0</v>
      </c>
      <c r="W977" s="322">
        <f t="shared" si="468"/>
        <v>0</v>
      </c>
      <c r="X977" s="325">
        <f t="shared" si="469"/>
        <v>35</v>
      </c>
    </row>
    <row r="978" spans="3:24" ht="15" thickBot="1" x14ac:dyDescent="0.4">
      <c r="F978" s="326" t="s">
        <v>1976</v>
      </c>
      <c r="G978" s="322">
        <f t="shared" si="467"/>
        <v>2</v>
      </c>
      <c r="H978" s="322">
        <f t="shared" si="467"/>
        <v>0</v>
      </c>
      <c r="I978" s="322">
        <f t="shared" si="467"/>
        <v>4</v>
      </c>
      <c r="J978" s="322">
        <f t="shared" si="467"/>
        <v>0</v>
      </c>
      <c r="K978" s="322">
        <f t="shared" si="467"/>
        <v>1</v>
      </c>
      <c r="L978" s="322">
        <f t="shared" si="467"/>
        <v>0</v>
      </c>
      <c r="M978" s="322">
        <f t="shared" si="467"/>
        <v>2</v>
      </c>
      <c r="N978" s="322">
        <f t="shared" si="467"/>
        <v>0</v>
      </c>
      <c r="O978" s="322">
        <f t="shared" si="467"/>
        <v>6</v>
      </c>
      <c r="P978" s="322">
        <f t="shared" si="467"/>
        <v>0</v>
      </c>
      <c r="Q978" s="322">
        <f t="shared" si="467"/>
        <v>0</v>
      </c>
      <c r="R978" s="322">
        <f t="shared" si="467"/>
        <v>1</v>
      </c>
      <c r="S978" s="322">
        <f t="shared" si="467"/>
        <v>1</v>
      </c>
      <c r="T978" s="322">
        <f t="shared" si="467"/>
        <v>0</v>
      </c>
      <c r="U978" s="322">
        <f t="shared" si="467"/>
        <v>0</v>
      </c>
      <c r="V978" s="322">
        <f t="shared" si="467"/>
        <v>3</v>
      </c>
      <c r="W978" s="322">
        <f t="shared" si="468"/>
        <v>0</v>
      </c>
      <c r="X978" s="325">
        <f t="shared" si="469"/>
        <v>20</v>
      </c>
    </row>
    <row r="979" spans="3:24" x14ac:dyDescent="0.35">
      <c r="F979" s="327"/>
      <c r="G979" s="328"/>
      <c r="H979" s="328"/>
      <c r="I979" s="329"/>
      <c r="J979" s="330"/>
      <c r="K979" s="330"/>
      <c r="L979" s="330"/>
      <c r="M979" s="330"/>
      <c r="N979" s="331"/>
      <c r="O979" s="330"/>
      <c r="P979" s="330"/>
      <c r="Q979" s="330"/>
      <c r="R979" s="330"/>
      <c r="S979" s="330"/>
      <c r="T979" s="330"/>
      <c r="U979" s="330"/>
      <c r="V979" s="330"/>
      <c r="X979" s="332"/>
    </row>
    <row r="980" spans="3:24" x14ac:dyDescent="0.35">
      <c r="F980" s="333" t="s">
        <v>182</v>
      </c>
      <c r="G980" s="334">
        <f>SUBTOTAL(9,G972:G979)</f>
        <v>52</v>
      </c>
      <c r="H980" s="334">
        <f t="shared" ref="H980:V980" si="470">SUBTOTAL(9,H972:H979)</f>
        <v>2</v>
      </c>
      <c r="I980" s="334">
        <f t="shared" si="470"/>
        <v>164</v>
      </c>
      <c r="J980" s="334">
        <f t="shared" si="470"/>
        <v>10</v>
      </c>
      <c r="K980" s="334">
        <f t="shared" si="470"/>
        <v>102</v>
      </c>
      <c r="L980" s="334">
        <f t="shared" si="470"/>
        <v>7</v>
      </c>
      <c r="M980" s="334">
        <f t="shared" si="470"/>
        <v>49</v>
      </c>
      <c r="N980" s="334">
        <f t="shared" si="470"/>
        <v>10</v>
      </c>
      <c r="O980" s="334">
        <f t="shared" si="470"/>
        <v>67</v>
      </c>
      <c r="P980" s="334">
        <f t="shared" si="470"/>
        <v>0</v>
      </c>
      <c r="Q980" s="334">
        <f t="shared" si="470"/>
        <v>0</v>
      </c>
      <c r="R980" s="334">
        <f t="shared" si="470"/>
        <v>5</v>
      </c>
      <c r="S980" s="334">
        <f t="shared" si="470"/>
        <v>1</v>
      </c>
      <c r="T980" s="334">
        <f t="shared" si="470"/>
        <v>0</v>
      </c>
      <c r="U980" s="334">
        <f t="shared" si="470"/>
        <v>0</v>
      </c>
      <c r="V980" s="334">
        <f t="shared" si="470"/>
        <v>3</v>
      </c>
      <c r="W980" s="335">
        <f>SUBTOTAL(9,X972:X978)+2</f>
        <v>474</v>
      </c>
    </row>
    <row r="981" spans="3:24" ht="42.75" customHeight="1" x14ac:dyDescent="0.35">
      <c r="F981" s="336" t="s">
        <v>1977</v>
      </c>
      <c r="G981" s="337" t="s">
        <v>1978</v>
      </c>
      <c r="H981" s="337" t="s">
        <v>1979</v>
      </c>
      <c r="I981" s="337" t="s">
        <v>1980</v>
      </c>
      <c r="J981" s="338"/>
      <c r="K981" s="338"/>
      <c r="L981" s="338"/>
      <c r="M981" s="338"/>
      <c r="N981" s="339"/>
      <c r="O981" s="69"/>
      <c r="P981" s="339"/>
      <c r="Q981" s="339"/>
      <c r="R981" s="69"/>
      <c r="S981" s="69"/>
      <c r="T981" s="69"/>
      <c r="U981" s="69"/>
      <c r="V981" s="69"/>
      <c r="W981" s="69"/>
    </row>
    <row r="985" spans="3:24" ht="15" thickBot="1" x14ac:dyDescent="0.4"/>
    <row r="986" spans="3:24" ht="21.5" thickBot="1" x14ac:dyDescent="0.55000000000000004">
      <c r="C986" s="1141" t="s">
        <v>1981</v>
      </c>
      <c r="D986" s="1142"/>
      <c r="E986" s="1143"/>
    </row>
    <row r="987" spans="3:24" x14ac:dyDescent="0.35">
      <c r="C987" s="340" t="s">
        <v>820</v>
      </c>
      <c r="D987" s="341" t="s">
        <v>381</v>
      </c>
      <c r="E987" s="297" t="s">
        <v>817</v>
      </c>
    </row>
    <row r="988" spans="3:24" x14ac:dyDescent="0.35">
      <c r="C988" s="342" t="s">
        <v>821</v>
      </c>
      <c r="D988" s="295" t="s">
        <v>120</v>
      </c>
      <c r="E988" s="297" t="s">
        <v>817</v>
      </c>
    </row>
    <row r="989" spans="3:24" x14ac:dyDescent="0.35">
      <c r="C989" s="342" t="s">
        <v>833</v>
      </c>
      <c r="D989" s="295" t="s">
        <v>120</v>
      </c>
      <c r="E989" s="297" t="s">
        <v>817</v>
      </c>
    </row>
    <row r="990" spans="3:24" x14ac:dyDescent="0.35">
      <c r="C990" s="342" t="s">
        <v>839</v>
      </c>
      <c r="D990" s="295" t="s">
        <v>45</v>
      </c>
      <c r="E990" s="297" t="s">
        <v>817</v>
      </c>
    </row>
    <row r="991" spans="3:24" x14ac:dyDescent="0.35">
      <c r="C991" s="342" t="s">
        <v>845</v>
      </c>
      <c r="D991" s="295" t="s">
        <v>120</v>
      </c>
      <c r="E991" s="297" t="s">
        <v>817</v>
      </c>
    </row>
    <row r="992" spans="3:24" x14ac:dyDescent="0.35">
      <c r="C992" s="342" t="s">
        <v>848</v>
      </c>
      <c r="D992" s="295" t="s">
        <v>45</v>
      </c>
      <c r="E992" s="297" t="s">
        <v>817</v>
      </c>
    </row>
    <row r="993" spans="3:5" x14ac:dyDescent="0.35">
      <c r="C993" s="342" t="s">
        <v>856</v>
      </c>
      <c r="D993" s="295" t="s">
        <v>45</v>
      </c>
      <c r="E993" s="297" t="s">
        <v>817</v>
      </c>
    </row>
    <row r="994" spans="3:5" x14ac:dyDescent="0.35">
      <c r="C994" s="342" t="s">
        <v>860</v>
      </c>
      <c r="D994" s="295" t="s">
        <v>224</v>
      </c>
      <c r="E994" s="297" t="s">
        <v>817</v>
      </c>
    </row>
    <row r="995" spans="3:5" x14ac:dyDescent="0.35">
      <c r="C995" s="342" t="s">
        <v>898</v>
      </c>
      <c r="D995" s="295" t="s">
        <v>438</v>
      </c>
      <c r="E995" s="297" t="s">
        <v>894</v>
      </c>
    </row>
    <row r="996" spans="3:5" x14ac:dyDescent="0.35">
      <c r="C996" s="343" t="s">
        <v>1201</v>
      </c>
      <c r="D996" s="344" t="s">
        <v>49</v>
      </c>
      <c r="E996" s="297" t="s">
        <v>1416</v>
      </c>
    </row>
    <row r="997" spans="3:5" x14ac:dyDescent="0.35">
      <c r="C997" s="343" t="s">
        <v>1211</v>
      </c>
      <c r="D997" s="344" t="s">
        <v>65</v>
      </c>
      <c r="E997" s="297" t="s">
        <v>1982</v>
      </c>
    </row>
    <row r="998" spans="3:5" x14ac:dyDescent="0.35">
      <c r="C998" s="343" t="s">
        <v>1225</v>
      </c>
      <c r="D998" s="344" t="s">
        <v>45</v>
      </c>
      <c r="E998" s="297" t="s">
        <v>1982</v>
      </c>
    </row>
    <row r="999" spans="3:5" x14ac:dyDescent="0.35">
      <c r="C999" s="345" t="s">
        <v>1257</v>
      </c>
      <c r="D999" s="344" t="s">
        <v>49</v>
      </c>
      <c r="E999" s="297" t="s">
        <v>1416</v>
      </c>
    </row>
    <row r="1000" spans="3:5" x14ac:dyDescent="0.35">
      <c r="C1000" s="343" t="s">
        <v>1291</v>
      </c>
      <c r="D1000" s="344" t="s">
        <v>438</v>
      </c>
      <c r="E1000" s="297" t="s">
        <v>1983</v>
      </c>
    </row>
    <row r="1001" spans="3:5" x14ac:dyDescent="0.35">
      <c r="C1001" s="343" t="s">
        <v>1295</v>
      </c>
      <c r="D1001" s="344" t="s">
        <v>440</v>
      </c>
      <c r="E1001" s="297" t="s">
        <v>1984</v>
      </c>
    </row>
    <row r="1002" spans="3:5" x14ac:dyDescent="0.35">
      <c r="C1002" s="343" t="s">
        <v>1300</v>
      </c>
      <c r="D1002" s="344" t="s">
        <v>346</v>
      </c>
      <c r="E1002" s="297" t="s">
        <v>1984</v>
      </c>
    </row>
    <row r="1003" spans="3:5" x14ac:dyDescent="0.35">
      <c r="C1003" s="342" t="s">
        <v>1423</v>
      </c>
      <c r="D1003" s="344" t="s">
        <v>501</v>
      </c>
      <c r="E1003" s="303" t="s">
        <v>1411</v>
      </c>
    </row>
    <row r="1004" spans="3:5" x14ac:dyDescent="0.35">
      <c r="C1004" s="342" t="s">
        <v>1427</v>
      </c>
      <c r="D1004" s="344" t="s">
        <v>45</v>
      </c>
      <c r="E1004" s="297" t="s">
        <v>1416</v>
      </c>
    </row>
    <row r="1005" spans="3:5" x14ac:dyDescent="0.35">
      <c r="C1005" s="342" t="s">
        <v>1434</v>
      </c>
      <c r="D1005" s="344" t="s">
        <v>45</v>
      </c>
      <c r="E1005" s="297" t="s">
        <v>1416</v>
      </c>
    </row>
    <row r="1006" spans="3:5" x14ac:dyDescent="0.35">
      <c r="C1006" s="342" t="s">
        <v>1462</v>
      </c>
      <c r="D1006" s="344" t="s">
        <v>45</v>
      </c>
      <c r="E1006" s="297" t="s">
        <v>1454</v>
      </c>
    </row>
    <row r="1007" spans="3:5" x14ac:dyDescent="0.35">
      <c r="C1007" s="342" t="s">
        <v>1466</v>
      </c>
      <c r="D1007" s="344" t="s">
        <v>189</v>
      </c>
      <c r="E1007" s="297" t="s">
        <v>1454</v>
      </c>
    </row>
    <row r="1008" spans="3:5" x14ac:dyDescent="0.35">
      <c r="C1008" s="342" t="s">
        <v>1472</v>
      </c>
      <c r="D1008" s="344" t="s">
        <v>685</v>
      </c>
      <c r="E1008" s="297" t="s">
        <v>1454</v>
      </c>
    </row>
    <row r="1009" spans="3:5" x14ac:dyDescent="0.35">
      <c r="C1009" s="342" t="s">
        <v>1477</v>
      </c>
      <c r="D1009" s="344" t="s">
        <v>45</v>
      </c>
      <c r="E1009" s="297" t="s">
        <v>1454</v>
      </c>
    </row>
    <row r="1010" spans="3:5" x14ac:dyDescent="0.35">
      <c r="C1010" s="342" t="s">
        <v>1482</v>
      </c>
      <c r="D1010" s="344" t="s">
        <v>1483</v>
      </c>
      <c r="E1010" s="297" t="s">
        <v>1470</v>
      </c>
    </row>
    <row r="1011" spans="3:5" ht="28" x14ac:dyDescent="0.35">
      <c r="C1011" s="342" t="s">
        <v>1488</v>
      </c>
      <c r="D1011" s="346" t="s">
        <v>1985</v>
      </c>
      <c r="E1011" s="297" t="s">
        <v>1476</v>
      </c>
    </row>
    <row r="1012" spans="3:5" x14ac:dyDescent="0.35">
      <c r="C1012" s="342" t="s">
        <v>1495</v>
      </c>
      <c r="D1012" s="344" t="s">
        <v>1496</v>
      </c>
      <c r="E1012" s="297" t="s">
        <v>1470</v>
      </c>
    </row>
    <row r="1013" spans="3:5" x14ac:dyDescent="0.35">
      <c r="C1013" s="342" t="s">
        <v>1501</v>
      </c>
      <c r="D1013" s="344" t="s">
        <v>826</v>
      </c>
      <c r="E1013" s="297" t="s">
        <v>817</v>
      </c>
    </row>
    <row r="1014" spans="3:5" x14ac:dyDescent="0.35">
      <c r="C1014" s="342" t="s">
        <v>1506</v>
      </c>
      <c r="D1014" s="344" t="s">
        <v>919</v>
      </c>
      <c r="E1014" s="297" t="s">
        <v>817</v>
      </c>
    </row>
    <row r="1015" spans="3:5" x14ac:dyDescent="0.35">
      <c r="C1015" s="342" t="s">
        <v>1509</v>
      </c>
      <c r="D1015" s="344" t="s">
        <v>45</v>
      </c>
      <c r="E1015" s="297" t="s">
        <v>817</v>
      </c>
    </row>
    <row r="1016" spans="3:5" x14ac:dyDescent="0.35">
      <c r="C1016" s="342" t="s">
        <v>1527</v>
      </c>
      <c r="D1016" s="344" t="s">
        <v>473</v>
      </c>
      <c r="E1016" s="297" t="s">
        <v>817</v>
      </c>
    </row>
    <row r="1017" spans="3:5" x14ac:dyDescent="0.35">
      <c r="C1017" s="342" t="s">
        <v>1530</v>
      </c>
      <c r="D1017" s="344" t="s">
        <v>45</v>
      </c>
      <c r="E1017" s="297" t="s">
        <v>817</v>
      </c>
    </row>
    <row r="1018" spans="3:5" x14ac:dyDescent="0.35">
      <c r="C1018" s="342" t="s">
        <v>1533</v>
      </c>
      <c r="D1018" s="344" t="s">
        <v>976</v>
      </c>
      <c r="E1018" s="297" t="s">
        <v>1525</v>
      </c>
    </row>
    <row r="1019" spans="3:5" ht="25" x14ac:dyDescent="0.35">
      <c r="C1019" s="343" t="s">
        <v>1537</v>
      </c>
      <c r="D1019" s="347" t="s">
        <v>1538</v>
      </c>
      <c r="E1019" s="303" t="s">
        <v>1529</v>
      </c>
    </row>
    <row r="1020" spans="3:5" x14ac:dyDescent="0.35">
      <c r="C1020" s="343" t="s">
        <v>1544</v>
      </c>
      <c r="D1020" s="348" t="s">
        <v>1483</v>
      </c>
      <c r="E1020" s="303" t="s">
        <v>1531</v>
      </c>
    </row>
    <row r="1021" spans="3:5" x14ac:dyDescent="0.35">
      <c r="C1021" s="343" t="s">
        <v>1550</v>
      </c>
      <c r="D1021" s="348" t="s">
        <v>346</v>
      </c>
      <c r="E1021" s="303" t="s">
        <v>1535</v>
      </c>
    </row>
    <row r="1022" spans="3:5" x14ac:dyDescent="0.35">
      <c r="C1022" s="343" t="s">
        <v>1562</v>
      </c>
      <c r="D1022" s="348" t="s">
        <v>49</v>
      </c>
      <c r="E1022" s="297" t="s">
        <v>1554</v>
      </c>
    </row>
    <row r="1023" spans="3:5" x14ac:dyDescent="0.35">
      <c r="C1023" s="343" t="s">
        <v>1576</v>
      </c>
      <c r="D1023" s="348" t="s">
        <v>45</v>
      </c>
      <c r="E1023" s="297" t="s">
        <v>1570</v>
      </c>
    </row>
    <row r="1024" spans="3:5" x14ac:dyDescent="0.35">
      <c r="C1024" s="343" t="s">
        <v>1583</v>
      </c>
      <c r="D1024" s="348" t="s">
        <v>919</v>
      </c>
      <c r="E1024" s="297" t="s">
        <v>1570</v>
      </c>
    </row>
    <row r="1025" spans="3:5" x14ac:dyDescent="0.35">
      <c r="C1025" s="343" t="s">
        <v>1587</v>
      </c>
      <c r="D1025" s="348" t="s">
        <v>438</v>
      </c>
      <c r="E1025" s="297" t="s">
        <v>1578</v>
      </c>
    </row>
    <row r="1026" spans="3:5" x14ac:dyDescent="0.35">
      <c r="C1026" s="343" t="s">
        <v>1637</v>
      </c>
      <c r="D1026" s="348" t="s">
        <v>65</v>
      </c>
      <c r="E1026" s="303" t="s">
        <v>1630</v>
      </c>
    </row>
    <row r="1027" spans="3:5" x14ac:dyDescent="0.35">
      <c r="C1027" s="343" t="s">
        <v>1661</v>
      </c>
      <c r="D1027" s="348" t="s">
        <v>224</v>
      </c>
      <c r="E1027" s="297" t="s">
        <v>1650</v>
      </c>
    </row>
    <row r="1028" spans="3:5" x14ac:dyDescent="0.35">
      <c r="C1028" s="342" t="s">
        <v>1666</v>
      </c>
      <c r="D1028" s="344" t="s">
        <v>120</v>
      </c>
      <c r="E1028" s="297" t="s">
        <v>1655</v>
      </c>
    </row>
    <row r="1029" spans="3:5" x14ac:dyDescent="0.35">
      <c r="C1029" s="342" t="s">
        <v>1838</v>
      </c>
      <c r="D1029" s="344" t="s">
        <v>976</v>
      </c>
      <c r="E1029" s="297" t="s">
        <v>1832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C986:E986"/>
    <mergeCell ref="W6:W7"/>
    <mergeCell ref="X6:Y6"/>
    <mergeCell ref="Z6:AA6"/>
    <mergeCell ref="AB6:AB7"/>
    <mergeCell ref="F969:X969"/>
    <mergeCell ref="F970:F971"/>
    <mergeCell ref="G970:W970"/>
    <mergeCell ref="L6:L7"/>
    <mergeCell ref="M6:O6"/>
    <mergeCell ref="P6:R6"/>
    <mergeCell ref="S6:S7"/>
    <mergeCell ref="T6:T7"/>
    <mergeCell ref="U6:V6"/>
    <mergeCell ref="F6:F7"/>
    <mergeCell ref="G6:G7"/>
    <mergeCell ref="H6:H7"/>
    <mergeCell ref="I6:I7"/>
    <mergeCell ref="J6:J7"/>
    <mergeCell ref="K6:K7"/>
    <mergeCell ref="A1:Z1"/>
    <mergeCell ref="A2:Z2"/>
    <mergeCell ref="A3:Z3"/>
    <mergeCell ref="A4:Z4"/>
    <mergeCell ref="A5:Z5"/>
    <mergeCell ref="A6:A7"/>
    <mergeCell ref="B6:B7"/>
    <mergeCell ref="C6:C7"/>
    <mergeCell ref="D6:D7"/>
    <mergeCell ref="E6:E7"/>
  </mergeCells>
  <conditionalFormatting sqref="F10:AA10 F11:W17 X12:AA12 X14:AA14 X16:AA16 Y18:AA18 F18:X232 Y20:AA20 Y22:AA22 Y24:AA24 Y26:AA26 Y28:AA28 Y30:AA30 Y32:AA32 Y34:AA34 Y36:AA36 Y38:AA38 Y40:AA40 Y42:AA42 Y44:AA44 Y46:AA46 Y48:AA48 Y50:AA50 Y52:AA52 Y54:AA54 Y56:AA56 Y58:AA58 Y60:AA60 Y62:AA62 Y64:AA64 Y66:AA66 Y68:AA68 Y70:AA70 Y72:AA72 Y74:AA74 Y76:AA76 Y78:AA78 Y80:AA80 Y82:AA82 Y84:AA84 Y86:AA86 Y88:AA88 Y90:AA90 Y92:AA92 Y94:AA94 Y96:AA96 Y98:AA98 Y100:AA100 Y102:AA102 Y104:AA104 Y106:AA106 Y108:AA108 Y110:AA110 Y112:AA112 Y114:AA114 Y116:AA116 Y118:AA118 Y120:AA120 Y122:AA122 Y124:AA124 Y126:AA126 Y128:AA128 Y130:AA130 Y132:AA132 Y134:AA134 Y136:AA136 Y138:AA138 Y140:AA140 Y142:AA142 Y144:AA144 Y146:AA146 Y148:AA148 Y150:AA150 Y152:AA152 Y154:AA154 Y156:AA156 Y158:AA158 Y160:AA160 Y162:AA162 Y164:AA164 Y166:AA166 Y168:AA168 Y170:AA170 Y172:AA172 Y174:AA174 Y176:AA176 Y178:AA178 Y180:AA180 Y182:AA182 Y184:AA184 Y186:AA186 Y188:AA188 Y190:AA190 Y192:AA192 Y194:AA194 Y196:AA196 Y198:AA198 Y200:AA200 Y202:AA202 Y204:AA204 Y206:AA206 Y208:AA208 Y210:AA210 Y212:AA212 Y214:AA214 Y216:AA216 Y218:AA218 Y220:AA220 Y222:AA222 Y224:AA224 Y226:AA226 Y228:AA228 Y230:AA230 Y232:AA232 F233:AA966">
    <cfRule type="containsText" dxfId="187" priority="1" operator="containsText" text="Yes">
      <formula>NOT(ISERROR(SEARCH("Yes",F10)))</formula>
    </cfRule>
    <cfRule type="containsText" dxfId="186" priority="2" operator="containsText" text="No">
      <formula>NOT(ISERROR(SEARCH("No",F10)))</formula>
    </cfRule>
  </conditionalFormatting>
  <conditionalFormatting sqref="S9:T85">
    <cfRule type="duplicateValues" dxfId="185" priority="42"/>
  </conditionalFormatting>
  <conditionalFormatting sqref="S86:T127">
    <cfRule type="duplicateValues" dxfId="184" priority="44"/>
  </conditionalFormatting>
  <conditionalFormatting sqref="S520:T521">
    <cfRule type="duplicateValues" dxfId="183" priority="19"/>
  </conditionalFormatting>
  <conditionalFormatting sqref="S632:T684">
    <cfRule type="duplicateValues" dxfId="182" priority="16"/>
  </conditionalFormatting>
  <conditionalFormatting sqref="U9:V85">
    <cfRule type="duplicateValues" dxfId="181" priority="43"/>
  </conditionalFormatting>
  <conditionalFormatting sqref="U86:V127">
    <cfRule type="duplicateValues" dxfId="180" priority="45"/>
  </conditionalFormatting>
  <conditionalFormatting sqref="U520:V521">
    <cfRule type="duplicateValues" dxfId="179" priority="20"/>
  </conditionalFormatting>
  <conditionalFormatting sqref="U632:V684">
    <cfRule type="duplicateValues" dxfId="178" priority="15"/>
  </conditionalFormatting>
  <conditionalFormatting sqref="W129:W231">
    <cfRule type="containsText" dxfId="177" priority="7" operator="containsText" text="11,LT,RC">
      <formula>NOT(ISERROR(SEARCH("11,LT,RC",W129)))</formula>
    </cfRule>
    <cfRule type="containsText" dxfId="176" priority="8" operator="containsText" text="text">
      <formula>NOT(ISERROR(SEARCH("text",W129)))</formula>
    </cfRule>
  </conditionalFormatting>
  <conditionalFormatting sqref="W244 W246 W248 W282 W284 W286 W523 W525 W527 W529 W531 W533 W535 W537 W539 W541 W543">
    <cfRule type="containsText" dxfId="175" priority="17" operator="containsText" text="11,LT,RC">
      <formula>NOT(ISERROR(SEARCH("11,LT,RC",W244)))</formula>
    </cfRule>
    <cfRule type="containsText" dxfId="174" priority="18" operator="containsText" text="text">
      <formula>NOT(ISERROR(SEARCH("text",W244)))</formula>
    </cfRule>
  </conditionalFormatting>
  <conditionalFormatting sqref="W545:W563">
    <cfRule type="containsText" dxfId="173" priority="3" operator="containsText" text="11,LT,RC">
      <formula>NOT(ISERROR(SEARCH("11,LT,RC",W545)))</formula>
    </cfRule>
    <cfRule type="containsText" dxfId="172" priority="4" operator="containsText" text="text">
      <formula>NOT(ISERROR(SEARCH("text",W545)))</formula>
    </cfRule>
  </conditionalFormatting>
  <conditionalFormatting sqref="W743 W748 W835 W837 W839 W841 W843 W845 W847 W849 W851 W853 W855 W857 W859 V860:V881 W861 W863 W865 W867 W869 W871 W873 W875 W877 W879 W881">
    <cfRule type="containsText" dxfId="171" priority="13" operator="containsText" text="11,LT,RC">
      <formula>NOT(ISERROR(SEARCH("11,LT,RC",V743)))</formula>
    </cfRule>
    <cfRule type="containsText" dxfId="170" priority="14" operator="containsText" text="text">
      <formula>NOT(ISERROR(SEARCH("text",V743)))</formula>
    </cfRule>
  </conditionalFormatting>
  <conditionalFormatting sqref="W758">
    <cfRule type="containsText" dxfId="169" priority="11" operator="containsText" text="11,LT,RC">
      <formula>NOT(ISERROR(SEARCH("11,LT,RC",W758)))</formula>
    </cfRule>
    <cfRule type="containsText" dxfId="168" priority="12" operator="containsText" text="text">
      <formula>NOT(ISERROR(SEARCH("text",W758)))</formula>
    </cfRule>
  </conditionalFormatting>
  <conditionalFormatting sqref="AD128:AD156">
    <cfRule type="containsText" dxfId="167" priority="27" operator="containsText" text="11,LT,RC">
      <formula>NOT(ISERROR(SEARCH("11,LT,RC",AD128)))</formula>
    </cfRule>
    <cfRule type="containsText" dxfId="166" priority="28" operator="containsText" text="text">
      <formula>NOT(ISERROR(SEARCH("text",AD128)))</formula>
    </cfRule>
  </conditionalFormatting>
  <conditionalFormatting sqref="AH128:AH151 AH153 AH155:AH156">
    <cfRule type="notContainsBlanks" dxfId="165" priority="29">
      <formula>LEN(TRIM(AH128))&gt;0</formula>
    </cfRule>
    <cfRule type="containsText" dxfId="164" priority="30" operator="containsText" text="11,LT,RC">
      <formula>NOT(ISERROR(SEARCH("11,LT,RC",AH128)))</formula>
    </cfRule>
    <cfRule type="containsText" dxfId="163" priority="31" operator="containsText" text="text">
      <formula>NOT(ISERROR(SEARCH("text",AH128)))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7192-1BE1-4389-9569-4FF55401A68D}">
  <sheetPr>
    <tabColor theme="5" tint="0.39997558519241921"/>
  </sheetPr>
  <dimension ref="A1:O407"/>
  <sheetViews>
    <sheetView topLeftCell="A93" zoomScale="87" zoomScaleNormal="100" workbookViewId="0">
      <selection activeCell="E110" sqref="E110"/>
    </sheetView>
  </sheetViews>
  <sheetFormatPr defaultColWidth="9.1796875" defaultRowHeight="14.5" zeroHeight="1" x14ac:dyDescent="0.35"/>
  <cols>
    <col min="1" max="1" width="8.81640625" style="370" customWidth="1"/>
    <col min="2" max="2" width="7.6328125" style="370" bestFit="1" customWidth="1"/>
    <col min="3" max="3" width="11.7265625" style="370" customWidth="1"/>
    <col min="4" max="4" width="13.54296875" style="370" bestFit="1" customWidth="1"/>
    <col min="5" max="5" width="23.54296875" style="370" customWidth="1"/>
    <col min="6" max="6" width="12.453125" style="370" hidden="1" customWidth="1"/>
    <col min="7" max="7" width="19.6328125" style="370" bestFit="1" customWidth="1"/>
    <col min="8" max="8" width="19.453125" style="370" bestFit="1" customWidth="1"/>
    <col min="9" max="9" width="30.453125" style="370" hidden="1" customWidth="1"/>
    <col min="10" max="10" width="39.36328125" style="370" hidden="1" customWidth="1"/>
    <col min="11" max="11" width="8.7265625" style="370" customWidth="1"/>
    <col min="12" max="12" width="15.81640625" style="370" customWidth="1"/>
    <col min="13" max="14" width="9.1796875" style="370" hidden="1" customWidth="1"/>
    <col min="15" max="15" width="0" style="370" hidden="1" customWidth="1"/>
    <col min="16" max="16384" width="9.1796875" style="370"/>
  </cols>
  <sheetData>
    <row r="1" spans="1:15" ht="15.5" x14ac:dyDescent="0.35">
      <c r="A1" s="1164" t="s">
        <v>1986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</row>
    <row r="2" spans="1:15" ht="15.5" x14ac:dyDescent="0.35">
      <c r="A2" s="1164" t="s">
        <v>2122</v>
      </c>
      <c r="B2" s="1164"/>
      <c r="C2" s="1164"/>
      <c r="D2" s="1164"/>
      <c r="E2" s="1164"/>
      <c r="F2" s="1164"/>
      <c r="G2" s="1164"/>
      <c r="H2" s="1164"/>
      <c r="I2" s="1164"/>
      <c r="J2" s="1164"/>
      <c r="K2" s="1164"/>
      <c r="L2" s="1164"/>
    </row>
    <row r="3" spans="1:15" ht="16" thickBot="1" x14ac:dyDescent="0.4">
      <c r="A3" s="1165" t="s">
        <v>2145</v>
      </c>
      <c r="B3" s="1166"/>
      <c r="C3" s="1166"/>
      <c r="D3" s="1166"/>
      <c r="E3" s="1166"/>
      <c r="F3" s="1166"/>
      <c r="G3" s="1166"/>
      <c r="H3" s="1166"/>
      <c r="I3" s="1166"/>
      <c r="J3" s="1166"/>
      <c r="K3" s="1167">
        <f ca="1">NOW()</f>
        <v>46170.427767824076</v>
      </c>
      <c r="L3" s="1168"/>
    </row>
    <row r="4" spans="1:15" ht="29.5" thickBot="1" x14ac:dyDescent="0.4">
      <c r="A4" s="438" t="s">
        <v>2090</v>
      </c>
      <c r="B4" s="438" t="s">
        <v>2091</v>
      </c>
      <c r="C4" s="438" t="s">
        <v>2092</v>
      </c>
      <c r="D4" s="439" t="s">
        <v>2093</v>
      </c>
      <c r="E4" s="440" t="s">
        <v>2094</v>
      </c>
      <c r="F4" s="439" t="s">
        <v>2095</v>
      </c>
      <c r="G4" s="439" t="s">
        <v>40</v>
      </c>
      <c r="H4" s="441" t="s">
        <v>2146</v>
      </c>
      <c r="I4" s="441" t="s">
        <v>2098</v>
      </c>
      <c r="J4" s="441" t="s">
        <v>2147</v>
      </c>
      <c r="K4" s="441" t="s">
        <v>2101</v>
      </c>
      <c r="L4" s="441" t="s">
        <v>43</v>
      </c>
      <c r="M4" s="370" t="s">
        <v>2329</v>
      </c>
    </row>
    <row r="5" spans="1:15" x14ac:dyDescent="0.35">
      <c r="A5" s="291">
        <v>1</v>
      </c>
      <c r="B5" s="291">
        <v>1</v>
      </c>
      <c r="C5" s="285" t="s">
        <v>1602</v>
      </c>
      <c r="D5" s="291" t="str">
        <f>VLOOKUP(C5,'[2]FDN Details (2)'!C39:V517,2,0)</f>
        <v>A+0</v>
      </c>
      <c r="E5" s="291" t="str">
        <f>VLOOKUP(C5,'[2]FDN Details (2)'!C39:V517,15,0)</f>
        <v>WFR</v>
      </c>
      <c r="F5" s="414"/>
      <c r="G5" s="414">
        <v>45940</v>
      </c>
      <c r="H5" s="70" t="s">
        <v>2148</v>
      </c>
      <c r="I5" s="291" t="s">
        <v>2110</v>
      </c>
      <c r="J5" s="442" t="s">
        <v>2149</v>
      </c>
      <c r="K5" s="1158">
        <f>COUNTA(C5:C8)</f>
        <v>4</v>
      </c>
      <c r="L5" s="1161" t="s">
        <v>2105</v>
      </c>
      <c r="M5" s="370" t="s">
        <v>2333</v>
      </c>
      <c r="O5" s="370" t="str">
        <f>H5</f>
        <v>CP</v>
      </c>
    </row>
    <row r="6" spans="1:15" x14ac:dyDescent="0.35">
      <c r="A6" s="291">
        <v>2</v>
      </c>
      <c r="B6" s="291">
        <v>2</v>
      </c>
      <c r="C6" s="285" t="s">
        <v>1558</v>
      </c>
      <c r="D6" s="291" t="str">
        <f>VLOOKUP(C6,'[2]FDN Details (2)'!C35:V513,2,0)</f>
        <v>A+6</v>
      </c>
      <c r="E6" s="291" t="str">
        <f>VLOOKUP(C6,'[2]FDN Details (2)'!C35:V513,15,0)</f>
        <v>DFR</v>
      </c>
      <c r="F6" s="414"/>
      <c r="G6" s="414">
        <v>45950</v>
      </c>
      <c r="H6" s="70" t="s">
        <v>2148</v>
      </c>
      <c r="I6" s="291" t="s">
        <v>2150</v>
      </c>
      <c r="J6" s="442" t="s">
        <v>2151</v>
      </c>
      <c r="K6" s="1159"/>
      <c r="L6" s="1162"/>
      <c r="M6" s="370" t="s">
        <v>2333</v>
      </c>
      <c r="N6" s="370" t="s">
        <v>2332</v>
      </c>
      <c r="O6" s="370" t="str">
        <f t="shared" ref="O6:O59" si="0">H6</f>
        <v>CP</v>
      </c>
    </row>
    <row r="7" spans="1:15" x14ac:dyDescent="0.35">
      <c r="A7" s="291">
        <v>3</v>
      </c>
      <c r="B7" s="291">
        <v>3</v>
      </c>
      <c r="C7" s="285" t="s">
        <v>1623</v>
      </c>
      <c r="D7" s="291" t="str">
        <f>VLOOKUP(C7,'[2]FDN Details (2)'!C44:V522,2,0)</f>
        <v>A+6</v>
      </c>
      <c r="E7" s="291" t="str">
        <f>VLOOKUP(C7,'[2]FDN Details (2)'!C44:V522,15,0)</f>
        <v>WFR</v>
      </c>
      <c r="F7" s="414"/>
      <c r="G7" s="414">
        <v>45950</v>
      </c>
      <c r="H7" s="70" t="s">
        <v>2148</v>
      </c>
      <c r="I7" s="291" t="s">
        <v>2117</v>
      </c>
      <c r="J7" s="442" t="s">
        <v>2152</v>
      </c>
      <c r="K7" s="1159"/>
      <c r="L7" s="1162"/>
      <c r="M7" s="370" t="s">
        <v>2333</v>
      </c>
      <c r="N7" s="370" t="s">
        <v>2332</v>
      </c>
      <c r="O7" s="370" t="str">
        <f t="shared" si="0"/>
        <v>CP</v>
      </c>
    </row>
    <row r="8" spans="1:15" ht="15" thickBot="1" x14ac:dyDescent="0.4">
      <c r="A8" s="291">
        <v>4</v>
      </c>
      <c r="B8" s="291">
        <v>4</v>
      </c>
      <c r="C8" s="285" t="s">
        <v>1607</v>
      </c>
      <c r="D8" s="291" t="str">
        <f>VLOOKUP(C8,'[2]FDN Details (2)'!C41:V519,2,0)</f>
        <v>A+9</v>
      </c>
      <c r="E8" s="291" t="str">
        <f>VLOOKUP(C8,'[2]FDN Details (2)'!C41:V519,15,0)</f>
        <v>DFR</v>
      </c>
      <c r="F8" s="414"/>
      <c r="G8" s="414">
        <v>45952</v>
      </c>
      <c r="H8" s="70" t="s">
        <v>2148</v>
      </c>
      <c r="I8" s="291" t="s">
        <v>2110</v>
      </c>
      <c r="J8" s="442" t="s">
        <v>2153</v>
      </c>
      <c r="K8" s="1160"/>
      <c r="L8" s="1163"/>
      <c r="M8" s="370" t="s">
        <v>2333</v>
      </c>
      <c r="O8" s="370" t="str">
        <f t="shared" si="0"/>
        <v>CP</v>
      </c>
    </row>
    <row r="9" spans="1:15" ht="3.5" customHeight="1" thickBot="1" x14ac:dyDescent="0.4">
      <c r="A9" s="443"/>
      <c r="B9" s="443"/>
      <c r="C9" s="443"/>
      <c r="D9" s="443"/>
      <c r="E9" s="443"/>
      <c r="F9" s="444"/>
      <c r="G9" s="444"/>
      <c r="H9" s="445"/>
      <c r="I9" s="443"/>
      <c r="J9" s="446"/>
      <c r="K9" s="447"/>
      <c r="L9" s="536"/>
    </row>
    <row r="10" spans="1:15" ht="15" thickBot="1" x14ac:dyDescent="0.4">
      <c r="A10" s="291">
        <v>5</v>
      </c>
      <c r="B10" s="291">
        <v>1</v>
      </c>
      <c r="C10" s="285" t="s">
        <v>1591</v>
      </c>
      <c r="D10" s="291" t="str">
        <f>VLOOKUP(C10,'[2]FDN Details (2)'!C38:V516,2,0)</f>
        <v>A+0</v>
      </c>
      <c r="E10" s="291" t="str">
        <f>VLOOKUP(C10,'[2]FDN Details (2)'!C38:V516,15,0)</f>
        <v>WFR</v>
      </c>
      <c r="F10" s="414"/>
      <c r="G10" s="414">
        <v>45963</v>
      </c>
      <c r="H10" s="70" t="s">
        <v>2148</v>
      </c>
      <c r="I10" s="291" t="s">
        <v>2117</v>
      </c>
      <c r="J10" s="442" t="s">
        <v>2152</v>
      </c>
      <c r="K10" s="1158">
        <f>COUNTA(G10:G32)</f>
        <v>23</v>
      </c>
      <c r="L10" s="1161" t="s">
        <v>2106</v>
      </c>
      <c r="M10" s="537" t="s">
        <v>2333</v>
      </c>
      <c r="N10" s="370" t="s">
        <v>2332</v>
      </c>
      <c r="O10" s="370" t="str">
        <f t="shared" si="0"/>
        <v>CP</v>
      </c>
    </row>
    <row r="11" spans="1:15" x14ac:dyDescent="0.35">
      <c r="A11" s="291">
        <v>6</v>
      </c>
      <c r="B11" s="291">
        <v>2</v>
      </c>
      <c r="C11" s="285" t="s">
        <v>1681</v>
      </c>
      <c r="D11" s="291" t="str">
        <f>VLOOKUP(C11,'[2]FDN Details (2)'!C49:V527,2,0)</f>
        <v>A+3</v>
      </c>
      <c r="E11" s="291" t="str">
        <f>VLOOKUP(C11,'[2]FDN Details (2)'!C49:V527,15,0)</f>
        <v>DFR</v>
      </c>
      <c r="F11" s="414"/>
      <c r="G11" s="414">
        <v>45964</v>
      </c>
      <c r="H11" s="70" t="s">
        <v>2148</v>
      </c>
      <c r="I11" s="291" t="s">
        <v>2154</v>
      </c>
      <c r="J11" s="442" t="s">
        <v>2155</v>
      </c>
      <c r="K11" s="1159"/>
      <c r="L11" s="1162"/>
      <c r="M11" s="370" t="s">
        <v>2331</v>
      </c>
    </row>
    <row r="12" spans="1:15" x14ac:dyDescent="0.35">
      <c r="A12" s="291">
        <v>7</v>
      </c>
      <c r="B12" s="291">
        <v>3</v>
      </c>
      <c r="C12" s="285" t="s">
        <v>1517</v>
      </c>
      <c r="D12" s="291" t="str">
        <f>VLOOKUP(C12,'[2]FDN Details (2)'!C32:V510,2,0)</f>
        <v>A+3</v>
      </c>
      <c r="E12" s="291" t="str">
        <f>VLOOKUP(C12,'[2]FDN Details (2)'!C32:V510,15,0)</f>
        <v>DFR</v>
      </c>
      <c r="F12" s="414"/>
      <c r="G12" s="414">
        <v>45965</v>
      </c>
      <c r="H12" s="70" t="s">
        <v>2148</v>
      </c>
      <c r="I12" s="291" t="s">
        <v>2116</v>
      </c>
      <c r="J12" s="442" t="s">
        <v>2153</v>
      </c>
      <c r="K12" s="1159"/>
      <c r="L12" s="1162"/>
      <c r="M12" s="370" t="s">
        <v>2331</v>
      </c>
      <c r="N12" s="370" t="s">
        <v>2332</v>
      </c>
      <c r="O12" s="370" t="str">
        <f t="shared" si="0"/>
        <v>CP</v>
      </c>
    </row>
    <row r="13" spans="1:15" x14ac:dyDescent="0.35">
      <c r="A13" s="291">
        <v>8</v>
      </c>
      <c r="B13" s="291">
        <v>4</v>
      </c>
      <c r="C13" s="285" t="s">
        <v>1573</v>
      </c>
      <c r="D13" s="291" t="str">
        <f>VLOOKUP(C13,'[2]FDN Details (2)'!C37:V515,2,0)</f>
        <v>A+0</v>
      </c>
      <c r="E13" s="291" t="str">
        <f>VLOOKUP(C13,'[2]FDN Details (2)'!C37:V515,15,0)</f>
        <v>WFR</v>
      </c>
      <c r="F13" s="414"/>
      <c r="G13" s="414">
        <v>45968</v>
      </c>
      <c r="H13" s="70" t="s">
        <v>2148</v>
      </c>
      <c r="I13" s="291" t="s">
        <v>2156</v>
      </c>
      <c r="J13" s="442" t="s">
        <v>2157</v>
      </c>
      <c r="K13" s="1159"/>
      <c r="L13" s="1162"/>
      <c r="M13" s="370" t="s">
        <v>2333</v>
      </c>
      <c r="O13" s="370" t="str">
        <f t="shared" si="0"/>
        <v>CP</v>
      </c>
    </row>
    <row r="14" spans="1:15" x14ac:dyDescent="0.35">
      <c r="A14" s="291">
        <v>9</v>
      </c>
      <c r="B14" s="291">
        <v>5</v>
      </c>
      <c r="C14" s="285" t="s">
        <v>1677</v>
      </c>
      <c r="D14" s="291" t="str">
        <f>VLOOKUP(C14,'[2]FDN Details (2)'!C48:V526,2,0)</f>
        <v>A+0</v>
      </c>
      <c r="E14" s="291" t="str">
        <f>VLOOKUP(C14,'[2]FDN Details (2)'!C48:V526,15,0)</f>
        <v>DFR</v>
      </c>
      <c r="F14" s="414"/>
      <c r="G14" s="414">
        <v>45968</v>
      </c>
      <c r="H14" s="70" t="s">
        <v>2148</v>
      </c>
      <c r="I14" s="291" t="s">
        <v>2154</v>
      </c>
      <c r="J14" s="442" t="s">
        <v>2158</v>
      </c>
      <c r="K14" s="1159"/>
      <c r="L14" s="1162"/>
      <c r="M14" s="370" t="s">
        <v>2331</v>
      </c>
      <c r="N14" s="370" t="s">
        <v>2332</v>
      </c>
    </row>
    <row r="15" spans="1:15" x14ac:dyDescent="0.35">
      <c r="A15" s="291">
        <v>10</v>
      </c>
      <c r="B15" s="291">
        <v>6</v>
      </c>
      <c r="C15" s="285" t="s">
        <v>1520</v>
      </c>
      <c r="D15" s="291" t="str">
        <f>VLOOKUP(C15,'[2]FDN Details (2)'!C33:V511,2,0)</f>
        <v>A+3</v>
      </c>
      <c r="E15" s="291" t="str">
        <f>VLOOKUP(C15,'[2]FDN Details (2)'!C33:V511,15,0)</f>
        <v>DFR</v>
      </c>
      <c r="F15" s="414"/>
      <c r="G15" s="414">
        <v>45969</v>
      </c>
      <c r="H15" s="70" t="s">
        <v>2148</v>
      </c>
      <c r="I15" s="291" t="s">
        <v>2116</v>
      </c>
      <c r="J15" s="442" t="s">
        <v>2153</v>
      </c>
      <c r="K15" s="1159"/>
      <c r="L15" s="1162"/>
      <c r="M15" s="370" t="s">
        <v>2331</v>
      </c>
      <c r="O15" s="370" t="str">
        <f t="shared" si="0"/>
        <v>CP</v>
      </c>
    </row>
    <row r="16" spans="1:15" x14ac:dyDescent="0.35">
      <c r="A16" s="291">
        <v>11</v>
      </c>
      <c r="B16" s="291">
        <v>7</v>
      </c>
      <c r="C16" s="285" t="s">
        <v>1610</v>
      </c>
      <c r="D16" s="291" t="str">
        <f>VLOOKUP(C16,'[2]FDN Details (2)'!C42:V520,2,0)</f>
        <v>A+0</v>
      </c>
      <c r="E16" s="291" t="str">
        <f>VLOOKUP(C16,'[2]FDN Details (2)'!C42:V520,15,0)</f>
        <v>WET</v>
      </c>
      <c r="F16" s="414"/>
      <c r="G16" s="414">
        <v>45969</v>
      </c>
      <c r="H16" s="70" t="s">
        <v>2159</v>
      </c>
      <c r="I16" s="291" t="s">
        <v>2160</v>
      </c>
      <c r="J16" s="442" t="s">
        <v>2151</v>
      </c>
      <c r="K16" s="1159"/>
      <c r="L16" s="1162"/>
      <c r="M16" s="370" t="s">
        <v>2331</v>
      </c>
    </row>
    <row r="17" spans="1:15" x14ac:dyDescent="0.35">
      <c r="A17" s="291">
        <v>12</v>
      </c>
      <c r="B17" s="291">
        <v>8</v>
      </c>
      <c r="C17" s="285" t="s">
        <v>1674</v>
      </c>
      <c r="D17" s="291" t="str">
        <f>VLOOKUP(C17,'[2]FDN Details (2)'!C47:V525,2,0)</f>
        <v>A+3</v>
      </c>
      <c r="E17" s="291" t="str">
        <f>VLOOKUP(C17,'[2]FDN Details (2)'!C47:V525,15,0)</f>
        <v>DFR</v>
      </c>
      <c r="F17" s="414"/>
      <c r="G17" s="414">
        <v>45974</v>
      </c>
      <c r="H17" s="70" t="s">
        <v>2148</v>
      </c>
      <c r="I17" s="291" t="s">
        <v>2154</v>
      </c>
      <c r="J17" s="442" t="s">
        <v>2158</v>
      </c>
      <c r="K17" s="1159"/>
      <c r="L17" s="1162"/>
      <c r="M17" s="370" t="s">
        <v>2331</v>
      </c>
      <c r="N17" s="370" t="s">
        <v>2332</v>
      </c>
      <c r="O17" s="370" t="str">
        <f t="shared" si="0"/>
        <v>CP</v>
      </c>
    </row>
    <row r="18" spans="1:15" x14ac:dyDescent="0.35">
      <c r="A18" s="291">
        <v>13</v>
      </c>
      <c r="B18" s="291">
        <v>9</v>
      </c>
      <c r="C18" s="285" t="s">
        <v>54</v>
      </c>
      <c r="D18" s="291" t="str">
        <f>VLOOKUP(C18,'[2]FDN Details (2)'!C34:V512,2,0)</f>
        <v>A+0</v>
      </c>
      <c r="E18" s="291" t="str">
        <f>VLOOKUP(C18,'[2]FDN Details (2)'!C34:V512,15,0)</f>
        <v>DFR</v>
      </c>
      <c r="F18" s="414"/>
      <c r="G18" s="414">
        <v>45980</v>
      </c>
      <c r="H18" s="70" t="s">
        <v>2148</v>
      </c>
      <c r="I18" s="291" t="s">
        <v>2160</v>
      </c>
      <c r="J18" s="442" t="s">
        <v>2151</v>
      </c>
      <c r="K18" s="1159"/>
      <c r="L18" s="1162"/>
      <c r="M18" s="370" t="s">
        <v>2331</v>
      </c>
      <c r="N18" s="370" t="s">
        <v>2332</v>
      </c>
      <c r="O18" s="370" t="str">
        <f t="shared" si="0"/>
        <v>CP</v>
      </c>
    </row>
    <row r="19" spans="1:15" x14ac:dyDescent="0.35">
      <c r="A19" s="291">
        <v>14</v>
      </c>
      <c r="B19" s="291">
        <v>10</v>
      </c>
      <c r="C19" s="285" t="s">
        <v>57</v>
      </c>
      <c r="D19" s="291" t="str">
        <f>VLOOKUP(C19,'[2]FDN Details (2)'!C40:V518,2,0)</f>
        <v>A+0</v>
      </c>
      <c r="E19" s="291" t="str">
        <f>VLOOKUP(C19,'[2]FDN Details (2)'!C40:V518,15,0)</f>
        <v>WFR</v>
      </c>
      <c r="F19" s="414"/>
      <c r="G19" s="414">
        <v>45981</v>
      </c>
      <c r="H19" s="70" t="s">
        <v>2148</v>
      </c>
      <c r="I19" s="291" t="s">
        <v>2117</v>
      </c>
      <c r="J19" s="442" t="s">
        <v>2152</v>
      </c>
      <c r="K19" s="1159"/>
      <c r="L19" s="1162"/>
      <c r="M19" s="370" t="s">
        <v>2331</v>
      </c>
      <c r="N19" s="370" t="s">
        <v>2332</v>
      </c>
      <c r="O19" s="370" t="str">
        <f t="shared" si="0"/>
        <v>CP</v>
      </c>
    </row>
    <row r="20" spans="1:15" x14ac:dyDescent="0.35">
      <c r="A20" s="291">
        <v>15</v>
      </c>
      <c r="B20" s="291">
        <v>11</v>
      </c>
      <c r="C20" s="285" t="s">
        <v>1619</v>
      </c>
      <c r="D20" s="291" t="str">
        <f>VLOOKUP(C20,'[2]FDN Details (2)'!C43:V521,2,0)</f>
        <v>A+6</v>
      </c>
      <c r="E20" s="291" t="str">
        <f>VLOOKUP(C20,'[2]FDN Details (2)'!C43:V521,15,0)</f>
        <v>WET Paddy</v>
      </c>
      <c r="F20" s="414"/>
      <c r="G20" s="414">
        <v>45982</v>
      </c>
      <c r="H20" s="70" t="s">
        <v>2159</v>
      </c>
      <c r="I20" s="291" t="s">
        <v>2150</v>
      </c>
      <c r="J20" s="442" t="s">
        <v>2153</v>
      </c>
      <c r="K20" s="1159"/>
      <c r="L20" s="1162"/>
      <c r="M20" s="370" t="s">
        <v>2333</v>
      </c>
      <c r="O20" s="370" t="str">
        <f t="shared" si="0"/>
        <v>ROD TYPE &amp; PIPE TYPE</v>
      </c>
    </row>
    <row r="21" spans="1:15" x14ac:dyDescent="0.35">
      <c r="A21" s="291">
        <v>16</v>
      </c>
      <c r="B21" s="291">
        <v>12</v>
      </c>
      <c r="C21" s="285" t="s">
        <v>46</v>
      </c>
      <c r="D21" s="291" t="str">
        <f>VLOOKUP(C21,'[2]FDN Details (2)'!C17:V495,2,0)</f>
        <v>A+0</v>
      </c>
      <c r="E21" s="291" t="str">
        <f>VLOOKUP(C21,'[2]FDN Details (2)'!C17:V495,15,0)</f>
        <v>WET PADDY</v>
      </c>
      <c r="F21" s="414"/>
      <c r="G21" s="414">
        <v>45984</v>
      </c>
      <c r="H21" s="70" t="s">
        <v>2159</v>
      </c>
      <c r="I21" s="291" t="s">
        <v>2161</v>
      </c>
      <c r="J21" s="442" t="s">
        <v>2162</v>
      </c>
      <c r="K21" s="1159"/>
      <c r="L21" s="1162"/>
      <c r="M21" s="370" t="s">
        <v>2332</v>
      </c>
      <c r="O21" s="370" t="str">
        <f t="shared" si="0"/>
        <v>ROD TYPE &amp; PIPE TYPE</v>
      </c>
    </row>
    <row r="22" spans="1:15" x14ac:dyDescent="0.35">
      <c r="A22" s="291">
        <v>17</v>
      </c>
      <c r="B22" s="291">
        <v>13</v>
      </c>
      <c r="C22" s="285" t="s">
        <v>58</v>
      </c>
      <c r="D22" s="291" t="str">
        <f>VLOOKUP(C22,'[2]FDN Details (2)'!C45:V523,2,0)</f>
        <v>A+3</v>
      </c>
      <c r="E22" s="291" t="str">
        <f>VLOOKUP(C22,'[2]FDN Details (2)'!C45:V523,15,0)</f>
        <v>WFR</v>
      </c>
      <c r="F22" s="414"/>
      <c r="G22" s="414">
        <v>45984</v>
      </c>
      <c r="H22" s="70" t="s">
        <v>2148</v>
      </c>
      <c r="I22" s="291" t="s">
        <v>2117</v>
      </c>
      <c r="J22" s="442" t="s">
        <v>2152</v>
      </c>
      <c r="K22" s="1159"/>
      <c r="L22" s="1162"/>
      <c r="M22" s="370" t="s">
        <v>2331</v>
      </c>
      <c r="N22" s="370" t="s">
        <v>2332</v>
      </c>
      <c r="O22" s="370" t="str">
        <f t="shared" si="0"/>
        <v>CP</v>
      </c>
    </row>
    <row r="23" spans="1:15" x14ac:dyDescent="0.35">
      <c r="A23" s="291">
        <v>18</v>
      </c>
      <c r="B23" s="291">
        <v>14</v>
      </c>
      <c r="C23" s="285" t="s">
        <v>1670</v>
      </c>
      <c r="D23" s="291" t="str">
        <f>VLOOKUP(C23,'[2]FDN Details (2)'!C46:V524,2,0)</f>
        <v>A+9</v>
      </c>
      <c r="E23" s="291" t="str">
        <f>VLOOKUP(C23,'[2]FDN Details (2)'!C46:V524,15,0)</f>
        <v>WFR</v>
      </c>
      <c r="F23" s="414"/>
      <c r="G23" s="414">
        <v>45984</v>
      </c>
      <c r="H23" s="70" t="s">
        <v>2148</v>
      </c>
      <c r="I23" s="291" t="s">
        <v>2154</v>
      </c>
      <c r="J23" s="442" t="s">
        <v>2151</v>
      </c>
      <c r="K23" s="1159"/>
      <c r="L23" s="1162"/>
      <c r="M23" s="370" t="s">
        <v>2332</v>
      </c>
      <c r="O23" s="370" t="str">
        <f t="shared" si="0"/>
        <v>CP</v>
      </c>
    </row>
    <row r="24" spans="1:15" x14ac:dyDescent="0.35">
      <c r="A24" s="291">
        <v>19</v>
      </c>
      <c r="B24" s="291">
        <v>15</v>
      </c>
      <c r="C24" s="285" t="s">
        <v>50</v>
      </c>
      <c r="D24" s="291" t="str">
        <f>VLOOKUP(C24,'[2]FDN Details (2)'!C28:V506,2,0)</f>
        <v>A+3</v>
      </c>
      <c r="E24" s="291" t="str">
        <f>VLOOKUP(C24,'[2]FDN Details (2)'!C28:V506,15,0)</f>
        <v>DFR</v>
      </c>
      <c r="F24" s="414"/>
      <c r="G24" s="414">
        <v>45985</v>
      </c>
      <c r="H24" s="70" t="s">
        <v>2148</v>
      </c>
      <c r="I24" s="291" t="s">
        <v>2116</v>
      </c>
      <c r="J24" s="442" t="s">
        <v>2153</v>
      </c>
      <c r="K24" s="1159"/>
      <c r="L24" s="1162"/>
      <c r="M24" s="370" t="s">
        <v>2331</v>
      </c>
    </row>
    <row r="25" spans="1:15" x14ac:dyDescent="0.35">
      <c r="A25" s="291">
        <v>20</v>
      </c>
      <c r="B25" s="291">
        <v>16</v>
      </c>
      <c r="C25" s="285" t="s">
        <v>62</v>
      </c>
      <c r="D25" s="291" t="str">
        <f>VLOOKUP(C25,'[2]FDN Details (2)'!C50:V528,2,0)</f>
        <v>A+3</v>
      </c>
      <c r="E25" s="291" t="str">
        <f>VLOOKUP(C25,'[2]FDN Details (2)'!C50:V528,15,0)</f>
        <v>DFR</v>
      </c>
      <c r="F25" s="414"/>
      <c r="G25" s="414">
        <v>45985</v>
      </c>
      <c r="H25" s="70" t="s">
        <v>2148</v>
      </c>
      <c r="I25" s="291" t="s">
        <v>2154</v>
      </c>
      <c r="J25" s="442" t="s">
        <v>2158</v>
      </c>
      <c r="K25" s="1159"/>
      <c r="L25" s="1162"/>
      <c r="M25" s="370" t="s">
        <v>2331</v>
      </c>
      <c r="N25" s="370" t="s">
        <v>2332</v>
      </c>
      <c r="O25" s="370" t="str">
        <f t="shared" si="0"/>
        <v>CP</v>
      </c>
    </row>
    <row r="26" spans="1:15" s="299" customFormat="1" x14ac:dyDescent="0.35">
      <c r="A26" s="291">
        <v>21</v>
      </c>
      <c r="B26" s="291">
        <v>17</v>
      </c>
      <c r="C26" s="285" t="s">
        <v>1451</v>
      </c>
      <c r="D26" s="291" t="str">
        <f>VLOOKUP(C26,'[2]FDN Details (2)'!C30:V508,2,0)</f>
        <v>A+0</v>
      </c>
      <c r="E26" s="291" t="str">
        <f>VLOOKUP(C26,'[2]FDN Details (2)'!C30:V508,15,0)</f>
        <v>DFR</v>
      </c>
      <c r="F26" s="414"/>
      <c r="G26" s="414">
        <v>45986</v>
      </c>
      <c r="H26" s="70" t="s">
        <v>2148</v>
      </c>
      <c r="I26" s="291" t="s">
        <v>2116</v>
      </c>
      <c r="J26" s="442" t="s">
        <v>2153</v>
      </c>
      <c r="K26" s="1159"/>
      <c r="L26" s="1162"/>
      <c r="M26" s="299" t="s">
        <v>2331</v>
      </c>
      <c r="N26" s="299" t="s">
        <v>2332</v>
      </c>
      <c r="O26" s="370" t="str">
        <f t="shared" si="0"/>
        <v>CP</v>
      </c>
    </row>
    <row r="27" spans="1:15" x14ac:dyDescent="0.35">
      <c r="A27" s="291">
        <v>22</v>
      </c>
      <c r="B27" s="291">
        <v>18</v>
      </c>
      <c r="C27" s="285" t="s">
        <v>55</v>
      </c>
      <c r="D27" s="291" t="str">
        <f>VLOOKUP(C27,'[2]FDN Details (2)'!C36:V514,2,0)</f>
        <v>A+0</v>
      </c>
      <c r="E27" s="291" t="str">
        <f>VLOOKUP(C27,'[2]FDN Details (2)'!C36:V514,15,0)</f>
        <v>DFR</v>
      </c>
      <c r="F27" s="414"/>
      <c r="G27" s="414">
        <v>45986</v>
      </c>
      <c r="H27" s="70" t="s">
        <v>2148</v>
      </c>
      <c r="I27" s="291" t="s">
        <v>2156</v>
      </c>
      <c r="J27" s="442" t="s">
        <v>2157</v>
      </c>
      <c r="K27" s="1159"/>
      <c r="L27" s="1162"/>
      <c r="M27" s="370" t="s">
        <v>2331</v>
      </c>
    </row>
    <row r="28" spans="1:15" x14ac:dyDescent="0.35">
      <c r="A28" s="291">
        <v>23</v>
      </c>
      <c r="B28" s="291">
        <v>19</v>
      </c>
      <c r="C28" s="285" t="s">
        <v>63</v>
      </c>
      <c r="D28" s="291" t="str">
        <f>VLOOKUP(C28,'[2]FDN Details (2)'!C51:V529,2,0)</f>
        <v>A+0</v>
      </c>
      <c r="E28" s="291" t="str">
        <f>VLOOKUP(C28,'[2]FDN Details (2)'!C51:V529,15,0)</f>
        <v>DFR</v>
      </c>
      <c r="F28" s="414"/>
      <c r="G28" s="414">
        <v>45986</v>
      </c>
      <c r="H28" s="70" t="s">
        <v>2148</v>
      </c>
      <c r="I28" s="291" t="s">
        <v>2154</v>
      </c>
      <c r="J28" s="442" t="s">
        <v>2158</v>
      </c>
      <c r="K28" s="1159"/>
      <c r="L28" s="1162"/>
      <c r="M28" s="370" t="s">
        <v>2331</v>
      </c>
    </row>
    <row r="29" spans="1:15" x14ac:dyDescent="0.35">
      <c r="A29" s="291">
        <v>24</v>
      </c>
      <c r="B29" s="291">
        <v>20</v>
      </c>
      <c r="C29" s="285" t="s">
        <v>48</v>
      </c>
      <c r="D29" s="291" t="str">
        <f>VLOOKUP(C29,'[2]FDN Details (2)'!C18:V496,2,0)</f>
        <v>A+3</v>
      </c>
      <c r="E29" s="291" t="str">
        <f>VLOOKUP(C29,'[2]FDN Details (2)'!C18:V496,15,0)</f>
        <v>WET PADDY</v>
      </c>
      <c r="F29" s="414"/>
      <c r="G29" s="414">
        <v>45987</v>
      </c>
      <c r="H29" s="70" t="s">
        <v>2159</v>
      </c>
      <c r="I29" s="291" t="s">
        <v>2161</v>
      </c>
      <c r="J29" s="442" t="s">
        <v>2162</v>
      </c>
      <c r="K29" s="1159"/>
      <c r="L29" s="1162"/>
      <c r="M29" s="370" t="s">
        <v>2331</v>
      </c>
      <c r="O29" s="370" t="str">
        <f t="shared" si="0"/>
        <v>ROD TYPE &amp; PIPE TYPE</v>
      </c>
    </row>
    <row r="30" spans="1:15" x14ac:dyDescent="0.35">
      <c r="A30" s="291">
        <v>25</v>
      </c>
      <c r="B30" s="291">
        <v>21</v>
      </c>
      <c r="C30" s="285" t="s">
        <v>52</v>
      </c>
      <c r="D30" s="291" t="str">
        <f>VLOOKUP(C30,'[2]FDN Details (2)'!C29:V507,2,0)</f>
        <v>A+0</v>
      </c>
      <c r="E30" s="291" t="str">
        <f>VLOOKUP(C30,'[2]FDN Details (2)'!C29:V507,15,0)</f>
        <v>WFR</v>
      </c>
      <c r="F30" s="414"/>
      <c r="G30" s="414">
        <v>45987</v>
      </c>
      <c r="H30" s="70" t="s">
        <v>2148</v>
      </c>
      <c r="I30" s="291" t="s">
        <v>2116</v>
      </c>
      <c r="J30" s="442" t="s">
        <v>2153</v>
      </c>
      <c r="K30" s="1159"/>
      <c r="L30" s="1162"/>
      <c r="M30" s="370" t="s">
        <v>2331</v>
      </c>
      <c r="N30" s="370" t="s">
        <v>2332</v>
      </c>
      <c r="O30" s="370" t="str">
        <f t="shared" si="0"/>
        <v>CP</v>
      </c>
    </row>
    <row r="31" spans="1:15" x14ac:dyDescent="0.35">
      <c r="A31" s="291">
        <v>26</v>
      </c>
      <c r="B31" s="291">
        <v>22</v>
      </c>
      <c r="C31" s="285" t="s">
        <v>66</v>
      </c>
      <c r="D31" s="291" t="str">
        <f>VLOOKUP(C31,'[2]FDN Details (2)'!C54:V532,2,0)</f>
        <v>A+3</v>
      </c>
      <c r="E31" s="291" t="str">
        <f>VLOOKUP(C31,'[2]FDN Details (2)'!C54:V532,15,0)</f>
        <v>WFR</v>
      </c>
      <c r="F31" s="414"/>
      <c r="G31" s="414">
        <v>45987</v>
      </c>
      <c r="H31" s="70" t="s">
        <v>2148</v>
      </c>
      <c r="I31" s="291" t="s">
        <v>2110</v>
      </c>
      <c r="J31" s="442" t="s">
        <v>2163</v>
      </c>
      <c r="K31" s="1159"/>
      <c r="L31" s="1162"/>
      <c r="M31" s="370" t="s">
        <v>2331</v>
      </c>
      <c r="N31" s="370" t="s">
        <v>2332</v>
      </c>
      <c r="O31" s="370" t="str">
        <f t="shared" si="0"/>
        <v>CP</v>
      </c>
    </row>
    <row r="32" spans="1:15" ht="15" thickBot="1" x14ac:dyDescent="0.4">
      <c r="A32" s="291">
        <v>27</v>
      </c>
      <c r="B32" s="291">
        <v>23</v>
      </c>
      <c r="C32" s="285" t="s">
        <v>1455</v>
      </c>
      <c r="D32" s="291" t="str">
        <f>VLOOKUP(C32,'[2]FDN Details (2)'!C31:V509,2,0)</f>
        <v>A+6</v>
      </c>
      <c r="E32" s="291" t="str">
        <f>VLOOKUP(C32,'[2]FDN Details (2)'!C31:V509,15,0)</f>
        <v>DFR</v>
      </c>
      <c r="F32" s="414"/>
      <c r="G32" s="414">
        <v>45991</v>
      </c>
      <c r="H32" s="70" t="s">
        <v>2148</v>
      </c>
      <c r="I32" s="291" t="s">
        <v>2116</v>
      </c>
      <c r="J32" s="442" t="s">
        <v>2153</v>
      </c>
      <c r="K32" s="1160"/>
      <c r="L32" s="1163"/>
      <c r="M32" s="370" t="s">
        <v>2331</v>
      </c>
      <c r="N32" s="370" t="s">
        <v>2332</v>
      </c>
      <c r="O32" s="370" t="str">
        <f t="shared" si="0"/>
        <v>CP</v>
      </c>
    </row>
    <row r="33" spans="1:15" ht="5.5" customHeight="1" thickBot="1" x14ac:dyDescent="0.4">
      <c r="A33" s="443"/>
      <c r="B33" s="443"/>
      <c r="C33" s="443"/>
      <c r="D33" s="443"/>
      <c r="E33" s="443"/>
      <c r="F33" s="444"/>
      <c r="G33" s="444"/>
      <c r="H33" s="445"/>
      <c r="I33" s="443"/>
      <c r="J33" s="446"/>
      <c r="K33" s="447"/>
      <c r="L33" s="536"/>
    </row>
    <row r="34" spans="1:15" x14ac:dyDescent="0.35">
      <c r="A34" s="291">
        <v>28</v>
      </c>
      <c r="B34" s="291">
        <v>1</v>
      </c>
      <c r="C34" s="285" t="s">
        <v>1274</v>
      </c>
      <c r="D34" s="291" t="str">
        <f>VLOOKUP(C34,'[2]FDN Details (2)'!C16:V494,2,0)</f>
        <v>A+6</v>
      </c>
      <c r="E34" s="291" t="str">
        <f>VLOOKUP(C34,'[2]FDN Details (2)'!C16:V494,15,0)</f>
        <v>WET PADDY</v>
      </c>
      <c r="F34" s="414"/>
      <c r="G34" s="414">
        <v>45993</v>
      </c>
      <c r="H34" s="70" t="s">
        <v>2159</v>
      </c>
      <c r="I34" s="291" t="s">
        <v>2161</v>
      </c>
      <c r="J34" s="442" t="s">
        <v>2162</v>
      </c>
      <c r="K34" s="1158">
        <f>COUNTA(C34:C59)</f>
        <v>26</v>
      </c>
      <c r="L34" s="1161" t="s">
        <v>2109</v>
      </c>
      <c r="M34" s="370" t="s">
        <v>2331</v>
      </c>
      <c r="O34" s="370" t="str">
        <f t="shared" si="0"/>
        <v>ROD TYPE &amp; PIPE TYPE</v>
      </c>
    </row>
    <row r="35" spans="1:15" x14ac:dyDescent="0.35">
      <c r="A35" s="291">
        <v>29</v>
      </c>
      <c r="B35" s="291">
        <v>2</v>
      </c>
      <c r="C35" s="285" t="s">
        <v>1797</v>
      </c>
      <c r="D35" s="291" t="str">
        <f>VLOOKUP(C35,'[2]FDN Details (2)'!C52:V530,2,0)</f>
        <v>A+0</v>
      </c>
      <c r="E35" s="291" t="str">
        <f>VLOOKUP(C35,'[2]FDN Details (2)'!C52:V530,15,0)</f>
        <v>DFR</v>
      </c>
      <c r="F35" s="414"/>
      <c r="G35" s="414">
        <v>45995</v>
      </c>
      <c r="H35" s="70" t="s">
        <v>2148</v>
      </c>
      <c r="I35" s="291" t="s">
        <v>2110</v>
      </c>
      <c r="J35" s="442" t="s">
        <v>2163</v>
      </c>
      <c r="K35" s="1159"/>
      <c r="L35" s="1162"/>
      <c r="M35" s="370" t="s">
        <v>2331</v>
      </c>
      <c r="N35" s="370" t="s">
        <v>2332</v>
      </c>
      <c r="O35" s="370" t="str">
        <f t="shared" si="0"/>
        <v>CP</v>
      </c>
    </row>
    <row r="36" spans="1:15" x14ac:dyDescent="0.35">
      <c r="A36" s="291">
        <v>30</v>
      </c>
      <c r="B36" s="285">
        <v>3</v>
      </c>
      <c r="C36" s="285" t="s">
        <v>1423</v>
      </c>
      <c r="D36" s="285" t="str">
        <f>VLOOKUP(C36,'[2]FDN Details (2)'!C25:V503,2,0)</f>
        <v>A+7.5</v>
      </c>
      <c r="E36" s="285" t="str">
        <f>VLOOKUP(C36,'[2]FDN Details (2)'!C25:V503,15,0)</f>
        <v>DFR</v>
      </c>
      <c r="F36" s="448"/>
      <c r="G36" s="414">
        <v>45996</v>
      </c>
      <c r="H36" s="70" t="s">
        <v>2148</v>
      </c>
      <c r="I36" s="285" t="s">
        <v>2116</v>
      </c>
      <c r="J36" s="442" t="s">
        <v>2153</v>
      </c>
      <c r="K36" s="1159"/>
      <c r="L36" s="1162"/>
      <c r="M36" s="370" t="s">
        <v>2332</v>
      </c>
      <c r="O36" s="370" t="str">
        <f t="shared" si="0"/>
        <v>CP</v>
      </c>
    </row>
    <row r="37" spans="1:15" x14ac:dyDescent="0.35">
      <c r="A37" s="291">
        <v>31</v>
      </c>
      <c r="B37" s="291">
        <v>4</v>
      </c>
      <c r="C37" s="285" t="s">
        <v>1427</v>
      </c>
      <c r="D37" s="291" t="str">
        <f>VLOOKUP(C37,'[2]FDN Details (2)'!C26:V504,2,0)</f>
        <v>A+0</v>
      </c>
      <c r="E37" s="291" t="str">
        <f>VLOOKUP(C37,'[2]FDN Details (2)'!C26:V504,15,0)</f>
        <v>DFR</v>
      </c>
      <c r="F37" s="414"/>
      <c r="G37" s="414">
        <v>45996</v>
      </c>
      <c r="H37" s="70" t="s">
        <v>2148</v>
      </c>
      <c r="I37" s="291" t="s">
        <v>2160</v>
      </c>
      <c r="J37" s="442" t="s">
        <v>2151</v>
      </c>
      <c r="K37" s="1159"/>
      <c r="L37" s="1162"/>
      <c r="M37" s="370" t="s">
        <v>2331</v>
      </c>
      <c r="N37" s="370" t="s">
        <v>2332</v>
      </c>
      <c r="O37" s="370" t="str">
        <f t="shared" si="0"/>
        <v>CP</v>
      </c>
    </row>
    <row r="38" spans="1:15" x14ac:dyDescent="0.35">
      <c r="A38" s="291">
        <v>32</v>
      </c>
      <c r="B38" s="291">
        <v>5</v>
      </c>
      <c r="C38" s="285" t="s">
        <v>1373</v>
      </c>
      <c r="D38" s="291" t="str">
        <f>VLOOKUP(C38,'[2]FDN Details (2)'!C23:V501,2,0)</f>
        <v>A+3</v>
      </c>
      <c r="E38" s="291" t="str">
        <f>VLOOKUP(C38,'[2]FDN Details (2)'!C23:V501,15,0)</f>
        <v>WET PADDY</v>
      </c>
      <c r="F38" s="414"/>
      <c r="G38" s="414">
        <v>45998</v>
      </c>
      <c r="H38" s="70" t="s">
        <v>2159</v>
      </c>
      <c r="I38" s="291" t="s">
        <v>2161</v>
      </c>
      <c r="J38" s="442" t="s">
        <v>2162</v>
      </c>
      <c r="K38" s="1159"/>
      <c r="L38" s="1162"/>
      <c r="M38" s="370" t="s">
        <v>2332</v>
      </c>
      <c r="O38" s="370" t="str">
        <f t="shared" si="0"/>
        <v>ROD TYPE &amp; PIPE TYPE</v>
      </c>
    </row>
    <row r="39" spans="1:15" x14ac:dyDescent="0.35">
      <c r="A39" s="291">
        <v>33</v>
      </c>
      <c r="B39" s="285">
        <v>6</v>
      </c>
      <c r="C39" s="285" t="s">
        <v>1873</v>
      </c>
      <c r="D39" s="291" t="str">
        <f>VLOOKUP(C39,'[2]FDN Details (2)'!C55:V533,2,0)</f>
        <v>A+0</v>
      </c>
      <c r="E39" s="291" t="str">
        <f>VLOOKUP(C39,'[2]FDN Details (2)'!C55:V533,15,0)</f>
        <v>WET PADDY</v>
      </c>
      <c r="F39" s="414"/>
      <c r="G39" s="414">
        <v>45999</v>
      </c>
      <c r="H39" s="70" t="s">
        <v>2148</v>
      </c>
      <c r="I39" s="291" t="s">
        <v>2117</v>
      </c>
      <c r="J39" s="442" t="s">
        <v>2163</v>
      </c>
      <c r="K39" s="1159"/>
      <c r="L39" s="1162"/>
      <c r="M39" s="370" t="s">
        <v>2332</v>
      </c>
      <c r="O39" s="370" t="str">
        <f t="shared" si="0"/>
        <v>CP</v>
      </c>
    </row>
    <row r="40" spans="1:15" x14ac:dyDescent="0.35">
      <c r="A40" s="291">
        <v>34</v>
      </c>
      <c r="B40" s="291">
        <v>7</v>
      </c>
      <c r="C40" s="285" t="s">
        <v>1198</v>
      </c>
      <c r="D40" s="291" t="str">
        <f>VLOOKUP(C40,'[2]FDN Details (2)'!C11:V489,2,0)</f>
        <v>A+3</v>
      </c>
      <c r="E40" s="291" t="str">
        <f>VLOOKUP(C40,'[2]FDN Details (2)'!C11:V489,15,0)</f>
        <v>WET PADDY</v>
      </c>
      <c r="F40" s="414"/>
      <c r="G40" s="414">
        <v>46000</v>
      </c>
      <c r="H40" s="70" t="s">
        <v>2159</v>
      </c>
      <c r="I40" s="291" t="s">
        <v>2164</v>
      </c>
      <c r="J40" s="442" t="s">
        <v>2157</v>
      </c>
      <c r="K40" s="1159"/>
      <c r="L40" s="1162"/>
      <c r="M40" s="370" t="s">
        <v>2332</v>
      </c>
      <c r="O40" s="370" t="str">
        <f t="shared" si="0"/>
        <v>ROD TYPE &amp; PIPE TYPE</v>
      </c>
    </row>
    <row r="41" spans="1:15" x14ac:dyDescent="0.35">
      <c r="A41" s="291">
        <v>35</v>
      </c>
      <c r="B41" s="291">
        <v>8</v>
      </c>
      <c r="C41" s="285" t="s">
        <v>44</v>
      </c>
      <c r="D41" s="291" t="str">
        <f>VLOOKUP(C41,'[2]FDN Details (2)'!C13:V491,2,0)</f>
        <v>A+0</v>
      </c>
      <c r="E41" s="291" t="str">
        <f>VLOOKUP(C41,'[2]FDN Details (2)'!C13:V491,15,0)</f>
        <v>WET PADDY</v>
      </c>
      <c r="F41" s="414"/>
      <c r="G41" s="414">
        <v>46000</v>
      </c>
      <c r="H41" s="70" t="s">
        <v>2159</v>
      </c>
      <c r="I41" s="291" t="s">
        <v>2154</v>
      </c>
      <c r="J41" s="442" t="s">
        <v>2157</v>
      </c>
      <c r="K41" s="1159"/>
      <c r="L41" s="1162"/>
      <c r="M41" s="370" t="s">
        <v>2332</v>
      </c>
      <c r="O41" s="370" t="str">
        <f t="shared" si="0"/>
        <v>ROD TYPE &amp; PIPE TYPE</v>
      </c>
    </row>
    <row r="42" spans="1:15" x14ac:dyDescent="0.35">
      <c r="A42" s="291">
        <v>36</v>
      </c>
      <c r="B42" s="285">
        <v>9</v>
      </c>
      <c r="C42" s="285" t="s">
        <v>1257</v>
      </c>
      <c r="D42" s="291" t="str">
        <f>VLOOKUP(C42,'[2]FDN Details (2)'!C15:V493,2,0)</f>
        <v>A+3</v>
      </c>
      <c r="E42" s="291" t="str">
        <f>VLOOKUP(C42,'[2]FDN Details (2)'!C15:V493,15,0)</f>
        <v>WET PADDY</v>
      </c>
      <c r="F42" s="414"/>
      <c r="G42" s="414">
        <v>46000</v>
      </c>
      <c r="H42" s="70" t="s">
        <v>2159</v>
      </c>
      <c r="I42" s="291" t="s">
        <v>2154</v>
      </c>
      <c r="J42" s="442" t="s">
        <v>2157</v>
      </c>
      <c r="K42" s="1159"/>
      <c r="L42" s="1162"/>
      <c r="M42" s="370" t="s">
        <v>2332</v>
      </c>
      <c r="O42" s="370" t="str">
        <f t="shared" si="0"/>
        <v>ROD TYPE &amp; PIPE TYPE</v>
      </c>
    </row>
    <row r="43" spans="1:15" x14ac:dyDescent="0.35">
      <c r="A43" s="291">
        <v>37</v>
      </c>
      <c r="B43" s="291">
        <v>10</v>
      </c>
      <c r="C43" s="285" t="s">
        <v>1430</v>
      </c>
      <c r="D43" s="291" t="str">
        <f>VLOOKUP(C43,'[2]FDN Details (2)'!C27:V505,2,0)</f>
        <v>A+0</v>
      </c>
      <c r="E43" s="291" t="str">
        <f>VLOOKUP(C43,'[2]FDN Details (2)'!C27:V505,15,0)</f>
        <v>DFR</v>
      </c>
      <c r="F43" s="414"/>
      <c r="G43" s="414">
        <v>46004</v>
      </c>
      <c r="H43" s="70" t="s">
        <v>2148</v>
      </c>
      <c r="I43" s="291" t="s">
        <v>2160</v>
      </c>
      <c r="J43" s="442" t="s">
        <v>2151</v>
      </c>
      <c r="K43" s="1159"/>
      <c r="L43" s="1162"/>
      <c r="M43" s="370" t="s">
        <v>2332</v>
      </c>
      <c r="O43" s="370" t="str">
        <f t="shared" si="0"/>
        <v>CP</v>
      </c>
    </row>
    <row r="44" spans="1:15" x14ac:dyDescent="0.35">
      <c r="A44" s="291">
        <v>38</v>
      </c>
      <c r="B44" s="291">
        <v>11</v>
      </c>
      <c r="C44" s="285" t="s">
        <v>1201</v>
      </c>
      <c r="D44" s="291" t="str">
        <f>VLOOKUP(C44,'[2]FDN Details (2)'!C12:V490,2,0)</f>
        <v>A+3</v>
      </c>
      <c r="E44" s="291" t="str">
        <f>VLOOKUP(C44,'[2]FDN Details (2)'!C12:V490,15,0)</f>
        <v>WET PADDY</v>
      </c>
      <c r="F44" s="414"/>
      <c r="G44" s="414">
        <v>46011</v>
      </c>
      <c r="H44" s="70" t="s">
        <v>2159</v>
      </c>
      <c r="I44" s="291" t="s">
        <v>2164</v>
      </c>
      <c r="J44" s="442" t="s">
        <v>2157</v>
      </c>
      <c r="K44" s="1159"/>
      <c r="L44" s="1162"/>
      <c r="M44" s="370" t="s">
        <v>2332</v>
      </c>
      <c r="O44" s="370" t="str">
        <f t="shared" si="0"/>
        <v>ROD TYPE &amp; PIPE TYPE</v>
      </c>
    </row>
    <row r="45" spans="1:15" x14ac:dyDescent="0.35">
      <c r="A45" s="291">
        <v>39</v>
      </c>
      <c r="B45" s="285">
        <v>12</v>
      </c>
      <c r="C45" s="285" t="s">
        <v>1901</v>
      </c>
      <c r="D45" s="291" t="str">
        <f>VLOOKUP(C45,'[2]FDN Details (2)'!C59:V537,2,0)</f>
        <v>A+0</v>
      </c>
      <c r="E45" s="291" t="str">
        <f>VLOOKUP(C45,'[2]FDN Details (2)'!C59:V537,15,0)</f>
        <v>WET PADDY</v>
      </c>
      <c r="F45" s="414"/>
      <c r="G45" s="414">
        <v>46011</v>
      </c>
      <c r="H45" s="70" t="s">
        <v>2148</v>
      </c>
      <c r="I45" s="291" t="s">
        <v>2110</v>
      </c>
      <c r="J45" s="442" t="s">
        <v>2163</v>
      </c>
      <c r="K45" s="1159"/>
      <c r="L45" s="1162"/>
      <c r="M45" s="370" t="s">
        <v>2332</v>
      </c>
      <c r="O45" s="370" t="str">
        <f t="shared" si="0"/>
        <v>CP</v>
      </c>
    </row>
    <row r="46" spans="1:15" x14ac:dyDescent="0.35">
      <c r="A46" s="291">
        <v>40</v>
      </c>
      <c r="B46" s="291">
        <v>13</v>
      </c>
      <c r="C46" s="285" t="s">
        <v>1908</v>
      </c>
      <c r="D46" s="291" t="str">
        <f>VLOOKUP(C46,'[2]FDN Details (2)'!C61:V539,2,0)</f>
        <v>A+0</v>
      </c>
      <c r="E46" s="291" t="str">
        <f>VLOOKUP(C46,'[2]FDN Details (2)'!C61:V539,15,0)</f>
        <v>WET PADDY</v>
      </c>
      <c r="F46" s="414"/>
      <c r="G46" s="414">
        <v>46011</v>
      </c>
      <c r="H46" s="70" t="s">
        <v>2148</v>
      </c>
      <c r="I46" s="291" t="s">
        <v>2110</v>
      </c>
      <c r="J46" s="442" t="s">
        <v>2163</v>
      </c>
      <c r="K46" s="1159"/>
      <c r="L46" s="1162"/>
      <c r="M46" s="370" t="s">
        <v>2332</v>
      </c>
      <c r="O46" s="370" t="str">
        <f t="shared" si="0"/>
        <v>CP</v>
      </c>
    </row>
    <row r="47" spans="1:15" x14ac:dyDescent="0.35">
      <c r="A47" s="291">
        <v>41</v>
      </c>
      <c r="B47" s="291">
        <v>14</v>
      </c>
      <c r="C47" s="285" t="s">
        <v>1253</v>
      </c>
      <c r="D47" s="291" t="str">
        <f>VLOOKUP(C47,'[2]FDN Details (2)'!C14:V492,2,0)</f>
        <v>A+0</v>
      </c>
      <c r="E47" s="291" t="str">
        <f>VLOOKUP(C47,'[2]FDN Details (2)'!C14:V492,15,0)</f>
        <v>WET PADDY</v>
      </c>
      <c r="F47" s="414"/>
      <c r="G47" s="414">
        <v>46012</v>
      </c>
      <c r="H47" s="70" t="s">
        <v>2159</v>
      </c>
      <c r="I47" s="291" t="s">
        <v>2154</v>
      </c>
      <c r="J47" s="442" t="s">
        <v>2157</v>
      </c>
      <c r="K47" s="1159"/>
      <c r="L47" s="1162"/>
      <c r="M47" s="370" t="s">
        <v>2332</v>
      </c>
      <c r="O47" s="370" t="str">
        <f t="shared" si="0"/>
        <v>ROD TYPE &amp; PIPE TYPE</v>
      </c>
    </row>
    <row r="48" spans="1:15" x14ac:dyDescent="0.35">
      <c r="A48" s="291">
        <v>42</v>
      </c>
      <c r="B48" s="285">
        <v>15</v>
      </c>
      <c r="C48" s="285" t="s">
        <v>1892</v>
      </c>
      <c r="D48" s="291" t="str">
        <f>VLOOKUP(C48,'[2]FDN Details (2)'!C57:V535,2,0)</f>
        <v>A+3</v>
      </c>
      <c r="E48" s="291" t="str">
        <f>VLOOKUP(C48,'[2]FDN Details (2)'!C57:V535,15,0)</f>
        <v>WET Paddy</v>
      </c>
      <c r="F48" s="414"/>
      <c r="G48" s="414">
        <v>46012</v>
      </c>
      <c r="H48" s="70" t="s">
        <v>2148</v>
      </c>
      <c r="I48" s="291" t="s">
        <v>2110</v>
      </c>
      <c r="J48" s="442" t="s">
        <v>2165</v>
      </c>
      <c r="K48" s="1159"/>
      <c r="L48" s="1162"/>
    </row>
    <row r="49" spans="1:15" x14ac:dyDescent="0.35">
      <c r="A49" s="291">
        <v>43</v>
      </c>
      <c r="B49" s="291">
        <v>16</v>
      </c>
      <c r="C49" s="285" t="s">
        <v>1911</v>
      </c>
      <c r="D49" s="291" t="str">
        <f>VLOOKUP(C49,'[2]FDN Details (2)'!C62:V540,2,0)</f>
        <v>A+0</v>
      </c>
      <c r="E49" s="291" t="str">
        <f>VLOOKUP(C49,'[2]FDN Details (2)'!C62:V540,15,0)</f>
        <v>WET PADDY</v>
      </c>
      <c r="F49" s="414"/>
      <c r="G49" s="414">
        <v>46012</v>
      </c>
      <c r="H49" s="70" t="s">
        <v>2148</v>
      </c>
      <c r="I49" s="291" t="s">
        <v>2110</v>
      </c>
      <c r="J49" s="442" t="s">
        <v>2152</v>
      </c>
      <c r="K49" s="1159"/>
      <c r="L49" s="1162"/>
      <c r="M49" s="370" t="s">
        <v>2332</v>
      </c>
      <c r="O49" s="370" t="str">
        <f t="shared" si="0"/>
        <v>CP</v>
      </c>
    </row>
    <row r="50" spans="1:15" x14ac:dyDescent="0.35">
      <c r="A50" s="291">
        <v>44</v>
      </c>
      <c r="B50" s="291">
        <v>17</v>
      </c>
      <c r="C50" s="285" t="s">
        <v>1915</v>
      </c>
      <c r="D50" s="291" t="str">
        <f>VLOOKUP(C50,'[2]FDN Details (2)'!C63:V541,2,0)</f>
        <v>A+0</v>
      </c>
      <c r="E50" s="291" t="str">
        <f>VLOOKUP(C50,'[2]FDN Details (2)'!C63:V541,15,0)</f>
        <v>WET PADDY</v>
      </c>
      <c r="F50" s="414"/>
      <c r="G50" s="414">
        <v>46012</v>
      </c>
      <c r="H50" s="70" t="s">
        <v>2148</v>
      </c>
      <c r="I50" s="291" t="s">
        <v>2110</v>
      </c>
      <c r="J50" s="442" t="s">
        <v>2165</v>
      </c>
      <c r="K50" s="1159"/>
      <c r="L50" s="1162"/>
      <c r="M50" s="370" t="s">
        <v>2332</v>
      </c>
      <c r="O50" s="370" t="str">
        <f t="shared" si="0"/>
        <v>CP</v>
      </c>
    </row>
    <row r="51" spans="1:15" ht="17.5" customHeight="1" x14ac:dyDescent="0.35">
      <c r="A51" s="291">
        <v>45</v>
      </c>
      <c r="B51" s="285">
        <v>18</v>
      </c>
      <c r="C51" s="285" t="s">
        <v>1904</v>
      </c>
      <c r="D51" s="291" t="str">
        <f>VLOOKUP(C51,'[2]FDN Details (2)'!C60:V538,2,0)</f>
        <v>A+0</v>
      </c>
      <c r="E51" s="291" t="str">
        <f>VLOOKUP(C51,'[2]FDN Details (2)'!C60:V538,15,0)</f>
        <v>WET Paddy</v>
      </c>
      <c r="F51" s="414"/>
      <c r="G51" s="414">
        <v>46014</v>
      </c>
      <c r="H51" s="70" t="s">
        <v>2148</v>
      </c>
      <c r="I51" s="291" t="s">
        <v>2110</v>
      </c>
      <c r="J51" s="442" t="s">
        <v>2166</v>
      </c>
      <c r="K51" s="1159"/>
      <c r="L51" s="1162"/>
      <c r="M51" s="370" t="s">
        <v>2332</v>
      </c>
      <c r="O51" s="370" t="str">
        <f t="shared" si="0"/>
        <v>CP</v>
      </c>
    </row>
    <row r="52" spans="1:15" x14ac:dyDescent="0.35">
      <c r="A52" s="291">
        <v>46</v>
      </c>
      <c r="B52" s="291">
        <v>19</v>
      </c>
      <c r="C52" s="285" t="s">
        <v>1355</v>
      </c>
      <c r="D52" s="291" t="str">
        <f>VLOOKUP(C52,'[2]FDN Details (2)'!C20:V498,2,0)</f>
        <v>A-3</v>
      </c>
      <c r="E52" s="291" t="str">
        <f>VLOOKUP(C52,'[2]FDN Details (2)'!C20:V498,15,0)</f>
        <v>WET PADDY</v>
      </c>
      <c r="F52" s="414"/>
      <c r="G52" s="414">
        <v>46015</v>
      </c>
      <c r="H52" s="70" t="s">
        <v>2159</v>
      </c>
      <c r="I52" s="291" t="s">
        <v>2161</v>
      </c>
      <c r="J52" s="442" t="s">
        <v>2162</v>
      </c>
      <c r="K52" s="1159"/>
      <c r="L52" s="1162"/>
      <c r="M52" s="370" t="s">
        <v>2332</v>
      </c>
      <c r="O52" s="370" t="str">
        <f t="shared" si="0"/>
        <v>ROD TYPE &amp; PIPE TYPE</v>
      </c>
    </row>
    <row r="53" spans="1:15" x14ac:dyDescent="0.35">
      <c r="A53" s="291">
        <v>47</v>
      </c>
      <c r="B53" s="291">
        <v>20</v>
      </c>
      <c r="C53" s="285" t="s">
        <v>1036</v>
      </c>
      <c r="D53" s="291" t="str">
        <f>VLOOKUP(C53,'[2]FDN Details (2)'!C10:V488,2,0)</f>
        <v>A+0</v>
      </c>
      <c r="E53" s="291" t="str">
        <f>VLOOKUP(C53,'[2]FDN Details (2)'!C10:V488,15,0)</f>
        <v>WFR</v>
      </c>
      <c r="F53" s="414"/>
      <c r="G53" s="414">
        <v>46018</v>
      </c>
      <c r="H53" s="70" t="s">
        <v>2148</v>
      </c>
      <c r="I53" s="291" t="s">
        <v>2167</v>
      </c>
      <c r="J53" s="442" t="s">
        <v>2158</v>
      </c>
      <c r="K53" s="1159"/>
      <c r="L53" s="1162"/>
    </row>
    <row r="54" spans="1:15" x14ac:dyDescent="0.35">
      <c r="A54" s="291">
        <v>48</v>
      </c>
      <c r="B54" s="285">
        <v>21</v>
      </c>
      <c r="C54" s="285" t="s">
        <v>1359</v>
      </c>
      <c r="D54" s="291" t="str">
        <f>VLOOKUP(C54,'[2]FDN Details (2)'!C21:V499,2,0)</f>
        <v>A-3</v>
      </c>
      <c r="E54" s="291" t="str">
        <f>VLOOKUP(C54,'[2]FDN Details (2)'!C21:V499,15,0)</f>
        <v>WET PADDY</v>
      </c>
      <c r="F54" s="414"/>
      <c r="G54" s="414">
        <v>46018</v>
      </c>
      <c r="H54" s="70" t="s">
        <v>2159</v>
      </c>
      <c r="I54" s="291" t="s">
        <v>2161</v>
      </c>
      <c r="J54" s="442" t="s">
        <v>2162</v>
      </c>
      <c r="K54" s="1159"/>
      <c r="L54" s="1162"/>
      <c r="M54" s="370" t="s">
        <v>2332</v>
      </c>
      <c r="O54" s="370" t="str">
        <f t="shared" si="0"/>
        <v>ROD TYPE &amp; PIPE TYPE</v>
      </c>
    </row>
    <row r="55" spans="1:15" x14ac:dyDescent="0.35">
      <c r="A55" s="291">
        <v>49</v>
      </c>
      <c r="B55" s="291">
        <v>22</v>
      </c>
      <c r="C55" s="285" t="s">
        <v>1363</v>
      </c>
      <c r="D55" s="291" t="str">
        <f>VLOOKUP(C55,'[2]FDN Details (2)'!C22:V500,2,0)</f>
        <v>A-3</v>
      </c>
      <c r="E55" s="291" t="str">
        <f>VLOOKUP(C55,'[2]FDN Details (2)'!C22:V500,15,0)</f>
        <v>WET PADDY</v>
      </c>
      <c r="F55" s="414"/>
      <c r="G55" s="414">
        <v>46018</v>
      </c>
      <c r="H55" s="70" t="s">
        <v>2159</v>
      </c>
      <c r="I55" s="291" t="s">
        <v>2161</v>
      </c>
      <c r="J55" s="442" t="s">
        <v>2162</v>
      </c>
      <c r="K55" s="1159"/>
      <c r="L55" s="1162"/>
      <c r="M55" s="370" t="s">
        <v>2332</v>
      </c>
      <c r="O55" s="370" t="str">
        <f t="shared" si="0"/>
        <v>ROD TYPE &amp; PIPE TYPE</v>
      </c>
    </row>
    <row r="56" spans="1:15" x14ac:dyDescent="0.35">
      <c r="A56" s="291">
        <v>50</v>
      </c>
      <c r="B56" s="291">
        <v>23</v>
      </c>
      <c r="C56" s="285" t="s">
        <v>1377</v>
      </c>
      <c r="D56" s="291" t="str">
        <f>VLOOKUP(C56,'[2]FDN Details (2)'!C24:V502,2,0)</f>
        <v>A+0</v>
      </c>
      <c r="E56" s="291" t="str">
        <f>VLOOKUP(C56,'[2]FDN Details (2)'!C24:V502,15,0)</f>
        <v>WET PADDY</v>
      </c>
      <c r="F56" s="414"/>
      <c r="G56" s="414">
        <v>46019</v>
      </c>
      <c r="H56" s="70" t="s">
        <v>2159</v>
      </c>
      <c r="I56" s="291" t="s">
        <v>2161</v>
      </c>
      <c r="J56" s="442" t="s">
        <v>2162</v>
      </c>
      <c r="K56" s="1159"/>
      <c r="L56" s="1162"/>
      <c r="M56" s="370" t="s">
        <v>2332</v>
      </c>
      <c r="O56" s="370" t="str">
        <f t="shared" si="0"/>
        <v>ROD TYPE &amp; PIPE TYPE</v>
      </c>
    </row>
    <row r="57" spans="1:15" x14ac:dyDescent="0.35">
      <c r="A57" s="291">
        <v>51</v>
      </c>
      <c r="B57" s="285">
        <v>24</v>
      </c>
      <c r="C57" s="285" t="s">
        <v>64</v>
      </c>
      <c r="D57" s="291" t="str">
        <f>VLOOKUP(C57,'[2]FDN Details (2)'!C53:V531,2,0)</f>
        <v>A+6</v>
      </c>
      <c r="E57" s="291" t="s">
        <v>51</v>
      </c>
      <c r="F57" s="414"/>
      <c r="G57" s="414">
        <v>46020</v>
      </c>
      <c r="H57" s="70" t="s">
        <v>2148</v>
      </c>
      <c r="I57" s="291" t="s">
        <v>2110</v>
      </c>
      <c r="J57" s="442" t="s">
        <v>2165</v>
      </c>
      <c r="K57" s="1159"/>
      <c r="L57" s="1162"/>
    </row>
    <row r="58" spans="1:15" x14ac:dyDescent="0.35">
      <c r="A58" s="291">
        <v>52</v>
      </c>
      <c r="B58" s="291">
        <v>25</v>
      </c>
      <c r="C58" s="285" t="s">
        <v>1032</v>
      </c>
      <c r="D58" s="291" t="str">
        <f>VLOOKUP(C58,'[2]FDN Details (2)'!C9:V487,2,0)</f>
        <v>A+0</v>
      </c>
      <c r="E58" s="291" t="str">
        <f>VLOOKUP(C58,'[2]FDN Details (2)'!C9:V487,15,0)</f>
        <v>DFR</v>
      </c>
      <c r="F58" s="414"/>
      <c r="G58" s="414">
        <v>46021</v>
      </c>
      <c r="H58" s="70" t="s">
        <v>2148</v>
      </c>
      <c r="I58" s="291" t="s">
        <v>2114</v>
      </c>
      <c r="J58" s="442" t="s">
        <v>2158</v>
      </c>
      <c r="K58" s="1159"/>
      <c r="L58" s="1162"/>
    </row>
    <row r="59" spans="1:15" ht="15" thickBot="1" x14ac:dyDescent="0.4">
      <c r="A59" s="291">
        <v>53</v>
      </c>
      <c r="B59" s="291">
        <v>26</v>
      </c>
      <c r="C59" s="285" t="s">
        <v>1888</v>
      </c>
      <c r="D59" s="291" t="str">
        <f>VLOOKUP(C59,'[2]FDN Details (2)'!C56:V534,2,0)</f>
        <v>A+0</v>
      </c>
      <c r="E59" s="291" t="str">
        <f>VLOOKUP(C59,'[2]FDN Details (2)'!C56:V534,15,0)</f>
        <v>WET PADDY</v>
      </c>
      <c r="F59" s="414"/>
      <c r="G59" s="414">
        <v>46021</v>
      </c>
      <c r="H59" s="70" t="s">
        <v>2148</v>
      </c>
      <c r="I59" s="291" t="s">
        <v>2110</v>
      </c>
      <c r="J59" s="442" t="s">
        <v>2163</v>
      </c>
      <c r="K59" s="1160"/>
      <c r="L59" s="1163"/>
      <c r="M59" s="370" t="s">
        <v>2332</v>
      </c>
      <c r="O59" s="370" t="str">
        <f t="shared" si="0"/>
        <v>CP</v>
      </c>
    </row>
    <row r="60" spans="1:15" ht="15" thickBot="1" x14ac:dyDescent="0.4">
      <c r="A60" s="443"/>
      <c r="B60" s="443"/>
      <c r="C60" s="443"/>
      <c r="D60" s="443"/>
      <c r="E60" s="443"/>
      <c r="F60" s="444"/>
      <c r="G60" s="444"/>
      <c r="H60" s="445"/>
      <c r="I60" s="443"/>
      <c r="J60" s="446"/>
      <c r="K60" s="447"/>
      <c r="L60" s="536"/>
    </row>
    <row r="61" spans="1:15" s="299" customFormat="1" x14ac:dyDescent="0.35">
      <c r="A61" s="291">
        <v>54</v>
      </c>
      <c r="B61" s="291">
        <v>1</v>
      </c>
      <c r="C61" s="285" t="s">
        <v>1028</v>
      </c>
      <c r="D61" s="291" t="str">
        <f>VLOOKUP(C61,'[2]FDN Details (2)'!C8:V486,2,0)</f>
        <v>A+0</v>
      </c>
      <c r="E61" s="291" t="str">
        <f>VLOOKUP(C61,'[2]FDN Details (2)'!C8:V486,15,0)</f>
        <v>DFR</v>
      </c>
      <c r="F61" s="414"/>
      <c r="G61" s="414">
        <v>46025</v>
      </c>
      <c r="H61" s="70" t="s">
        <v>2148</v>
      </c>
      <c r="I61" s="291" t="s">
        <v>2167</v>
      </c>
      <c r="J61" s="442" t="s">
        <v>2158</v>
      </c>
      <c r="K61" s="1158">
        <f>COUNTA(C61:C66)</f>
        <v>6</v>
      </c>
      <c r="L61" s="1161" t="s">
        <v>2113</v>
      </c>
    </row>
    <row r="62" spans="1:15" x14ac:dyDescent="0.35">
      <c r="A62" s="291">
        <v>55</v>
      </c>
      <c r="B62" s="291">
        <v>2</v>
      </c>
      <c r="C62" s="285" t="s">
        <v>1025</v>
      </c>
      <c r="D62" s="291" t="str">
        <f>VLOOKUP(C62,'[2]FDN Details (2)'!C7:V485,2,0)</f>
        <v>A+0</v>
      </c>
      <c r="E62" s="291" t="str">
        <f>VLOOKUP(C62,'[2]FDN Details (2)'!C7:V485,15,0)</f>
        <v>DFR</v>
      </c>
      <c r="F62" s="414"/>
      <c r="G62" s="414">
        <v>46030</v>
      </c>
      <c r="H62" s="70" t="s">
        <v>2148</v>
      </c>
      <c r="I62" s="291" t="s">
        <v>2114</v>
      </c>
      <c r="J62" s="442" t="s">
        <v>2158</v>
      </c>
      <c r="K62" s="1159"/>
      <c r="L62" s="1162"/>
    </row>
    <row r="63" spans="1:15" x14ac:dyDescent="0.35">
      <c r="A63" s="291">
        <v>56</v>
      </c>
      <c r="B63" s="291">
        <v>3</v>
      </c>
      <c r="C63" s="285" t="s">
        <v>1021</v>
      </c>
      <c r="D63" s="291" t="str">
        <f>VLOOKUP(C63,'[2]FDN Details (2)'!C6:V484,2,0)</f>
        <v>A+3</v>
      </c>
      <c r="E63" s="291" t="str">
        <f>VLOOKUP(C63,'[2]FDN Details (2)'!C6:V484,15,0)</f>
        <v>DFR</v>
      </c>
      <c r="F63" s="414"/>
      <c r="G63" s="414">
        <v>46034</v>
      </c>
      <c r="H63" s="70" t="s">
        <v>2148</v>
      </c>
      <c r="I63" s="291" t="s">
        <v>2167</v>
      </c>
      <c r="J63" s="442" t="s">
        <v>2158</v>
      </c>
      <c r="K63" s="1159"/>
      <c r="L63" s="1162"/>
    </row>
    <row r="64" spans="1:15" x14ac:dyDescent="0.35">
      <c r="A64" s="291">
        <v>57</v>
      </c>
      <c r="B64" s="291">
        <v>4</v>
      </c>
      <c r="C64" s="285" t="s">
        <v>1340</v>
      </c>
      <c r="D64" s="291" t="str">
        <f>VLOOKUP(C64,'[2]FDN Details (2)'!C19:V497,2,0)</f>
        <v>A+9</v>
      </c>
      <c r="E64" s="291" t="str">
        <f>VLOOKUP(C64,'[2]FDN Details (2)'!C19:V497,15,0)</f>
        <v>DFR</v>
      </c>
      <c r="F64" s="414"/>
      <c r="G64" s="414">
        <v>46041</v>
      </c>
      <c r="H64" s="70" t="s">
        <v>2148</v>
      </c>
      <c r="I64" s="291" t="s">
        <v>2116</v>
      </c>
      <c r="J64" s="442" t="s">
        <v>2162</v>
      </c>
      <c r="K64" s="1159"/>
      <c r="L64" s="1162"/>
    </row>
    <row r="65" spans="1:12" x14ac:dyDescent="0.35">
      <c r="A65" s="291">
        <v>58</v>
      </c>
      <c r="B65" s="291">
        <v>5</v>
      </c>
      <c r="C65" s="285" t="s">
        <v>1898</v>
      </c>
      <c r="D65" s="285" t="str">
        <f>VLOOKUP(C65,'[2]FDN Details (2)'!C58:V536,2,0)</f>
        <v>A+0</v>
      </c>
      <c r="E65" s="285" t="str">
        <f>VLOOKUP(C65,'[2]FDN Details (2)'!C58:V536,15,0)</f>
        <v>WET PADDY</v>
      </c>
      <c r="F65" s="448"/>
      <c r="G65" s="448">
        <v>46043</v>
      </c>
      <c r="H65" s="70" t="s">
        <v>2159</v>
      </c>
      <c r="I65" s="285" t="s">
        <v>2110</v>
      </c>
      <c r="J65" s="442" t="s">
        <v>2163</v>
      </c>
      <c r="K65" s="1159"/>
      <c r="L65" s="1162"/>
    </row>
    <row r="66" spans="1:12" ht="15" thickBot="1" x14ac:dyDescent="0.4">
      <c r="A66" s="291">
        <v>59</v>
      </c>
      <c r="B66" s="291">
        <v>6</v>
      </c>
      <c r="C66" s="285" t="s">
        <v>836</v>
      </c>
      <c r="D66" s="291" t="str">
        <f>VLOOKUP(C66,'[2]FDN Details (2)'!C5:V483,2,0)</f>
        <v>A+6</v>
      </c>
      <c r="E66" s="291" t="str">
        <f>VLOOKUP(C66,'[2]FDN Details (2)'!C5:V483,15,0)</f>
        <v>DFR</v>
      </c>
      <c r="F66" s="414"/>
      <c r="G66" s="414">
        <v>46046</v>
      </c>
      <c r="H66" s="70" t="s">
        <v>2148</v>
      </c>
      <c r="I66" s="291" t="s">
        <v>2114</v>
      </c>
      <c r="J66" s="442" t="s">
        <v>2158</v>
      </c>
      <c r="K66" s="1160"/>
      <c r="L66" s="1163"/>
    </row>
    <row r="67" spans="1:12" x14ac:dyDescent="0.35">
      <c r="A67" s="291">
        <v>60</v>
      </c>
      <c r="B67" s="291">
        <v>7</v>
      </c>
      <c r="C67" s="285" t="s">
        <v>856</v>
      </c>
      <c r="D67" s="291" t="str">
        <f>VLOOKUP($C67,'[2]FDN Details'!$C5:BM483,2,0)</f>
        <v>A-3</v>
      </c>
      <c r="E67" s="291" t="str">
        <f>VLOOKUP($C67,'[2]FDN Details'!$C5:BN483,15,0)</f>
        <v>DFR</v>
      </c>
      <c r="F67" s="414"/>
      <c r="G67" s="433">
        <f>VLOOKUP($C67,'[2]FDN Details'!$C5:BP483,59,0)</f>
        <v>46055</v>
      </c>
      <c r="H67" s="70" t="s">
        <v>2148</v>
      </c>
      <c r="I67" s="433" t="str">
        <f>VLOOKUP($C67,'[2]FDN Details'!$C5:BR483,63,0)</f>
        <v>Shree Khatushyam</v>
      </c>
      <c r="J67" s="442"/>
      <c r="K67" s="1169">
        <f>COUNTA(I67:I87)</f>
        <v>15</v>
      </c>
      <c r="L67" s="1172" t="s">
        <v>2120</v>
      </c>
    </row>
    <row r="68" spans="1:12" x14ac:dyDescent="0.35">
      <c r="A68" s="291">
        <v>61</v>
      </c>
      <c r="B68" s="291">
        <v>8</v>
      </c>
      <c r="C68" s="285" t="s">
        <v>1726</v>
      </c>
      <c r="D68" s="291" t="str">
        <f>VLOOKUP(C68,'[2]FDN Details'!C6:BM484,2,0)</f>
        <v>A-3</v>
      </c>
      <c r="E68" s="291" t="str">
        <f>VLOOKUP($C68,'[2]FDN Details'!$C6:BN484,15,0)</f>
        <v>DFR</v>
      </c>
      <c r="F68" s="414"/>
      <c r="G68" s="433">
        <f>VLOOKUP($C68,'[2]FDN Details'!$C6:BP484,59,0)</f>
        <v>46055</v>
      </c>
      <c r="H68" s="70" t="s">
        <v>2148</v>
      </c>
      <c r="I68" s="433" t="s">
        <v>2110</v>
      </c>
      <c r="J68" s="442"/>
      <c r="K68" s="1170"/>
      <c r="L68" s="1173"/>
    </row>
    <row r="69" spans="1:12" x14ac:dyDescent="0.35">
      <c r="A69" s="291">
        <v>62</v>
      </c>
      <c r="B69" s="291">
        <v>9</v>
      </c>
      <c r="C69" s="285" t="s">
        <v>1760</v>
      </c>
      <c r="D69" s="291" t="str">
        <f>VLOOKUP(C69,'[2]FDN Details'!C7:BM485,2,0)</f>
        <v>A+7.5</v>
      </c>
      <c r="E69" s="291" t="str">
        <f>VLOOKUP($C69,'[2]FDN Details'!$C7:BN485,15,0)</f>
        <v>DFR</v>
      </c>
      <c r="F69" s="414"/>
      <c r="G69" s="433">
        <f>VLOOKUP($C69,'[2]FDN Details'!$C7:BP485,59,0)</f>
        <v>46055</v>
      </c>
      <c r="H69" s="70" t="s">
        <v>2148</v>
      </c>
      <c r="I69" s="433" t="str">
        <f>VLOOKUP($C69,'[2]FDN Details'!$C7:BR485,63,0)</f>
        <v>R.K . Enterprises</v>
      </c>
      <c r="J69" s="442"/>
      <c r="K69" s="1170"/>
      <c r="L69" s="1173"/>
    </row>
    <row r="70" spans="1:12" x14ac:dyDescent="0.35">
      <c r="A70" s="291">
        <v>63</v>
      </c>
      <c r="B70" s="291">
        <v>10</v>
      </c>
      <c r="C70" s="285" t="s">
        <v>1766</v>
      </c>
      <c r="D70" s="291" t="str">
        <f>VLOOKUP(C70,'[2]FDN Details'!C8:BM486,2,0)</f>
        <v>A+6</v>
      </c>
      <c r="E70" s="291" t="str">
        <f>VLOOKUP($C70,'[2]FDN Details'!$C8:BN486,15,0)</f>
        <v>DFR</v>
      </c>
      <c r="F70" s="414"/>
      <c r="G70" s="433">
        <f>VLOOKUP($C70,'[2]FDN Details'!$C8:BP486,59,0)</f>
        <v>46056</v>
      </c>
      <c r="H70" s="70" t="s">
        <v>2148</v>
      </c>
      <c r="I70" s="433" t="str">
        <f>VLOOKUP($C70,'[2]FDN Details'!$C8:BR486,63,0)</f>
        <v>R.K . Enterprises</v>
      </c>
      <c r="J70" s="442"/>
      <c r="K70" s="1170"/>
      <c r="L70" s="1173"/>
    </row>
    <row r="71" spans="1:12" x14ac:dyDescent="0.35">
      <c r="A71" s="291">
        <v>64</v>
      </c>
      <c r="B71" s="291">
        <v>11</v>
      </c>
      <c r="C71" s="285" t="s">
        <v>833</v>
      </c>
      <c r="D71" s="291" t="str">
        <f>VLOOKUP(C71,'[2]FDN Details'!C9:BM487,2,0)</f>
        <v>A+6</v>
      </c>
      <c r="E71" s="291" t="str">
        <f>VLOOKUP($C71,'[2]FDN Details'!$C9:BN487,15,0)</f>
        <v>DFR</v>
      </c>
      <c r="F71" s="414"/>
      <c r="G71" s="433">
        <f>VLOOKUP($C71,'[2]FDN Details'!$C9:BP487,59,0)</f>
        <v>46057</v>
      </c>
      <c r="H71" s="70" t="s">
        <v>2148</v>
      </c>
      <c r="I71" s="433" t="str">
        <f>VLOOKUP($C71,'[2]FDN Details'!$C9:BR487,63,0)</f>
        <v>Afflux Construction</v>
      </c>
      <c r="J71" s="442"/>
      <c r="K71" s="1170"/>
      <c r="L71" s="1173"/>
    </row>
    <row r="72" spans="1:12" x14ac:dyDescent="0.35">
      <c r="A72" s="291">
        <v>65</v>
      </c>
      <c r="B72" s="291">
        <v>12</v>
      </c>
      <c r="C72" s="285" t="s">
        <v>895</v>
      </c>
      <c r="D72" s="291" t="str">
        <f>VLOOKUP(C72,'[2]FDN Details'!C10:BM488,2,0)</f>
        <v>A+7.5</v>
      </c>
      <c r="E72" s="291" t="str">
        <f>VLOOKUP($C72,'[2]FDN Details'!$C10:BN488,15,0)</f>
        <v>WFR</v>
      </c>
      <c r="F72" s="414"/>
      <c r="G72" s="433">
        <f>VLOOKUP($C72,'[2]FDN Details'!$C10:BP488,59,0)</f>
        <v>46057</v>
      </c>
      <c r="H72" s="70" t="s">
        <v>2148</v>
      </c>
      <c r="I72" s="433" t="str">
        <f>VLOOKUP($C72,'[2]FDN Details'!$C10:BR488,63,0)</f>
        <v>Afflux Construction</v>
      </c>
      <c r="J72" s="442"/>
      <c r="K72" s="1170"/>
      <c r="L72" s="1173"/>
    </row>
    <row r="73" spans="1:12" x14ac:dyDescent="0.35">
      <c r="A73" s="291">
        <v>66</v>
      </c>
      <c r="B73" s="291">
        <v>13</v>
      </c>
      <c r="C73" s="285" t="s">
        <v>898</v>
      </c>
      <c r="D73" s="291" t="str">
        <f>VLOOKUP(C73,'[2]FDN Details'!C11:BM489,2,0)</f>
        <v>A+9</v>
      </c>
      <c r="E73" s="291" t="str">
        <f>VLOOKUP($C73,'[2]FDN Details'!$C11:BN489,15,0)</f>
        <v>WET</v>
      </c>
      <c r="F73" s="414"/>
      <c r="G73" s="433">
        <f>VLOOKUP($C73,'[2]FDN Details'!$C11:BP489,59,0)</f>
        <v>46062</v>
      </c>
      <c r="H73" s="70" t="s">
        <v>2159</v>
      </c>
      <c r="I73" s="433" t="str">
        <f>VLOOKUP($C73,'[2]FDN Details'!$C11:BR489,63,0)</f>
        <v>Afflux Construction</v>
      </c>
      <c r="J73" s="442"/>
      <c r="K73" s="1170"/>
      <c r="L73" s="1173"/>
    </row>
    <row r="74" spans="1:12" x14ac:dyDescent="0.35">
      <c r="A74" s="291">
        <v>67</v>
      </c>
      <c r="B74" s="291">
        <v>14</v>
      </c>
      <c r="C74" s="291" t="s">
        <v>1704</v>
      </c>
      <c r="D74" s="291" t="str">
        <f>VLOOKUP(C74,'[2]FDN Details'!C12:BM490,2,0)</f>
        <v>A+3</v>
      </c>
      <c r="E74" s="291" t="str">
        <f>VLOOKUP($C74,'[2]FDN Details'!$C12:BN490,15,0)</f>
        <v>DFR</v>
      </c>
      <c r="F74" s="414"/>
      <c r="G74" s="433">
        <f>VLOOKUP($C74,'[2]FDN Details'!$C12:BP490,59,0)</f>
        <v>46063</v>
      </c>
      <c r="H74" s="70" t="s">
        <v>2148</v>
      </c>
      <c r="I74" s="433" t="str">
        <f>VLOOKUP($C74,'[2]FDN Details'!$C12:BR490,63,0)</f>
        <v>B.L Construction</v>
      </c>
      <c r="J74" s="442"/>
      <c r="K74" s="1170"/>
      <c r="L74" s="1173"/>
    </row>
    <row r="75" spans="1:12" x14ac:dyDescent="0.35">
      <c r="A75" s="291">
        <v>68</v>
      </c>
      <c r="B75" s="291">
        <v>15</v>
      </c>
      <c r="C75" s="291" t="s">
        <v>1763</v>
      </c>
      <c r="D75" s="291" t="str">
        <f>VLOOKUP(C75,'[3]FDN Details'!C13:BM491,2,0)</f>
        <v>A+3</v>
      </c>
      <c r="E75" s="291" t="str">
        <f>VLOOKUP($C75,'[3]FDN Details'!$C13:BN491,15,0)</f>
        <v>DFR</v>
      </c>
      <c r="F75" s="414"/>
      <c r="G75" s="433">
        <f>VLOOKUP($C75,'[3]FDN Details'!$C13:BP491,59,0)</f>
        <v>46066</v>
      </c>
      <c r="H75" s="70" t="s">
        <v>2148</v>
      </c>
      <c r="I75" s="433" t="str">
        <f>VLOOKUP($C75,'[3]FDN Details'!$C13:BR491,63,0)</f>
        <v>R.K . Enterprises</v>
      </c>
      <c r="J75" s="442"/>
      <c r="K75" s="1170"/>
      <c r="L75" s="1173"/>
    </row>
    <row r="76" spans="1:12" x14ac:dyDescent="0.35">
      <c r="A76" s="291">
        <v>69</v>
      </c>
      <c r="B76" s="291">
        <v>16</v>
      </c>
      <c r="C76" s="291" t="s">
        <v>1708</v>
      </c>
      <c r="D76" s="291" t="str">
        <f>VLOOKUP(C76,'[3]FDN Details'!C14:BM492,2,0)</f>
        <v>A+0</v>
      </c>
      <c r="E76" s="291" t="str">
        <f>VLOOKUP($C76,'[3]FDN Details'!$C14:BN492,15,0)</f>
        <v>DFR</v>
      </c>
      <c r="F76" s="414"/>
      <c r="G76" s="433">
        <f>VLOOKUP($C76,'[3]FDN Details'!$C14:BP492,59,0)</f>
        <v>46067</v>
      </c>
      <c r="H76" s="70" t="s">
        <v>2148</v>
      </c>
      <c r="I76" s="433" t="str">
        <f>VLOOKUP($C76,'[3]FDN Details'!$C14:BR492,63,0)</f>
        <v>B.L Construction</v>
      </c>
      <c r="J76" s="442"/>
      <c r="K76" s="1170"/>
      <c r="L76" s="1173"/>
    </row>
    <row r="77" spans="1:12" x14ac:dyDescent="0.35">
      <c r="A77" s="291">
        <v>70</v>
      </c>
      <c r="B77" s="291">
        <v>17</v>
      </c>
      <c r="C77" s="291" t="s">
        <v>1774</v>
      </c>
      <c r="D77" s="291" t="str">
        <f>VLOOKUP(C77,'[3]FDN Details'!C15:BM493,2,0)</f>
        <v>A+9</v>
      </c>
      <c r="E77" s="291" t="str">
        <f>VLOOKUP($C77,'[3]FDN Details'!$C15:BN493,15,0)</f>
        <v>WFR</v>
      </c>
      <c r="F77" s="414"/>
      <c r="G77" s="433">
        <v>46070</v>
      </c>
      <c r="H77" s="70" t="s">
        <v>2148</v>
      </c>
      <c r="I77" s="433" t="str">
        <f>VLOOKUP($C77,'[3]FDN Details'!$C15:BR493,63,0)</f>
        <v>R.K . Enterprises</v>
      </c>
      <c r="J77" s="442"/>
      <c r="K77" s="1170"/>
      <c r="L77" s="1173"/>
    </row>
    <row r="78" spans="1:12" x14ac:dyDescent="0.35">
      <c r="A78" s="291">
        <v>71</v>
      </c>
      <c r="B78" s="291">
        <v>18</v>
      </c>
      <c r="C78" s="291" t="s">
        <v>805</v>
      </c>
      <c r="D78" s="291" t="str">
        <f>VLOOKUP(C78,'[3]FDN Details'!C16:BM494,2,0)</f>
        <v>A-3</v>
      </c>
      <c r="E78" s="291" t="str">
        <f>VLOOKUP($C78,'[3]FDN Details'!$C16:BN494,15,0)</f>
        <v>DFR</v>
      </c>
      <c r="F78" s="414"/>
      <c r="G78" s="433">
        <v>46072</v>
      </c>
      <c r="H78" s="70" t="s">
        <v>2148</v>
      </c>
      <c r="I78" s="291" t="s">
        <v>2114</v>
      </c>
      <c r="J78" s="442"/>
      <c r="K78" s="1170"/>
      <c r="L78" s="1173"/>
    </row>
    <row r="79" spans="1:12" x14ac:dyDescent="0.35">
      <c r="A79" s="291">
        <v>72</v>
      </c>
      <c r="B79" s="291">
        <v>19</v>
      </c>
      <c r="C79" s="291" t="s">
        <v>803</v>
      </c>
      <c r="D79" s="291" t="str">
        <f>VLOOKUP(C79,'[3]FDN Details'!C17:BM495,2,0)</f>
        <v>A+4.5</v>
      </c>
      <c r="E79" s="291" t="str">
        <f>VLOOKUP($C79,'[3]FDN Details'!$C17:BN495,15,0)</f>
        <v>DFR</v>
      </c>
      <c r="F79" s="414"/>
      <c r="G79" s="414">
        <v>46077</v>
      </c>
      <c r="H79" s="70" t="s">
        <v>2148</v>
      </c>
      <c r="I79" s="291" t="s">
        <v>2114</v>
      </c>
      <c r="J79" s="442"/>
      <c r="K79" s="1170"/>
      <c r="L79" s="1173"/>
    </row>
    <row r="80" spans="1:12" ht="15" thickBot="1" x14ac:dyDescent="0.4">
      <c r="A80" s="291">
        <v>73</v>
      </c>
      <c r="B80" s="291">
        <v>20</v>
      </c>
      <c r="C80" s="544" t="s">
        <v>1579</v>
      </c>
      <c r="D80" s="291" t="str">
        <f>VLOOKUP(C80,'[3]FDN Details'!C18:BM496,2,0)</f>
        <v>A+9</v>
      </c>
      <c r="E80" s="291" t="str">
        <f>VLOOKUP($C80,'[3]FDN Details'!$C18:BN496,15,0)</f>
        <v>DFR</v>
      </c>
      <c r="F80" s="414"/>
      <c r="G80" s="414">
        <v>46080</v>
      </c>
      <c r="H80" s="70" t="s">
        <v>2148</v>
      </c>
      <c r="I80" s="291" t="s">
        <v>2116</v>
      </c>
      <c r="J80" s="442"/>
      <c r="K80" s="1171"/>
      <c r="L80" s="1174"/>
    </row>
    <row r="81" spans="1:12" ht="5.5" customHeight="1" thickBot="1" x14ac:dyDescent="0.4">
      <c r="A81" s="722"/>
      <c r="B81" s="723"/>
      <c r="C81" s="724"/>
      <c r="D81" s="723"/>
      <c r="E81" s="723"/>
      <c r="F81" s="725"/>
      <c r="G81" s="725"/>
      <c r="H81" s="726"/>
      <c r="I81" s="723"/>
      <c r="J81" s="727"/>
      <c r="K81" s="559"/>
      <c r="L81" s="560"/>
    </row>
    <row r="82" spans="1:12" x14ac:dyDescent="0.35">
      <c r="A82" s="291">
        <v>74</v>
      </c>
      <c r="B82" s="291">
        <v>1</v>
      </c>
      <c r="C82" s="544" t="s">
        <v>804</v>
      </c>
      <c r="D82" s="291" t="str">
        <f>VLOOKUP(C82,'[3]FDN Details'!C19:BM497,2,0)</f>
        <v>A+9</v>
      </c>
      <c r="E82" s="291" t="s">
        <v>53</v>
      </c>
      <c r="F82" s="414"/>
      <c r="G82" s="414">
        <v>46089</v>
      </c>
      <c r="H82" s="70" t="s">
        <v>2148</v>
      </c>
      <c r="I82" s="291" t="s">
        <v>2114</v>
      </c>
      <c r="J82" s="442"/>
      <c r="K82" s="1158">
        <v>3</v>
      </c>
      <c r="L82" s="1175" t="s">
        <v>2341</v>
      </c>
    </row>
    <row r="83" spans="1:12" x14ac:dyDescent="0.35">
      <c r="A83" s="291">
        <v>75</v>
      </c>
      <c r="B83" s="291">
        <v>2</v>
      </c>
      <c r="C83" s="544" t="s">
        <v>1687</v>
      </c>
      <c r="D83" s="291" t="str">
        <f>VLOOKUP(C83,'[3]FDN Details'!C20:BM498,2,0)</f>
        <v>A+0</v>
      </c>
      <c r="E83" s="291" t="s">
        <v>51</v>
      </c>
      <c r="F83" s="414"/>
      <c r="G83" s="414">
        <v>46091</v>
      </c>
      <c r="H83" s="70" t="s">
        <v>2148</v>
      </c>
      <c r="I83" s="291"/>
      <c r="J83" s="442"/>
      <c r="K83" s="1159"/>
      <c r="L83" s="1176"/>
    </row>
    <row r="84" spans="1:12" ht="15" thickBot="1" x14ac:dyDescent="0.4">
      <c r="A84" s="291">
        <v>76</v>
      </c>
      <c r="B84" s="291">
        <v>3</v>
      </c>
      <c r="C84" s="291" t="s">
        <v>845</v>
      </c>
      <c r="D84" s="291" t="s">
        <v>120</v>
      </c>
      <c r="E84" s="291" t="s">
        <v>51</v>
      </c>
      <c r="F84" s="291"/>
      <c r="G84" s="433">
        <v>46104</v>
      </c>
      <c r="H84" s="291" t="s">
        <v>2148</v>
      </c>
      <c r="I84" s="291"/>
      <c r="J84" s="418"/>
      <c r="K84" s="1160"/>
      <c r="L84" s="1177"/>
    </row>
    <row r="85" spans="1:12" ht="1.5" customHeight="1" thickBot="1" x14ac:dyDescent="0.4">
      <c r="A85" s="729"/>
      <c r="B85" s="729"/>
      <c r="C85" s="729"/>
      <c r="D85" s="729"/>
      <c r="E85" s="729"/>
      <c r="F85" s="729"/>
      <c r="G85" s="730"/>
      <c r="H85" s="729"/>
      <c r="I85" s="729"/>
      <c r="J85" s="729"/>
      <c r="K85" s="732"/>
      <c r="L85" s="731"/>
    </row>
    <row r="86" spans="1:12" x14ac:dyDescent="0.35">
      <c r="A86" s="291">
        <v>77</v>
      </c>
      <c r="B86" s="291">
        <v>1</v>
      </c>
      <c r="C86" s="291" t="s">
        <v>963</v>
      </c>
      <c r="D86" s="291" t="s">
        <v>45</v>
      </c>
      <c r="E86" s="291" t="s">
        <v>51</v>
      </c>
      <c r="F86" s="414"/>
      <c r="G86" s="414">
        <v>46116</v>
      </c>
      <c r="H86" s="70" t="s">
        <v>2148</v>
      </c>
      <c r="I86" s="291"/>
      <c r="J86" s="442"/>
      <c r="K86" s="1169">
        <f>COUNTA(C86:C1048576)</f>
        <v>19</v>
      </c>
      <c r="L86" s="1172" t="s">
        <v>2357</v>
      </c>
    </row>
    <row r="87" spans="1:12" x14ac:dyDescent="0.35">
      <c r="A87" s="291">
        <v>78</v>
      </c>
      <c r="B87" s="291">
        <v>2</v>
      </c>
      <c r="C87" s="291" t="s">
        <v>1614</v>
      </c>
      <c r="D87" s="291" t="s">
        <v>346</v>
      </c>
      <c r="E87" s="291" t="s">
        <v>2356</v>
      </c>
      <c r="F87" s="414"/>
      <c r="G87" s="414">
        <v>46121</v>
      </c>
      <c r="H87" s="70" t="s">
        <v>2763</v>
      </c>
      <c r="I87" s="291"/>
      <c r="J87" s="442"/>
      <c r="K87" s="1170"/>
      <c r="L87" s="1173"/>
    </row>
    <row r="88" spans="1:12" x14ac:dyDescent="0.35">
      <c r="A88" s="291">
        <v>79</v>
      </c>
      <c r="B88" s="291">
        <v>3</v>
      </c>
      <c r="C88" s="291" t="s">
        <v>959</v>
      </c>
      <c r="D88" s="291" t="s">
        <v>49</v>
      </c>
      <c r="E88" s="291" t="s">
        <v>51</v>
      </c>
      <c r="F88" s="414"/>
      <c r="G88" s="414">
        <v>46124</v>
      </c>
      <c r="H88" s="70" t="s">
        <v>2148</v>
      </c>
      <c r="I88" s="291"/>
      <c r="J88" s="442"/>
      <c r="K88" s="1170"/>
      <c r="L88" s="1173"/>
    </row>
    <row r="89" spans="1:12" x14ac:dyDescent="0.35">
      <c r="A89" s="539">
        <v>80</v>
      </c>
      <c r="B89" s="539">
        <v>4</v>
      </c>
      <c r="C89" s="291" t="s">
        <v>1264</v>
      </c>
      <c r="D89" s="291" t="s">
        <v>120</v>
      </c>
      <c r="E89" s="539" t="s">
        <v>2356</v>
      </c>
      <c r="F89" s="728"/>
      <c r="G89" s="728">
        <v>46125</v>
      </c>
      <c r="H89" s="70" t="s">
        <v>2763</v>
      </c>
      <c r="I89" s="539"/>
      <c r="J89" s="734"/>
      <c r="K89" s="1170"/>
      <c r="L89" s="1173"/>
    </row>
    <row r="90" spans="1:12" x14ac:dyDescent="0.35">
      <c r="A90" s="291">
        <v>81</v>
      </c>
      <c r="B90" s="291">
        <v>5</v>
      </c>
      <c r="C90" s="291" t="s">
        <v>796</v>
      </c>
      <c r="D90" s="291" t="s">
        <v>45</v>
      </c>
      <c r="E90" s="291" t="s">
        <v>51</v>
      </c>
      <c r="F90" s="414"/>
      <c r="G90" s="414">
        <v>46129</v>
      </c>
      <c r="H90" s="70" t="s">
        <v>2148</v>
      </c>
      <c r="I90" s="291"/>
      <c r="J90" s="442"/>
      <c r="K90" s="1170"/>
      <c r="L90" s="1173"/>
    </row>
    <row r="91" spans="1:12" x14ac:dyDescent="0.35">
      <c r="A91" s="291">
        <v>82</v>
      </c>
      <c r="B91" s="291">
        <v>6</v>
      </c>
      <c r="C91" s="291" t="s">
        <v>1715</v>
      </c>
      <c r="D91" s="291" t="s">
        <v>49</v>
      </c>
      <c r="E91" s="291" t="s">
        <v>53</v>
      </c>
      <c r="F91" s="414"/>
      <c r="G91" s="414">
        <v>46129</v>
      </c>
      <c r="H91" s="70" t="s">
        <v>2148</v>
      </c>
      <c r="I91" s="291"/>
      <c r="J91" s="442"/>
      <c r="K91" s="1170"/>
      <c r="L91" s="1173"/>
    </row>
    <row r="92" spans="1:12" x14ac:dyDescent="0.35">
      <c r="A92" s="291">
        <v>83</v>
      </c>
      <c r="B92" s="291">
        <v>7</v>
      </c>
      <c r="C92" s="291" t="s">
        <v>951</v>
      </c>
      <c r="D92" s="291" t="s">
        <v>49</v>
      </c>
      <c r="E92" s="291" t="s">
        <v>51</v>
      </c>
      <c r="F92" s="414"/>
      <c r="G92" s="414">
        <v>46131</v>
      </c>
      <c r="H92" s="70" t="s">
        <v>2148</v>
      </c>
      <c r="I92" s="579"/>
      <c r="J92" s="442"/>
      <c r="K92" s="1170"/>
      <c r="L92" s="1173"/>
    </row>
    <row r="93" spans="1:12" ht="14.5" customHeight="1" x14ac:dyDescent="0.35">
      <c r="A93" s="291">
        <v>84</v>
      </c>
      <c r="B93" s="291">
        <v>8</v>
      </c>
      <c r="C93" s="291" t="s">
        <v>812</v>
      </c>
      <c r="D93" s="291" t="s">
        <v>49</v>
      </c>
      <c r="E93" s="291" t="s">
        <v>53</v>
      </c>
      <c r="F93" s="291"/>
      <c r="G93" s="433">
        <v>46133</v>
      </c>
      <c r="H93" s="291" t="s">
        <v>2148</v>
      </c>
      <c r="I93" s="579"/>
      <c r="J93" s="442"/>
      <c r="K93" s="1170"/>
      <c r="L93" s="1173"/>
    </row>
    <row r="94" spans="1:12" ht="14.5" customHeight="1" x14ac:dyDescent="0.35">
      <c r="A94" s="291">
        <v>85</v>
      </c>
      <c r="B94" s="291">
        <v>9</v>
      </c>
      <c r="C94" s="291" t="s">
        <v>947</v>
      </c>
      <c r="D94" s="291" t="s">
        <v>45</v>
      </c>
      <c r="E94" s="291" t="s">
        <v>51</v>
      </c>
      <c r="F94" s="291"/>
      <c r="G94" s="433">
        <v>46134</v>
      </c>
      <c r="H94" s="291" t="s">
        <v>2148</v>
      </c>
      <c r="I94" s="579"/>
      <c r="J94" s="442"/>
      <c r="K94" s="1170"/>
      <c r="L94" s="1173"/>
    </row>
    <row r="95" spans="1:12" ht="14.5" customHeight="1" x14ac:dyDescent="0.35">
      <c r="A95" s="291">
        <v>86</v>
      </c>
      <c r="B95" s="291">
        <v>10</v>
      </c>
      <c r="C95" s="291" t="s">
        <v>794</v>
      </c>
      <c r="D95" s="291" t="s">
        <v>45</v>
      </c>
      <c r="E95" s="291" t="s">
        <v>51</v>
      </c>
      <c r="F95" s="414"/>
      <c r="G95" s="414">
        <v>46135</v>
      </c>
      <c r="H95" s="70" t="s">
        <v>2148</v>
      </c>
      <c r="I95" s="579"/>
      <c r="J95" s="442"/>
      <c r="K95" s="1170"/>
      <c r="L95" s="1173"/>
    </row>
    <row r="96" spans="1:12" ht="14.5" customHeight="1" x14ac:dyDescent="0.35">
      <c r="A96" s="291">
        <v>87</v>
      </c>
      <c r="B96" s="291">
        <v>11</v>
      </c>
      <c r="C96" s="291" t="s">
        <v>814</v>
      </c>
      <c r="D96" s="291" t="str">
        <f>VLOOKUP(C96,FDN!C132:E142,2,0)</f>
        <v>A-3</v>
      </c>
      <c r="E96" s="291" t="str">
        <f>VLOOKUP(D96,FDN!D132:F142,2,0)</f>
        <v>DFR</v>
      </c>
      <c r="F96" s="414"/>
      <c r="G96" s="414">
        <v>46139</v>
      </c>
      <c r="H96" s="70" t="s">
        <v>2148</v>
      </c>
      <c r="I96" s="579"/>
      <c r="J96" s="442"/>
      <c r="K96" s="1170"/>
      <c r="L96" s="1173"/>
    </row>
    <row r="97" spans="1:12" ht="14.5" customHeight="1" x14ac:dyDescent="0.35">
      <c r="A97" s="291">
        <v>88</v>
      </c>
      <c r="B97" s="291">
        <v>12</v>
      </c>
      <c r="C97" s="291" t="s">
        <v>939</v>
      </c>
      <c r="D97" s="291" t="str">
        <f>VLOOKUP(C97,FDN!C133:E143,2,0)</f>
        <v>A+0</v>
      </c>
      <c r="E97" s="291" t="str">
        <f>VLOOKUP(D97,FDN!D133:F143,2,0)</f>
        <v>DFR</v>
      </c>
      <c r="F97" s="414"/>
      <c r="G97" s="414">
        <v>46139</v>
      </c>
      <c r="H97" s="70" t="s">
        <v>2148</v>
      </c>
      <c r="I97" s="579"/>
      <c r="J97" s="442"/>
      <c r="K97" s="1170"/>
      <c r="L97" s="1173"/>
    </row>
    <row r="98" spans="1:12" ht="14.5" customHeight="1" thickBot="1" x14ac:dyDescent="0.4">
      <c r="A98" s="291">
        <v>89</v>
      </c>
      <c r="B98" s="291">
        <v>13</v>
      </c>
      <c r="C98" s="285" t="s">
        <v>797</v>
      </c>
      <c r="D98" s="285" t="s">
        <v>45</v>
      </c>
      <c r="E98" s="285" t="s">
        <v>51</v>
      </c>
      <c r="F98" s="414"/>
      <c r="G98" s="414">
        <v>46140</v>
      </c>
      <c r="H98" s="70" t="s">
        <v>2148</v>
      </c>
      <c r="I98" s="579"/>
      <c r="J98" s="442"/>
      <c r="K98" s="1171"/>
      <c r="L98" s="1174"/>
    </row>
    <row r="99" spans="1:12" ht="6" customHeight="1" thickBot="1" x14ac:dyDescent="0.4">
      <c r="A99" s="449"/>
      <c r="B99" s="443"/>
      <c r="C99" s="533"/>
      <c r="D99" s="443"/>
      <c r="E99" s="443"/>
      <c r="F99" s="444"/>
      <c r="G99" s="444"/>
      <c r="H99" s="445"/>
      <c r="I99" s="579"/>
      <c r="J99" s="442"/>
      <c r="K99" s="748"/>
      <c r="L99" s="748"/>
    </row>
    <row r="100" spans="1:12" ht="14.5" customHeight="1" x14ac:dyDescent="0.35">
      <c r="A100" s="291">
        <v>90</v>
      </c>
      <c r="B100" s="291">
        <v>1</v>
      </c>
      <c r="C100" s="738" t="s">
        <v>815</v>
      </c>
      <c r="D100" s="738" t="str">
        <f>VLOOKUP(C100,[4]WIP!$B$8:$D$23,2,0)</f>
        <v>A+0</v>
      </c>
      <c r="E100" s="739" t="str">
        <f>VLOOKUP(C100,[4]WIP!$B$8:$D$23,3,0)</f>
        <v>DFR</v>
      </c>
      <c r="F100" s="414"/>
      <c r="G100" s="414">
        <v>46144</v>
      </c>
      <c r="H100" s="70" t="s">
        <v>2148</v>
      </c>
      <c r="I100" s="579"/>
      <c r="J100" s="442"/>
      <c r="K100" s="1169">
        <f>COUNTA(C100:C112)</f>
        <v>6</v>
      </c>
      <c r="L100" s="1172" t="s">
        <v>2781</v>
      </c>
    </row>
    <row r="101" spans="1:12" ht="14.5" customHeight="1" x14ac:dyDescent="0.35">
      <c r="A101" s="291">
        <v>91</v>
      </c>
      <c r="B101" s="291">
        <v>2</v>
      </c>
      <c r="C101" s="738" t="s">
        <v>1919</v>
      </c>
      <c r="D101" s="738" t="str">
        <f>VLOOKUP(C101,[4]WIP!$B$8:$D$23,2,0)</f>
        <v>B2+0</v>
      </c>
      <c r="E101" s="739" t="str">
        <f>VLOOKUP(C101,[4]WIP!$B$8:$D$23,3,0)</f>
        <v>Wet Paddy</v>
      </c>
      <c r="F101" s="414"/>
      <c r="G101" s="414">
        <v>46144</v>
      </c>
      <c r="H101" s="70" t="s">
        <v>2763</v>
      </c>
      <c r="I101" s="579"/>
      <c r="J101" s="442"/>
      <c r="K101" s="1170"/>
      <c r="L101" s="1173"/>
    </row>
    <row r="102" spans="1:12" ht="14.5" customHeight="1" x14ac:dyDescent="0.35">
      <c r="A102" s="291">
        <v>92</v>
      </c>
      <c r="B102" s="291">
        <v>3</v>
      </c>
      <c r="C102" s="285" t="s">
        <v>943</v>
      </c>
      <c r="D102" s="285" t="s">
        <v>49</v>
      </c>
      <c r="E102" s="285" t="s">
        <v>51</v>
      </c>
      <c r="F102" s="414"/>
      <c r="G102" s="414">
        <v>46145</v>
      </c>
      <c r="H102" s="70" t="s">
        <v>2148</v>
      </c>
      <c r="I102" s="579"/>
      <c r="J102" s="442"/>
      <c r="K102" s="1170"/>
      <c r="L102" s="1173"/>
    </row>
    <row r="103" spans="1:12" ht="14.5" customHeight="1" x14ac:dyDescent="0.35">
      <c r="A103" s="291">
        <v>93</v>
      </c>
      <c r="B103" s="291">
        <v>4</v>
      </c>
      <c r="C103" s="285" t="s">
        <v>816</v>
      </c>
      <c r="D103" s="285" t="s">
        <v>45</v>
      </c>
      <c r="E103" s="285" t="s">
        <v>51</v>
      </c>
      <c r="F103" s="414"/>
      <c r="G103" s="740">
        <v>46146</v>
      </c>
      <c r="H103" s="70" t="s">
        <v>2148</v>
      </c>
      <c r="I103" s="579"/>
      <c r="J103" s="442"/>
      <c r="K103" s="1170"/>
      <c r="L103" s="1173"/>
    </row>
    <row r="104" spans="1:12" ht="14.5" customHeight="1" x14ac:dyDescent="0.35">
      <c r="A104" s="291">
        <v>94</v>
      </c>
      <c r="B104" s="291">
        <v>5</v>
      </c>
      <c r="C104" s="738" t="s">
        <v>967</v>
      </c>
      <c r="D104" s="738" t="s">
        <v>694</v>
      </c>
      <c r="E104" s="570" t="s">
        <v>51</v>
      </c>
      <c r="F104" s="414"/>
      <c r="G104" s="414">
        <v>46162</v>
      </c>
      <c r="H104" s="70" t="s">
        <v>2148</v>
      </c>
      <c r="I104" s="579"/>
      <c r="J104" s="442"/>
      <c r="K104" s="1170"/>
      <c r="L104" s="1173"/>
    </row>
    <row r="105" spans="1:12" ht="14.5" customHeight="1" x14ac:dyDescent="0.35">
      <c r="A105" s="291">
        <v>95</v>
      </c>
      <c r="B105" s="291">
        <v>6</v>
      </c>
      <c r="C105" s="738" t="s">
        <v>798</v>
      </c>
      <c r="D105" s="738" t="s">
        <v>45</v>
      </c>
      <c r="E105" s="739" t="s">
        <v>51</v>
      </c>
      <c r="F105" s="414"/>
      <c r="G105" s="414">
        <v>46165</v>
      </c>
      <c r="H105" s="70" t="s">
        <v>2148</v>
      </c>
      <c r="I105" s="579"/>
      <c r="J105" s="442"/>
      <c r="K105" s="1170"/>
      <c r="L105" s="1173"/>
    </row>
    <row r="106" spans="1:12" ht="14.5" customHeight="1" x14ac:dyDescent="0.35">
      <c r="A106" s="291"/>
      <c r="B106" s="291"/>
      <c r="C106" s="738"/>
      <c r="D106" s="738"/>
      <c r="E106" s="739"/>
      <c r="F106" s="414"/>
      <c r="G106" s="414"/>
      <c r="H106" s="70"/>
      <c r="I106" s="579"/>
      <c r="J106" s="442"/>
      <c r="K106" s="1170"/>
      <c r="L106" s="1173"/>
    </row>
    <row r="107" spans="1:12" ht="14.5" customHeight="1" x14ac:dyDescent="0.35">
      <c r="A107" s="291"/>
      <c r="B107" s="291"/>
      <c r="C107" s="738"/>
      <c r="D107" s="738"/>
      <c r="E107" s="739"/>
      <c r="F107" s="414"/>
      <c r="G107" s="414"/>
      <c r="H107" s="70"/>
      <c r="I107" s="579"/>
      <c r="J107" s="442"/>
      <c r="K107" s="1170"/>
      <c r="L107" s="1173"/>
    </row>
    <row r="108" spans="1:12" ht="14.5" customHeight="1" x14ac:dyDescent="0.35">
      <c r="A108" s="291"/>
      <c r="B108" s="291"/>
      <c r="C108" s="738"/>
      <c r="D108" s="738"/>
      <c r="E108" s="739"/>
      <c r="F108" s="414"/>
      <c r="G108" s="414"/>
      <c r="H108" s="70"/>
      <c r="I108" s="579"/>
      <c r="J108" s="442"/>
      <c r="K108" s="1170"/>
      <c r="L108" s="1173"/>
    </row>
    <row r="109" spans="1:12" ht="14.5" customHeight="1" x14ac:dyDescent="0.35">
      <c r="A109" s="291"/>
      <c r="B109" s="291"/>
      <c r="C109" s="738"/>
      <c r="D109" s="738"/>
      <c r="E109" s="739"/>
      <c r="F109" s="414"/>
      <c r="G109" s="414"/>
      <c r="H109" s="70"/>
      <c r="I109" s="579"/>
      <c r="J109" s="442"/>
      <c r="K109" s="1170"/>
      <c r="L109" s="1173"/>
    </row>
    <row r="110" spans="1:12" ht="14.5" customHeight="1" x14ac:dyDescent="0.35">
      <c r="A110" s="291"/>
      <c r="B110" s="291"/>
      <c r="C110" s="738"/>
      <c r="D110" s="738"/>
      <c r="E110" s="739"/>
      <c r="F110" s="414"/>
      <c r="G110" s="414"/>
      <c r="H110" s="70"/>
      <c r="I110" s="579"/>
      <c r="J110" s="442"/>
      <c r="K110" s="1170"/>
      <c r="L110" s="1173"/>
    </row>
    <row r="111" spans="1:12" ht="14.5" customHeight="1" x14ac:dyDescent="0.35">
      <c r="A111" s="291"/>
      <c r="B111" s="291"/>
      <c r="C111" s="533"/>
      <c r="D111" s="291"/>
      <c r="E111" s="291"/>
      <c r="F111" s="414"/>
      <c r="G111" s="414"/>
      <c r="H111" s="70"/>
      <c r="I111" s="579"/>
      <c r="J111" s="442"/>
      <c r="K111" s="1170"/>
      <c r="L111" s="1173"/>
    </row>
    <row r="112" spans="1:12" ht="14.5" customHeight="1" thickBot="1" x14ac:dyDescent="0.4">
      <c r="A112" s="291"/>
      <c r="B112" s="291"/>
      <c r="C112" s="533"/>
      <c r="D112" s="291"/>
      <c r="E112" s="291"/>
      <c r="F112" s="414"/>
      <c r="G112" s="414"/>
      <c r="H112" s="70"/>
      <c r="I112" s="579"/>
      <c r="J112" s="442"/>
      <c r="K112" s="1171"/>
      <c r="L112" s="1174"/>
    </row>
    <row r="113" spans="1:12" ht="14.5" hidden="1" customHeight="1" x14ac:dyDescent="0.35">
      <c r="A113" s="449"/>
      <c r="B113" s="443"/>
      <c r="C113" s="533"/>
      <c r="D113" s="443"/>
      <c r="E113" s="443"/>
      <c r="F113" s="444"/>
      <c r="G113" s="444"/>
      <c r="H113" s="445"/>
      <c r="I113" s="735"/>
      <c r="J113" s="446"/>
      <c r="K113" s="743"/>
      <c r="L113" s="745"/>
    </row>
    <row r="114" spans="1:12" ht="14.5" hidden="1" customHeight="1" x14ac:dyDescent="0.35">
      <c r="A114" s="291"/>
      <c r="B114" s="291"/>
      <c r="C114" s="533"/>
      <c r="D114" s="291"/>
      <c r="E114" s="291"/>
      <c r="F114" s="414"/>
      <c r="G114" s="414"/>
      <c r="H114" s="70"/>
      <c r="I114" s="579"/>
      <c r="J114" s="442"/>
      <c r="K114" s="743"/>
      <c r="L114" s="745"/>
    </row>
    <row r="115" spans="1:12" ht="14.5" hidden="1" customHeight="1" x14ac:dyDescent="0.35">
      <c r="A115" s="291"/>
      <c r="B115" s="291"/>
      <c r="C115" s="533"/>
      <c r="D115" s="291"/>
      <c r="E115" s="291"/>
      <c r="F115" s="414"/>
      <c r="G115" s="414"/>
      <c r="H115" s="70"/>
      <c r="I115" s="579"/>
      <c r="J115" s="442"/>
      <c r="K115" s="743"/>
      <c r="L115" s="745"/>
    </row>
    <row r="116" spans="1:12" ht="14.5" hidden="1" customHeight="1" x14ac:dyDescent="0.35">
      <c r="A116" s="291"/>
      <c r="B116" s="291"/>
      <c r="C116" s="533"/>
      <c r="D116" s="291"/>
      <c r="E116" s="291"/>
      <c r="F116" s="414"/>
      <c r="G116" s="414"/>
      <c r="H116" s="70"/>
      <c r="I116" s="579"/>
      <c r="J116" s="442"/>
      <c r="K116" s="743"/>
      <c r="L116" s="745"/>
    </row>
    <row r="117" spans="1:12" ht="14.5" hidden="1" customHeight="1" x14ac:dyDescent="0.35">
      <c r="A117" s="291"/>
      <c r="B117" s="291"/>
      <c r="C117" s="533"/>
      <c r="D117" s="291"/>
      <c r="E117" s="291"/>
      <c r="F117" s="414"/>
      <c r="G117" s="414"/>
      <c r="H117" s="70"/>
      <c r="I117" s="579"/>
      <c r="J117" s="442"/>
      <c r="K117" s="743"/>
      <c r="L117" s="745"/>
    </row>
    <row r="118" spans="1:12" ht="14.5" hidden="1" customHeight="1" x14ac:dyDescent="0.35">
      <c r="A118" s="291"/>
      <c r="B118" s="291"/>
      <c r="C118" s="533"/>
      <c r="D118" s="291"/>
      <c r="E118" s="291"/>
      <c r="F118" s="414"/>
      <c r="G118" s="414"/>
      <c r="H118" s="70"/>
      <c r="I118" s="579"/>
      <c r="J118" s="442"/>
      <c r="K118" s="743"/>
      <c r="L118" s="745"/>
    </row>
    <row r="119" spans="1:12" ht="14.5" hidden="1" customHeight="1" x14ac:dyDescent="0.35">
      <c r="A119" s="291"/>
      <c r="B119" s="291"/>
      <c r="C119" s="533"/>
      <c r="D119" s="291"/>
      <c r="E119" s="291"/>
      <c r="F119" s="414"/>
      <c r="G119" s="414"/>
      <c r="H119" s="70"/>
      <c r="I119" s="579"/>
      <c r="J119" s="442"/>
      <c r="K119" s="743"/>
      <c r="L119" s="745"/>
    </row>
    <row r="120" spans="1:12" ht="14.5" hidden="1" customHeight="1" x14ac:dyDescent="0.35">
      <c r="A120" s="291"/>
      <c r="B120" s="291"/>
      <c r="C120" s="533"/>
      <c r="D120" s="291"/>
      <c r="E120" s="291"/>
      <c r="F120" s="414"/>
      <c r="G120" s="414"/>
      <c r="H120" s="70"/>
      <c r="I120" s="579"/>
      <c r="J120" s="442"/>
      <c r="K120" s="743"/>
      <c r="L120" s="745"/>
    </row>
    <row r="121" spans="1:12" ht="14.5" hidden="1" customHeight="1" x14ac:dyDescent="0.35">
      <c r="A121" s="291"/>
      <c r="B121" s="291"/>
      <c r="C121" s="533"/>
      <c r="D121" s="291"/>
      <c r="E121" s="291"/>
      <c r="F121" s="414"/>
      <c r="G121" s="414"/>
      <c r="H121" s="70"/>
      <c r="I121" s="579"/>
      <c r="J121" s="442"/>
      <c r="K121" s="743"/>
      <c r="L121" s="745"/>
    </row>
    <row r="122" spans="1:12" ht="14.5" hidden="1" customHeight="1" x14ac:dyDescent="0.35">
      <c r="A122" s="291"/>
      <c r="B122" s="291"/>
      <c r="C122" s="534"/>
      <c r="D122" s="291"/>
      <c r="E122" s="291"/>
      <c r="F122" s="414"/>
      <c r="G122" s="414"/>
      <c r="H122" s="70"/>
      <c r="I122" s="579"/>
      <c r="J122" s="442"/>
      <c r="K122" s="743"/>
      <c r="L122" s="745"/>
    </row>
    <row r="123" spans="1:12" ht="14.5" hidden="1" customHeight="1" x14ac:dyDescent="0.35">
      <c r="A123" s="291"/>
      <c r="B123" s="291"/>
      <c r="C123" s="534"/>
      <c r="D123" s="291"/>
      <c r="E123" s="291"/>
      <c r="F123" s="414"/>
      <c r="G123" s="414"/>
      <c r="H123" s="70"/>
      <c r="I123" s="579"/>
      <c r="J123" s="442"/>
      <c r="K123" s="743"/>
      <c r="L123" s="745"/>
    </row>
    <row r="124" spans="1:12" ht="14.5" hidden="1" customHeight="1" x14ac:dyDescent="0.35">
      <c r="A124" s="291"/>
      <c r="B124" s="291"/>
      <c r="C124" s="534"/>
      <c r="D124" s="291"/>
      <c r="E124" s="291"/>
      <c r="F124" s="414"/>
      <c r="G124" s="414"/>
      <c r="H124" s="70"/>
      <c r="I124" s="579"/>
      <c r="J124" s="442"/>
      <c r="K124" s="743"/>
      <c r="L124" s="745"/>
    </row>
    <row r="125" spans="1:12" ht="14.5" hidden="1" customHeight="1" x14ac:dyDescent="0.35">
      <c r="A125" s="291"/>
      <c r="B125" s="291"/>
      <c r="C125" s="534"/>
      <c r="D125" s="291"/>
      <c r="E125" s="291"/>
      <c r="F125" s="414"/>
      <c r="G125" s="414"/>
      <c r="H125" s="70"/>
      <c r="I125" s="579"/>
      <c r="J125" s="442"/>
      <c r="K125" s="743"/>
      <c r="L125" s="745"/>
    </row>
    <row r="126" spans="1:12" ht="14.5" hidden="1" customHeight="1" x14ac:dyDescent="0.35">
      <c r="A126" s="291"/>
      <c r="B126" s="291"/>
      <c r="C126" s="534"/>
      <c r="D126" s="291"/>
      <c r="E126" s="291"/>
      <c r="F126" s="414"/>
      <c r="G126" s="414"/>
      <c r="H126" s="70"/>
      <c r="I126" s="579"/>
      <c r="J126" s="442"/>
      <c r="K126" s="743"/>
      <c r="L126" s="745"/>
    </row>
    <row r="127" spans="1:12" ht="14.5" hidden="1" customHeight="1" x14ac:dyDescent="0.35">
      <c r="A127" s="291"/>
      <c r="B127" s="291"/>
      <c r="C127" s="534"/>
      <c r="D127" s="291"/>
      <c r="E127" s="291"/>
      <c r="F127" s="414"/>
      <c r="G127" s="414"/>
      <c r="H127" s="70"/>
      <c r="I127" s="579"/>
      <c r="J127" s="442"/>
      <c r="K127" s="743"/>
      <c r="L127" s="745"/>
    </row>
    <row r="128" spans="1:12" ht="14.5" hidden="1" customHeight="1" x14ac:dyDescent="0.35">
      <c r="A128" s="291"/>
      <c r="B128" s="291"/>
      <c r="C128" s="534"/>
      <c r="D128" s="291"/>
      <c r="E128" s="291"/>
      <c r="F128" s="414"/>
      <c r="G128" s="414"/>
      <c r="H128" s="70"/>
      <c r="I128" s="579"/>
      <c r="J128" s="442"/>
      <c r="K128" s="743"/>
      <c r="L128" s="745"/>
    </row>
    <row r="129" spans="1:13" ht="14.5" hidden="1" customHeight="1" x14ac:dyDescent="0.35">
      <c r="A129" s="291"/>
      <c r="B129" s="291"/>
      <c r="C129" s="534"/>
      <c r="D129" s="291"/>
      <c r="E129" s="291"/>
      <c r="F129" s="414"/>
      <c r="G129" s="414"/>
      <c r="H129" s="70"/>
      <c r="I129" s="579"/>
      <c r="J129" s="442"/>
      <c r="K129" s="743"/>
      <c r="L129" s="745"/>
    </row>
    <row r="130" spans="1:13" ht="14.5" hidden="1" customHeight="1" x14ac:dyDescent="0.35">
      <c r="A130" s="291"/>
      <c r="B130" s="291"/>
      <c r="C130" s="534"/>
      <c r="D130" s="291"/>
      <c r="E130" s="291"/>
      <c r="F130" s="414"/>
      <c r="G130" s="414"/>
      <c r="H130" s="70"/>
      <c r="I130" s="579"/>
      <c r="J130" s="442"/>
      <c r="K130" s="743"/>
      <c r="L130" s="745"/>
    </row>
    <row r="131" spans="1:13" ht="14.5" hidden="1" customHeight="1" x14ac:dyDescent="0.35">
      <c r="A131" s="291"/>
      <c r="B131" s="291"/>
      <c r="C131" s="534"/>
      <c r="D131" s="291"/>
      <c r="E131" s="291"/>
      <c r="F131" s="414"/>
      <c r="G131" s="414"/>
      <c r="H131" s="70"/>
      <c r="I131" s="579"/>
      <c r="J131" s="442"/>
      <c r="K131" s="743"/>
      <c r="L131" s="745"/>
    </row>
    <row r="132" spans="1:13" ht="14.5" hidden="1" customHeight="1" x14ac:dyDescent="0.35">
      <c r="A132" s="291"/>
      <c r="B132" s="291"/>
      <c r="C132" s="534"/>
      <c r="D132" s="291"/>
      <c r="E132" s="291"/>
      <c r="F132" s="414"/>
      <c r="G132" s="414"/>
      <c r="H132" s="70"/>
      <c r="I132" s="579"/>
      <c r="J132" s="442"/>
      <c r="K132" s="743"/>
      <c r="L132" s="745"/>
    </row>
    <row r="133" spans="1:13" ht="14.5" hidden="1" customHeight="1" x14ac:dyDescent="0.35">
      <c r="A133" s="291"/>
      <c r="B133" s="291"/>
      <c r="C133" s="534"/>
      <c r="D133" s="291"/>
      <c r="E133" s="291"/>
      <c r="F133" s="414"/>
      <c r="G133" s="414"/>
      <c r="H133" s="70"/>
      <c r="I133" s="579"/>
      <c r="J133" s="442"/>
      <c r="K133" s="743"/>
      <c r="L133" s="745"/>
      <c r="M133" s="370" t="s">
        <v>2333</v>
      </c>
    </row>
    <row r="134" spans="1:13" ht="14.5" hidden="1" customHeight="1" x14ac:dyDescent="0.35">
      <c r="A134" s="291"/>
      <c r="B134" s="291"/>
      <c r="C134" s="534"/>
      <c r="D134" s="291"/>
      <c r="E134" s="291"/>
      <c r="F134" s="414"/>
      <c r="G134" s="414"/>
      <c r="H134" s="70"/>
      <c r="I134" s="579"/>
      <c r="J134" s="442"/>
      <c r="K134" s="743"/>
      <c r="L134" s="745"/>
    </row>
    <row r="135" spans="1:13" ht="14.5" hidden="1" customHeight="1" x14ac:dyDescent="0.35">
      <c r="A135" s="291"/>
      <c r="B135" s="291"/>
      <c r="C135" s="535"/>
      <c r="D135" s="291"/>
      <c r="E135" s="291"/>
      <c r="F135" s="414"/>
      <c r="G135" s="414"/>
      <c r="H135" s="70"/>
      <c r="I135" s="579"/>
      <c r="J135" s="442"/>
      <c r="K135" s="743"/>
      <c r="L135" s="745"/>
      <c r="M135" s="370" t="s">
        <v>2332</v>
      </c>
    </row>
    <row r="136" spans="1:13" ht="14.5" hidden="1" customHeight="1" x14ac:dyDescent="0.35">
      <c r="A136" s="291"/>
      <c r="B136" s="291"/>
      <c r="C136" s="534"/>
      <c r="D136" s="291"/>
      <c r="E136" s="291"/>
      <c r="F136" s="414"/>
      <c r="G136" s="414"/>
      <c r="H136" s="70"/>
      <c r="I136" s="579"/>
      <c r="J136" s="442"/>
      <c r="K136" s="743"/>
      <c r="L136" s="745"/>
    </row>
    <row r="137" spans="1:13" ht="14.5" hidden="1" customHeight="1" x14ac:dyDescent="0.35">
      <c r="A137" s="291"/>
      <c r="B137" s="291"/>
      <c r="C137" s="534"/>
      <c r="D137" s="291"/>
      <c r="E137" s="291"/>
      <c r="F137" s="414"/>
      <c r="G137" s="414"/>
      <c r="H137" s="70"/>
      <c r="I137" s="579"/>
      <c r="J137" s="442"/>
      <c r="K137" s="743"/>
      <c r="L137" s="745"/>
    </row>
    <row r="138" spans="1:13" ht="15" hidden="1" customHeight="1" x14ac:dyDescent="0.35">
      <c r="A138" s="449"/>
      <c r="B138" s="443"/>
      <c r="C138" s="534"/>
      <c r="D138" s="443"/>
      <c r="E138" s="443"/>
      <c r="F138" s="444"/>
      <c r="G138" s="444"/>
      <c r="H138" s="445"/>
      <c r="I138" s="735"/>
      <c r="J138" s="446"/>
      <c r="K138" s="743"/>
      <c r="L138" s="745"/>
    </row>
    <row r="139" spans="1:13" ht="14.5" hidden="1" customHeight="1" x14ac:dyDescent="0.35">
      <c r="A139" s="451"/>
      <c r="B139" s="291"/>
      <c r="C139" s="534"/>
      <c r="D139" s="291"/>
      <c r="E139" s="291"/>
      <c r="F139" s="414"/>
      <c r="G139" s="414"/>
      <c r="H139" s="70"/>
      <c r="I139" s="579"/>
      <c r="J139" s="442"/>
      <c r="K139" s="743"/>
      <c r="L139" s="745"/>
    </row>
    <row r="140" spans="1:13" ht="14.5" hidden="1" customHeight="1" x14ac:dyDescent="0.35">
      <c r="A140" s="451"/>
      <c r="B140" s="291"/>
      <c r="C140" s="534"/>
      <c r="D140" s="291"/>
      <c r="E140" s="291"/>
      <c r="F140" s="414"/>
      <c r="G140" s="414"/>
      <c r="H140" s="70"/>
      <c r="I140" s="579"/>
      <c r="J140" s="442"/>
      <c r="K140" s="743"/>
      <c r="L140" s="745"/>
    </row>
    <row r="141" spans="1:13" ht="14.5" hidden="1" customHeight="1" x14ac:dyDescent="0.35">
      <c r="A141" s="451"/>
      <c r="B141" s="291"/>
      <c r="C141" s="534"/>
      <c r="D141" s="291"/>
      <c r="E141" s="291"/>
      <c r="F141" s="414"/>
      <c r="G141" s="414"/>
      <c r="H141" s="70"/>
      <c r="I141" s="579"/>
      <c r="J141" s="442"/>
      <c r="K141" s="743"/>
      <c r="L141" s="745"/>
    </row>
    <row r="142" spans="1:13" ht="14.5" hidden="1" customHeight="1" x14ac:dyDescent="0.35">
      <c r="A142" s="451"/>
      <c r="B142" s="291"/>
      <c r="C142" s="534"/>
      <c r="D142" s="291"/>
      <c r="E142" s="291"/>
      <c r="F142" s="414"/>
      <c r="G142" s="414"/>
      <c r="H142" s="70"/>
      <c r="I142" s="579"/>
      <c r="J142" s="442"/>
      <c r="K142" s="743"/>
      <c r="L142" s="745"/>
    </row>
    <row r="143" spans="1:13" ht="14.5" hidden="1" customHeight="1" x14ac:dyDescent="0.35">
      <c r="A143" s="451"/>
      <c r="B143" s="291"/>
      <c r="C143" s="534"/>
      <c r="D143" s="291"/>
      <c r="E143" s="291"/>
      <c r="F143" s="414"/>
      <c r="G143" s="414"/>
      <c r="H143" s="70"/>
      <c r="I143" s="579"/>
      <c r="J143" s="442"/>
      <c r="K143" s="743"/>
      <c r="L143" s="745"/>
    </row>
    <row r="144" spans="1:13" ht="14.5" hidden="1" customHeight="1" x14ac:dyDescent="0.35">
      <c r="A144" s="451"/>
      <c r="B144" s="291"/>
      <c r="C144" s="534"/>
      <c r="D144" s="291"/>
      <c r="E144" s="291"/>
      <c r="F144" s="414"/>
      <c r="G144" s="414"/>
      <c r="H144" s="70"/>
      <c r="I144" s="579"/>
      <c r="J144" s="442"/>
      <c r="K144" s="743"/>
      <c r="L144" s="745"/>
    </row>
    <row r="145" spans="1:12" ht="14.5" hidden="1" customHeight="1" x14ac:dyDescent="0.35">
      <c r="A145" s="451"/>
      <c r="B145" s="291"/>
      <c r="C145" s="534"/>
      <c r="D145" s="291"/>
      <c r="E145" s="291"/>
      <c r="F145" s="414"/>
      <c r="G145" s="414"/>
      <c r="H145" s="70"/>
      <c r="I145" s="579"/>
      <c r="J145" s="442"/>
      <c r="K145" s="743"/>
      <c r="L145" s="745"/>
    </row>
    <row r="146" spans="1:12" ht="14.5" hidden="1" customHeight="1" x14ac:dyDescent="0.35">
      <c r="A146" s="451"/>
      <c r="B146" s="291"/>
      <c r="C146" s="534"/>
      <c r="D146" s="291"/>
      <c r="E146" s="291"/>
      <c r="F146" s="414"/>
      <c r="G146" s="414"/>
      <c r="H146" s="70"/>
      <c r="I146" s="579"/>
      <c r="J146" s="442"/>
      <c r="K146" s="743"/>
      <c r="L146" s="745"/>
    </row>
    <row r="147" spans="1:12" ht="14.5" hidden="1" customHeight="1" x14ac:dyDescent="0.35">
      <c r="A147" s="451"/>
      <c r="B147" s="291"/>
      <c r="C147" s="534"/>
      <c r="D147" s="291"/>
      <c r="E147" s="291"/>
      <c r="F147" s="414"/>
      <c r="G147" s="414"/>
      <c r="H147" s="70"/>
      <c r="I147" s="579"/>
      <c r="J147" s="442"/>
      <c r="K147" s="743"/>
      <c r="L147" s="745"/>
    </row>
    <row r="148" spans="1:12" ht="14.5" hidden="1" customHeight="1" x14ac:dyDescent="0.35">
      <c r="A148" s="451"/>
      <c r="B148" s="291"/>
      <c r="C148" s="534"/>
      <c r="D148" s="291"/>
      <c r="E148" s="291"/>
      <c r="F148" s="414"/>
      <c r="G148" s="414"/>
      <c r="H148" s="70"/>
      <c r="I148" s="579"/>
      <c r="J148" s="442"/>
      <c r="K148" s="743"/>
      <c r="L148" s="745"/>
    </row>
    <row r="149" spans="1:12" ht="14.5" hidden="1" customHeight="1" x14ac:dyDescent="0.35">
      <c r="A149" s="451"/>
      <c r="B149" s="291"/>
      <c r="C149" s="534"/>
      <c r="D149" s="291"/>
      <c r="E149" s="291"/>
      <c r="F149" s="414"/>
      <c r="G149" s="414"/>
      <c r="H149" s="70"/>
      <c r="I149" s="579"/>
      <c r="J149" s="442"/>
      <c r="K149" s="743"/>
      <c r="L149" s="745"/>
    </row>
    <row r="150" spans="1:12" ht="14.5" hidden="1" customHeight="1" x14ac:dyDescent="0.35">
      <c r="A150" s="451"/>
      <c r="B150" s="291"/>
      <c r="C150" s="534"/>
      <c r="D150" s="291"/>
      <c r="E150" s="291"/>
      <c r="F150" s="414"/>
      <c r="G150" s="414"/>
      <c r="H150" s="70"/>
      <c r="I150" s="579"/>
      <c r="J150" s="442"/>
      <c r="K150" s="743"/>
      <c r="L150" s="745"/>
    </row>
    <row r="151" spans="1:12" ht="14.5" hidden="1" customHeight="1" x14ac:dyDescent="0.35">
      <c r="A151" s="451"/>
      <c r="B151" s="291"/>
      <c r="C151" s="534"/>
      <c r="D151" s="291"/>
      <c r="E151" s="291"/>
      <c r="F151" s="414"/>
      <c r="G151" s="414"/>
      <c r="H151" s="70"/>
      <c r="I151" s="579"/>
      <c r="J151" s="442"/>
      <c r="K151" s="743"/>
      <c r="L151" s="745"/>
    </row>
    <row r="152" spans="1:12" ht="14.5" hidden="1" customHeight="1" x14ac:dyDescent="0.35">
      <c r="A152" s="451"/>
      <c r="B152" s="291"/>
      <c r="C152" s="534"/>
      <c r="D152" s="291"/>
      <c r="E152" s="291"/>
      <c r="F152" s="414"/>
      <c r="G152" s="414"/>
      <c r="H152" s="70"/>
      <c r="I152" s="579"/>
      <c r="J152" s="442"/>
      <c r="K152" s="743"/>
      <c r="L152" s="745"/>
    </row>
    <row r="153" spans="1:12" ht="14.5" hidden="1" customHeight="1" x14ac:dyDescent="0.35">
      <c r="A153" s="451"/>
      <c r="B153" s="291"/>
      <c r="C153" s="534"/>
      <c r="D153" s="291"/>
      <c r="E153" s="291"/>
      <c r="F153" s="414"/>
      <c r="G153" s="414"/>
      <c r="H153" s="70"/>
      <c r="I153" s="579"/>
      <c r="J153" s="442"/>
      <c r="K153" s="743"/>
      <c r="L153" s="745"/>
    </row>
    <row r="154" spans="1:12" ht="14.5" hidden="1" customHeight="1" x14ac:dyDescent="0.35">
      <c r="A154" s="451"/>
      <c r="B154" s="291"/>
      <c r="C154" s="534"/>
      <c r="D154" s="291"/>
      <c r="E154" s="291"/>
      <c r="F154" s="414"/>
      <c r="G154" s="414"/>
      <c r="H154" s="70"/>
      <c r="I154" s="579"/>
      <c r="J154" s="442"/>
      <c r="K154" s="743"/>
      <c r="L154" s="745"/>
    </row>
    <row r="155" spans="1:12" ht="14.5" hidden="1" customHeight="1" x14ac:dyDescent="0.35">
      <c r="A155" s="451"/>
      <c r="B155" s="291"/>
      <c r="C155" s="534"/>
      <c r="D155" s="291"/>
      <c r="E155" s="291"/>
      <c r="F155" s="414"/>
      <c r="G155" s="414"/>
      <c r="H155" s="70"/>
      <c r="I155" s="579"/>
      <c r="J155" s="442"/>
      <c r="K155" s="743"/>
      <c r="L155" s="745"/>
    </row>
    <row r="156" spans="1:12" ht="14.5" hidden="1" customHeight="1" x14ac:dyDescent="0.35">
      <c r="A156" s="451"/>
      <c r="B156" s="291"/>
      <c r="C156" s="534"/>
      <c r="D156" s="291"/>
      <c r="E156" s="291"/>
      <c r="F156" s="414"/>
      <c r="G156" s="414"/>
      <c r="H156" s="70"/>
      <c r="I156" s="579"/>
      <c r="J156" s="442"/>
      <c r="K156" s="743"/>
      <c r="L156" s="745"/>
    </row>
    <row r="157" spans="1:12" ht="14.5" hidden="1" customHeight="1" x14ac:dyDescent="0.35">
      <c r="A157" s="451"/>
      <c r="B157" s="291"/>
      <c r="C157" s="534"/>
      <c r="D157" s="291"/>
      <c r="E157" s="291"/>
      <c r="F157" s="414"/>
      <c r="G157" s="414"/>
      <c r="H157" s="70"/>
      <c r="I157" s="579"/>
      <c r="J157" s="442"/>
      <c r="K157" s="743"/>
      <c r="L157" s="745"/>
    </row>
    <row r="158" spans="1:12" ht="14.5" hidden="1" customHeight="1" x14ac:dyDescent="0.35">
      <c r="A158" s="451"/>
      <c r="B158" s="291"/>
      <c r="C158" s="534"/>
      <c r="D158" s="291"/>
      <c r="E158" s="291"/>
      <c r="F158" s="414"/>
      <c r="G158" s="414"/>
      <c r="H158" s="70"/>
      <c r="I158" s="579"/>
      <c r="J158" s="442"/>
      <c r="K158" s="743"/>
      <c r="L158" s="745"/>
    </row>
    <row r="159" spans="1:12" ht="14.5" hidden="1" customHeight="1" x14ac:dyDescent="0.35">
      <c r="A159" s="451"/>
      <c r="B159" s="291"/>
      <c r="C159" s="534"/>
      <c r="D159" s="291"/>
      <c r="E159" s="291"/>
      <c r="F159" s="414"/>
      <c r="G159" s="414"/>
      <c r="H159" s="70"/>
      <c r="I159" s="579"/>
      <c r="J159" s="442"/>
      <c r="K159" s="743"/>
      <c r="L159" s="745"/>
    </row>
    <row r="160" spans="1:12" ht="14.5" hidden="1" customHeight="1" x14ac:dyDescent="0.35">
      <c r="A160" s="451"/>
      <c r="B160" s="291"/>
      <c r="C160" s="534"/>
      <c r="D160" s="291"/>
      <c r="E160" s="291"/>
      <c r="F160" s="414"/>
      <c r="G160" s="414"/>
      <c r="H160" s="70"/>
      <c r="I160" s="579"/>
      <c r="J160" s="442"/>
      <c r="K160" s="743"/>
      <c r="L160" s="745"/>
    </row>
    <row r="161" spans="1:12" ht="14.5" hidden="1" customHeight="1" x14ac:dyDescent="0.35">
      <c r="A161" s="451"/>
      <c r="B161" s="291"/>
      <c r="C161" s="534"/>
      <c r="D161" s="291"/>
      <c r="E161" s="291"/>
      <c r="F161" s="414"/>
      <c r="G161" s="414"/>
      <c r="H161" s="70"/>
      <c r="I161" s="579"/>
      <c r="J161" s="442"/>
      <c r="K161" s="743"/>
      <c r="L161" s="745"/>
    </row>
    <row r="162" spans="1:12" ht="14.5" hidden="1" customHeight="1" x14ac:dyDescent="0.35">
      <c r="A162" s="451"/>
      <c r="B162" s="291"/>
      <c r="C162" s="451"/>
      <c r="D162" s="291"/>
      <c r="E162" s="291"/>
      <c r="F162" s="414"/>
      <c r="G162" s="414"/>
      <c r="H162" s="70"/>
      <c r="I162" s="579"/>
      <c r="J162" s="442"/>
      <c r="K162" s="743"/>
      <c r="L162" s="745"/>
    </row>
    <row r="163" spans="1:12" ht="14.5" hidden="1" customHeight="1" x14ac:dyDescent="0.35">
      <c r="A163" s="451"/>
      <c r="B163" s="291"/>
      <c r="C163" s="451"/>
      <c r="D163" s="291"/>
      <c r="E163" s="291"/>
      <c r="F163" s="414"/>
      <c r="G163" s="414"/>
      <c r="H163" s="70"/>
      <c r="I163" s="579"/>
      <c r="J163" s="442"/>
      <c r="K163" s="743"/>
      <c r="L163" s="745"/>
    </row>
    <row r="164" spans="1:12" ht="14.5" hidden="1" customHeight="1" x14ac:dyDescent="0.35">
      <c r="A164" s="451"/>
      <c r="B164" s="291"/>
      <c r="C164" s="451"/>
      <c r="D164" s="291"/>
      <c r="E164" s="291"/>
      <c r="F164" s="414"/>
      <c r="G164" s="414"/>
      <c r="H164" s="70"/>
      <c r="I164" s="579"/>
      <c r="J164" s="442"/>
      <c r="K164" s="743"/>
      <c r="L164" s="745"/>
    </row>
    <row r="165" spans="1:12" ht="14.5" hidden="1" customHeight="1" x14ac:dyDescent="0.35">
      <c r="A165" s="451"/>
      <c r="B165" s="291"/>
      <c r="C165" s="451"/>
      <c r="D165" s="291"/>
      <c r="E165" s="291"/>
      <c r="F165" s="414"/>
      <c r="G165" s="414"/>
      <c r="H165" s="70"/>
      <c r="I165" s="579"/>
      <c r="J165" s="442"/>
      <c r="K165" s="743"/>
      <c r="L165" s="745"/>
    </row>
    <row r="166" spans="1:12" ht="14.5" hidden="1" customHeight="1" x14ac:dyDescent="0.35">
      <c r="A166" s="451"/>
      <c r="B166" s="291"/>
      <c r="C166" s="451"/>
      <c r="D166" s="291"/>
      <c r="E166" s="291"/>
      <c r="F166" s="414"/>
      <c r="G166" s="414"/>
      <c r="H166" s="70"/>
      <c r="I166" s="579"/>
      <c r="J166" s="442"/>
      <c r="K166" s="743"/>
      <c r="L166" s="745"/>
    </row>
    <row r="167" spans="1:12" ht="14.5" hidden="1" customHeight="1" x14ac:dyDescent="0.35">
      <c r="A167" s="451"/>
      <c r="B167" s="291"/>
      <c r="C167" s="451"/>
      <c r="D167" s="291"/>
      <c r="E167" s="291"/>
      <c r="F167" s="414"/>
      <c r="G167" s="414"/>
      <c r="H167" s="70"/>
      <c r="I167" s="579"/>
      <c r="J167" s="442"/>
      <c r="K167" s="743"/>
      <c r="L167" s="745"/>
    </row>
    <row r="168" spans="1:12" ht="14.5" hidden="1" customHeight="1" x14ac:dyDescent="0.35">
      <c r="A168" s="451"/>
      <c r="B168" s="291"/>
      <c r="C168" s="451"/>
      <c r="D168" s="291"/>
      <c r="E168" s="291"/>
      <c r="F168" s="414"/>
      <c r="G168" s="414"/>
      <c r="H168" s="70"/>
      <c r="I168" s="579"/>
      <c r="J168" s="442"/>
      <c r="K168" s="743"/>
      <c r="L168" s="745"/>
    </row>
    <row r="169" spans="1:12" ht="14.5" hidden="1" customHeight="1" x14ac:dyDescent="0.35">
      <c r="A169" s="451"/>
      <c r="B169" s="291"/>
      <c r="C169" s="451"/>
      <c r="D169" s="291"/>
      <c r="E169" s="291"/>
      <c r="F169" s="414"/>
      <c r="G169" s="414"/>
      <c r="H169" s="70"/>
      <c r="I169" s="579"/>
      <c r="J169" s="442"/>
      <c r="K169" s="743"/>
      <c r="L169" s="745"/>
    </row>
    <row r="170" spans="1:12" ht="14.5" hidden="1" customHeight="1" x14ac:dyDescent="0.35">
      <c r="A170" s="451"/>
      <c r="B170" s="291"/>
      <c r="C170" s="451"/>
      <c r="D170" s="291"/>
      <c r="E170" s="291"/>
      <c r="F170" s="414"/>
      <c r="G170" s="414"/>
      <c r="H170" s="70"/>
      <c r="I170" s="579"/>
      <c r="J170" s="442"/>
      <c r="K170" s="743"/>
      <c r="L170" s="745"/>
    </row>
    <row r="171" spans="1:12" ht="14.5" hidden="1" customHeight="1" x14ac:dyDescent="0.35">
      <c r="A171" s="451"/>
      <c r="B171" s="291"/>
      <c r="C171" s="451"/>
      <c r="D171" s="291"/>
      <c r="E171" s="291"/>
      <c r="F171" s="414"/>
      <c r="G171" s="414"/>
      <c r="H171" s="70"/>
      <c r="I171" s="579"/>
      <c r="J171" s="442"/>
      <c r="K171" s="743"/>
      <c r="L171" s="745"/>
    </row>
    <row r="172" spans="1:12" ht="14.5" hidden="1" customHeight="1" x14ac:dyDescent="0.35">
      <c r="A172" s="451"/>
      <c r="B172" s="291"/>
      <c r="C172" s="451"/>
      <c r="D172" s="291"/>
      <c r="E172" s="291"/>
      <c r="F172" s="414"/>
      <c r="G172" s="414"/>
      <c r="H172" s="70"/>
      <c r="I172" s="579"/>
      <c r="J172" s="442"/>
      <c r="K172" s="743"/>
      <c r="L172" s="745"/>
    </row>
    <row r="173" spans="1:12" ht="14.5" hidden="1" customHeight="1" x14ac:dyDescent="0.35">
      <c r="A173" s="451"/>
      <c r="B173" s="291"/>
      <c r="C173" s="451"/>
      <c r="D173" s="291"/>
      <c r="E173" s="291"/>
      <c r="F173" s="414"/>
      <c r="G173" s="414"/>
      <c r="H173" s="70"/>
      <c r="I173" s="579"/>
      <c r="J173" s="442"/>
      <c r="K173" s="743"/>
      <c r="L173" s="745"/>
    </row>
    <row r="174" spans="1:12" ht="14.5" hidden="1" customHeight="1" x14ac:dyDescent="0.35">
      <c r="A174" s="451"/>
      <c r="B174" s="291"/>
      <c r="C174" s="451"/>
      <c r="D174" s="291"/>
      <c r="E174" s="291"/>
      <c r="F174" s="414"/>
      <c r="G174" s="414"/>
      <c r="H174" s="70"/>
      <c r="I174" s="579"/>
      <c r="J174" s="442"/>
      <c r="K174" s="743"/>
      <c r="L174" s="745"/>
    </row>
    <row r="175" spans="1:12" ht="14.5" hidden="1" customHeight="1" x14ac:dyDescent="0.35">
      <c r="A175" s="451"/>
      <c r="B175" s="291"/>
      <c r="C175" s="451"/>
      <c r="D175" s="291"/>
      <c r="E175" s="291"/>
      <c r="F175" s="414"/>
      <c r="G175" s="414"/>
      <c r="H175" s="70"/>
      <c r="I175" s="579"/>
      <c r="J175" s="442"/>
      <c r="K175" s="743"/>
      <c r="L175" s="745"/>
    </row>
    <row r="176" spans="1:12" ht="14.5" hidden="1" customHeight="1" x14ac:dyDescent="0.35">
      <c r="A176" s="451"/>
      <c r="B176" s="291"/>
      <c r="C176" s="451"/>
      <c r="D176" s="291"/>
      <c r="E176" s="291"/>
      <c r="F176" s="414"/>
      <c r="G176" s="414"/>
      <c r="H176" s="70"/>
      <c r="I176" s="579"/>
      <c r="J176" s="442"/>
      <c r="K176" s="743"/>
      <c r="L176" s="745"/>
    </row>
    <row r="177" spans="1:12" ht="14.5" hidden="1" customHeight="1" x14ac:dyDescent="0.35">
      <c r="A177" s="451"/>
      <c r="B177" s="291"/>
      <c r="C177" s="451"/>
      <c r="D177" s="291"/>
      <c r="E177" s="291"/>
      <c r="F177" s="414"/>
      <c r="G177" s="414"/>
      <c r="H177" s="70"/>
      <c r="I177" s="579"/>
      <c r="J177" s="442"/>
      <c r="K177" s="743"/>
      <c r="L177" s="745"/>
    </row>
    <row r="178" spans="1:12" ht="14.5" hidden="1" customHeight="1" x14ac:dyDescent="0.35">
      <c r="A178" s="451"/>
      <c r="B178" s="291"/>
      <c r="C178" s="451"/>
      <c r="D178" s="291"/>
      <c r="E178" s="291"/>
      <c r="F178" s="414"/>
      <c r="G178" s="414"/>
      <c r="H178" s="70"/>
      <c r="I178" s="579"/>
      <c r="J178" s="442"/>
      <c r="K178" s="743"/>
      <c r="L178" s="745"/>
    </row>
    <row r="179" spans="1:12" ht="3.75" hidden="1" customHeight="1" x14ac:dyDescent="0.35">
      <c r="A179" s="449"/>
      <c r="B179" s="443"/>
      <c r="C179" s="449"/>
      <c r="D179" s="443"/>
      <c r="E179" s="443"/>
      <c r="F179" s="444"/>
      <c r="G179" s="444"/>
      <c r="H179" s="445"/>
      <c r="I179" s="735"/>
      <c r="J179" s="446"/>
      <c r="K179" s="743"/>
      <c r="L179" s="745"/>
    </row>
    <row r="180" spans="1:12" ht="14.5" hidden="1" customHeight="1" x14ac:dyDescent="0.35">
      <c r="A180" s="451"/>
      <c r="B180" s="291"/>
      <c r="C180" s="452"/>
      <c r="D180" s="291"/>
      <c r="E180" s="291"/>
      <c r="F180" s="414"/>
      <c r="G180" s="414"/>
      <c r="H180" s="70"/>
      <c r="I180" s="579"/>
      <c r="J180" s="442"/>
      <c r="K180" s="743"/>
      <c r="L180" s="745"/>
    </row>
    <row r="181" spans="1:12" ht="14.5" hidden="1" customHeight="1" x14ac:dyDescent="0.35">
      <c r="A181" s="451"/>
      <c r="B181" s="291"/>
      <c r="C181" s="452"/>
      <c r="D181" s="291"/>
      <c r="E181" s="291"/>
      <c r="F181" s="414"/>
      <c r="G181" s="414"/>
      <c r="H181" s="70"/>
      <c r="I181" s="579"/>
      <c r="J181" s="442"/>
      <c r="K181" s="743"/>
      <c r="L181" s="745"/>
    </row>
    <row r="182" spans="1:12" ht="14.5" hidden="1" customHeight="1" x14ac:dyDescent="0.35">
      <c r="A182" s="451"/>
      <c r="B182" s="291"/>
      <c r="C182" s="452"/>
      <c r="D182" s="291"/>
      <c r="E182" s="291"/>
      <c r="F182" s="414"/>
      <c r="G182" s="414"/>
      <c r="H182" s="70"/>
      <c r="I182" s="579"/>
      <c r="J182" s="442"/>
      <c r="K182" s="743"/>
      <c r="L182" s="745"/>
    </row>
    <row r="183" spans="1:12" ht="14.5" hidden="1" customHeight="1" x14ac:dyDescent="0.35">
      <c r="A183" s="451"/>
      <c r="B183" s="291"/>
      <c r="C183" s="451"/>
      <c r="D183" s="291"/>
      <c r="E183" s="291"/>
      <c r="F183" s="414"/>
      <c r="G183" s="414"/>
      <c r="H183" s="70"/>
      <c r="I183" s="579"/>
      <c r="J183" s="442"/>
      <c r="K183" s="743"/>
      <c r="L183" s="745"/>
    </row>
    <row r="184" spans="1:12" ht="14.5" hidden="1" customHeight="1" x14ac:dyDescent="0.35">
      <c r="A184" s="451"/>
      <c r="B184" s="291"/>
      <c r="C184" s="451"/>
      <c r="D184" s="291"/>
      <c r="E184" s="291"/>
      <c r="F184" s="414"/>
      <c r="G184" s="414"/>
      <c r="H184" s="70"/>
      <c r="I184" s="579"/>
      <c r="J184" s="442"/>
      <c r="K184" s="743"/>
      <c r="L184" s="745"/>
    </row>
    <row r="185" spans="1:12" ht="14.5" hidden="1" customHeight="1" x14ac:dyDescent="0.35">
      <c r="A185" s="451"/>
      <c r="B185" s="291"/>
      <c r="C185" s="451"/>
      <c r="D185" s="291"/>
      <c r="E185" s="291"/>
      <c r="F185" s="414"/>
      <c r="G185" s="414"/>
      <c r="H185" s="70"/>
      <c r="I185" s="579"/>
      <c r="J185" s="442"/>
      <c r="K185" s="743"/>
      <c r="L185" s="745"/>
    </row>
    <row r="186" spans="1:12" ht="14.5" hidden="1" customHeight="1" x14ac:dyDescent="0.35">
      <c r="A186" s="451"/>
      <c r="B186" s="291"/>
      <c r="C186" s="451"/>
      <c r="D186" s="291"/>
      <c r="E186" s="291"/>
      <c r="F186" s="414"/>
      <c r="G186" s="414"/>
      <c r="H186" s="70"/>
      <c r="I186" s="579"/>
      <c r="J186" s="442"/>
      <c r="K186" s="743"/>
      <c r="L186" s="745"/>
    </row>
    <row r="187" spans="1:12" ht="14.5" hidden="1" customHeight="1" x14ac:dyDescent="0.35">
      <c r="A187" s="451"/>
      <c r="B187" s="291"/>
      <c r="C187" s="451"/>
      <c r="D187" s="291"/>
      <c r="E187" s="291"/>
      <c r="F187" s="414"/>
      <c r="G187" s="414"/>
      <c r="H187" s="70"/>
      <c r="I187" s="579"/>
      <c r="J187" s="442"/>
      <c r="K187" s="743"/>
      <c r="L187" s="745"/>
    </row>
    <row r="188" spans="1:12" ht="14.5" hidden="1" customHeight="1" x14ac:dyDescent="0.35">
      <c r="A188" s="451"/>
      <c r="B188" s="291"/>
      <c r="C188" s="451"/>
      <c r="D188" s="291"/>
      <c r="E188" s="291"/>
      <c r="F188" s="414"/>
      <c r="G188" s="414"/>
      <c r="H188" s="70"/>
      <c r="I188" s="579"/>
      <c r="J188" s="442"/>
      <c r="K188" s="743"/>
      <c r="L188" s="745"/>
    </row>
    <row r="189" spans="1:12" ht="14.5" hidden="1" customHeight="1" x14ac:dyDescent="0.35">
      <c r="A189" s="451"/>
      <c r="B189" s="291"/>
      <c r="C189" s="451"/>
      <c r="D189" s="291"/>
      <c r="E189" s="291"/>
      <c r="F189" s="414"/>
      <c r="G189" s="414"/>
      <c r="H189" s="70"/>
      <c r="I189" s="579"/>
      <c r="J189" s="442"/>
      <c r="K189" s="743"/>
      <c r="L189" s="745"/>
    </row>
    <row r="190" spans="1:12" ht="14.5" hidden="1" customHeight="1" x14ac:dyDescent="0.35">
      <c r="A190" s="451"/>
      <c r="B190" s="291"/>
      <c r="C190" s="451"/>
      <c r="D190" s="291"/>
      <c r="E190" s="291"/>
      <c r="F190" s="414"/>
      <c r="G190" s="414"/>
      <c r="H190" s="70"/>
      <c r="I190" s="579"/>
      <c r="J190" s="442"/>
      <c r="K190" s="743"/>
      <c r="L190" s="745"/>
    </row>
    <row r="191" spans="1:12" ht="14.5" hidden="1" customHeight="1" x14ac:dyDescent="0.35">
      <c r="A191" s="451"/>
      <c r="B191" s="291"/>
      <c r="C191" s="451"/>
      <c r="D191" s="291"/>
      <c r="E191" s="291"/>
      <c r="F191" s="414"/>
      <c r="G191" s="414"/>
      <c r="H191" s="70"/>
      <c r="I191" s="579"/>
      <c r="J191" s="442"/>
      <c r="K191" s="743"/>
      <c r="L191" s="745"/>
    </row>
    <row r="192" spans="1:12" ht="14.5" hidden="1" customHeight="1" x14ac:dyDescent="0.35">
      <c r="A192" s="451"/>
      <c r="B192" s="291"/>
      <c r="C192" s="451"/>
      <c r="D192" s="291"/>
      <c r="E192" s="291"/>
      <c r="F192" s="414"/>
      <c r="G192" s="414"/>
      <c r="H192" s="70"/>
      <c r="I192" s="579"/>
      <c r="J192" s="442"/>
      <c r="K192" s="743"/>
      <c r="L192" s="745"/>
    </row>
    <row r="193" spans="1:12" ht="14.5" hidden="1" customHeight="1" x14ac:dyDescent="0.35">
      <c r="A193" s="451"/>
      <c r="B193" s="291"/>
      <c r="C193" s="451"/>
      <c r="D193" s="291"/>
      <c r="E193" s="291"/>
      <c r="F193" s="414"/>
      <c r="G193" s="414"/>
      <c r="H193" s="70"/>
      <c r="I193" s="579"/>
      <c r="J193" s="442"/>
      <c r="K193" s="743"/>
      <c r="L193" s="745"/>
    </row>
    <row r="194" spans="1:12" ht="14.5" hidden="1" customHeight="1" x14ac:dyDescent="0.35">
      <c r="A194" s="451"/>
      <c r="B194" s="291"/>
      <c r="C194" s="451"/>
      <c r="D194" s="291"/>
      <c r="E194" s="291"/>
      <c r="F194" s="414"/>
      <c r="G194" s="414"/>
      <c r="H194" s="70"/>
      <c r="I194" s="579"/>
      <c r="J194" s="442"/>
      <c r="K194" s="743"/>
      <c r="L194" s="745"/>
    </row>
    <row r="195" spans="1:12" ht="14.5" hidden="1" customHeight="1" x14ac:dyDescent="0.35">
      <c r="A195" s="451"/>
      <c r="B195" s="291"/>
      <c r="C195" s="451"/>
      <c r="D195" s="291"/>
      <c r="E195" s="291"/>
      <c r="F195" s="414"/>
      <c r="G195" s="414"/>
      <c r="H195" s="70"/>
      <c r="I195" s="579"/>
      <c r="J195" s="442"/>
      <c r="K195" s="743"/>
      <c r="L195" s="745"/>
    </row>
    <row r="196" spans="1:12" ht="14.5" hidden="1" customHeight="1" x14ac:dyDescent="0.35">
      <c r="A196" s="451"/>
      <c r="B196" s="291"/>
      <c r="C196" s="451"/>
      <c r="D196" s="291"/>
      <c r="E196" s="291"/>
      <c r="F196" s="414"/>
      <c r="G196" s="414"/>
      <c r="H196" s="70"/>
      <c r="I196" s="579"/>
      <c r="J196" s="442"/>
      <c r="K196" s="743"/>
      <c r="L196" s="745"/>
    </row>
    <row r="197" spans="1:12" ht="14.5" hidden="1" customHeight="1" x14ac:dyDescent="0.35">
      <c r="A197" s="451"/>
      <c r="B197" s="291"/>
      <c r="C197" s="451"/>
      <c r="D197" s="291"/>
      <c r="E197" s="291"/>
      <c r="F197" s="414"/>
      <c r="G197" s="414"/>
      <c r="H197" s="70"/>
      <c r="I197" s="579"/>
      <c r="J197" s="442"/>
      <c r="K197" s="743"/>
      <c r="L197" s="745"/>
    </row>
    <row r="198" spans="1:12" ht="3.75" hidden="1" customHeight="1" x14ac:dyDescent="0.35">
      <c r="A198" s="449"/>
      <c r="B198" s="443"/>
      <c r="C198" s="449"/>
      <c r="D198" s="443"/>
      <c r="E198" s="443"/>
      <c r="F198" s="444"/>
      <c r="G198" s="444"/>
      <c r="H198" s="445"/>
      <c r="I198" s="735"/>
      <c r="J198" s="446"/>
      <c r="K198" s="743"/>
      <c r="L198" s="745"/>
    </row>
    <row r="199" spans="1:12" ht="14.5" hidden="1" customHeight="1" x14ac:dyDescent="0.35">
      <c r="A199" s="451"/>
      <c r="B199" s="291"/>
      <c r="C199" s="451"/>
      <c r="D199" s="291"/>
      <c r="E199" s="291"/>
      <c r="F199" s="414"/>
      <c r="G199" s="414"/>
      <c r="H199" s="70"/>
      <c r="I199" s="579"/>
      <c r="J199" s="442"/>
      <c r="K199" s="743"/>
      <c r="L199" s="745"/>
    </row>
    <row r="200" spans="1:12" ht="14.5" hidden="1" customHeight="1" x14ac:dyDescent="0.35">
      <c r="A200" s="451"/>
      <c r="B200" s="291"/>
      <c r="C200" s="451"/>
      <c r="D200" s="291"/>
      <c r="E200" s="291"/>
      <c r="F200" s="414"/>
      <c r="G200" s="414"/>
      <c r="H200" s="70"/>
      <c r="I200" s="579"/>
      <c r="J200" s="442"/>
      <c r="K200" s="743"/>
      <c r="L200" s="745"/>
    </row>
    <row r="201" spans="1:12" ht="14.5" hidden="1" customHeight="1" x14ac:dyDescent="0.35">
      <c r="A201" s="451"/>
      <c r="B201" s="291"/>
      <c r="C201" s="451"/>
      <c r="D201" s="291"/>
      <c r="E201" s="291"/>
      <c r="F201" s="414"/>
      <c r="G201" s="414"/>
      <c r="H201" s="70"/>
      <c r="I201" s="579"/>
      <c r="J201" s="442"/>
      <c r="K201" s="743"/>
      <c r="L201" s="745"/>
    </row>
    <row r="202" spans="1:12" ht="14.5" hidden="1" customHeight="1" x14ac:dyDescent="0.35">
      <c r="A202" s="451"/>
      <c r="B202" s="291"/>
      <c r="C202" s="451"/>
      <c r="D202" s="291"/>
      <c r="E202" s="291"/>
      <c r="F202" s="414"/>
      <c r="G202" s="414"/>
      <c r="H202" s="70"/>
      <c r="I202" s="579"/>
      <c r="J202" s="442"/>
      <c r="K202" s="743"/>
      <c r="L202" s="745"/>
    </row>
    <row r="203" spans="1:12" ht="14.5" hidden="1" customHeight="1" x14ac:dyDescent="0.35">
      <c r="A203" s="451"/>
      <c r="B203" s="291"/>
      <c r="C203" s="451"/>
      <c r="D203" s="291"/>
      <c r="E203" s="291"/>
      <c r="F203" s="414"/>
      <c r="G203" s="414"/>
      <c r="H203" s="70"/>
      <c r="I203" s="579"/>
      <c r="J203" s="442"/>
      <c r="K203" s="743"/>
      <c r="L203" s="745"/>
    </row>
    <row r="204" spans="1:12" ht="14.5" hidden="1" customHeight="1" x14ac:dyDescent="0.35">
      <c r="A204" s="451"/>
      <c r="B204" s="291"/>
      <c r="C204" s="451"/>
      <c r="D204" s="291"/>
      <c r="E204" s="291"/>
      <c r="F204" s="414"/>
      <c r="G204" s="414"/>
      <c r="H204" s="70"/>
      <c r="I204" s="579"/>
      <c r="J204" s="442"/>
      <c r="K204" s="743"/>
      <c r="L204" s="745"/>
    </row>
    <row r="205" spans="1:12" ht="14.5" hidden="1" customHeight="1" x14ac:dyDescent="0.35">
      <c r="A205" s="451"/>
      <c r="B205" s="291"/>
      <c r="C205" s="451"/>
      <c r="D205" s="291"/>
      <c r="E205" s="291"/>
      <c r="F205" s="414"/>
      <c r="G205" s="414"/>
      <c r="H205" s="70"/>
      <c r="I205" s="579"/>
      <c r="J205" s="442"/>
      <c r="K205" s="743"/>
      <c r="L205" s="745"/>
    </row>
    <row r="206" spans="1:12" ht="14.5" hidden="1" customHeight="1" x14ac:dyDescent="0.35">
      <c r="A206" s="451"/>
      <c r="B206" s="291"/>
      <c r="C206" s="451"/>
      <c r="D206" s="291"/>
      <c r="E206" s="291"/>
      <c r="F206" s="414"/>
      <c r="G206" s="414"/>
      <c r="H206" s="70"/>
      <c r="I206" s="579"/>
      <c r="J206" s="442"/>
      <c r="K206" s="743"/>
      <c r="L206" s="745"/>
    </row>
    <row r="207" spans="1:12" ht="14.5" hidden="1" customHeight="1" x14ac:dyDescent="0.35">
      <c r="A207" s="451"/>
      <c r="B207" s="291"/>
      <c r="C207" s="451"/>
      <c r="D207" s="291"/>
      <c r="E207" s="291"/>
      <c r="F207" s="414"/>
      <c r="G207" s="414"/>
      <c r="H207" s="70"/>
      <c r="I207" s="579"/>
      <c r="J207" s="442"/>
      <c r="K207" s="743"/>
      <c r="L207" s="745"/>
    </row>
    <row r="208" spans="1:12" ht="14.5" hidden="1" customHeight="1" x14ac:dyDescent="0.35">
      <c r="A208" s="451"/>
      <c r="B208" s="291"/>
      <c r="C208" s="451"/>
      <c r="D208" s="291"/>
      <c r="E208" s="291"/>
      <c r="F208" s="414"/>
      <c r="G208" s="414"/>
      <c r="H208" s="70"/>
      <c r="I208" s="579"/>
      <c r="J208" s="442"/>
      <c r="K208" s="743"/>
      <c r="L208" s="745"/>
    </row>
    <row r="209" spans="1:12" ht="14.5" hidden="1" customHeight="1" x14ac:dyDescent="0.35">
      <c r="A209" s="451"/>
      <c r="B209" s="291"/>
      <c r="C209" s="451"/>
      <c r="D209" s="291"/>
      <c r="E209" s="291"/>
      <c r="F209" s="414"/>
      <c r="G209" s="414"/>
      <c r="H209" s="70"/>
      <c r="I209" s="579"/>
      <c r="J209" s="442"/>
      <c r="K209" s="743"/>
      <c r="L209" s="745"/>
    </row>
    <row r="210" spans="1:12" ht="14.5" hidden="1" customHeight="1" x14ac:dyDescent="0.35">
      <c r="A210" s="451"/>
      <c r="B210" s="291"/>
      <c r="C210" s="451"/>
      <c r="D210" s="291"/>
      <c r="E210" s="291"/>
      <c r="F210" s="414"/>
      <c r="G210" s="414"/>
      <c r="H210" s="70"/>
      <c r="I210" s="579"/>
      <c r="J210" s="442"/>
      <c r="K210" s="743"/>
      <c r="L210" s="745"/>
    </row>
    <row r="211" spans="1:12" ht="14.5" hidden="1" customHeight="1" x14ac:dyDescent="0.35">
      <c r="A211" s="451"/>
      <c r="B211" s="291"/>
      <c r="C211" s="451"/>
      <c r="D211" s="291"/>
      <c r="E211" s="291"/>
      <c r="F211" s="414"/>
      <c r="G211" s="414"/>
      <c r="H211" s="70"/>
      <c r="I211" s="579"/>
      <c r="J211" s="442"/>
      <c r="K211" s="743"/>
      <c r="L211" s="745"/>
    </row>
    <row r="212" spans="1:12" ht="3.75" hidden="1" customHeight="1" x14ac:dyDescent="0.35">
      <c r="A212" s="449"/>
      <c r="B212" s="443"/>
      <c r="C212" s="449"/>
      <c r="D212" s="443"/>
      <c r="E212" s="443"/>
      <c r="F212" s="444"/>
      <c r="G212" s="444"/>
      <c r="H212" s="445"/>
      <c r="I212" s="735"/>
      <c r="J212" s="446"/>
      <c r="K212" s="743"/>
      <c r="L212" s="745"/>
    </row>
    <row r="213" spans="1:12" ht="14.5" hidden="1" customHeight="1" x14ac:dyDescent="0.35">
      <c r="A213" s="451"/>
      <c r="B213" s="291"/>
      <c r="C213" s="451"/>
      <c r="D213" s="291"/>
      <c r="E213" s="291"/>
      <c r="F213" s="414"/>
      <c r="G213" s="414"/>
      <c r="H213" s="70"/>
      <c r="I213" s="579"/>
      <c r="J213" s="442"/>
      <c r="K213" s="743"/>
      <c r="L213" s="745"/>
    </row>
    <row r="214" spans="1:12" ht="14.5" hidden="1" customHeight="1" x14ac:dyDescent="0.35">
      <c r="A214" s="451"/>
      <c r="B214" s="291"/>
      <c r="C214" s="451"/>
      <c r="D214" s="291"/>
      <c r="E214" s="291"/>
      <c r="F214" s="414"/>
      <c r="G214" s="414"/>
      <c r="H214" s="70"/>
      <c r="I214" s="579"/>
      <c r="J214" s="442"/>
      <c r="K214" s="743"/>
      <c r="L214" s="745"/>
    </row>
    <row r="215" spans="1:12" ht="14.5" hidden="1" customHeight="1" x14ac:dyDescent="0.35">
      <c r="A215" s="451"/>
      <c r="B215" s="291"/>
      <c r="C215" s="451"/>
      <c r="D215" s="291"/>
      <c r="E215" s="291"/>
      <c r="F215" s="414"/>
      <c r="G215" s="414"/>
      <c r="H215" s="70"/>
      <c r="I215" s="579"/>
      <c r="J215" s="442"/>
      <c r="K215" s="743"/>
      <c r="L215" s="745"/>
    </row>
    <row r="216" spans="1:12" ht="14.5" hidden="1" customHeight="1" x14ac:dyDescent="0.35">
      <c r="A216" s="451"/>
      <c r="B216" s="291"/>
      <c r="C216" s="451"/>
      <c r="D216" s="291"/>
      <c r="E216" s="291"/>
      <c r="F216" s="414"/>
      <c r="G216" s="414"/>
      <c r="H216" s="70"/>
      <c r="I216" s="579"/>
      <c r="J216" s="442"/>
      <c r="K216" s="743"/>
      <c r="L216" s="745"/>
    </row>
    <row r="217" spans="1:12" ht="14.5" hidden="1" customHeight="1" x14ac:dyDescent="0.35">
      <c r="A217" s="451"/>
      <c r="B217" s="291"/>
      <c r="C217" s="451"/>
      <c r="D217" s="291"/>
      <c r="E217" s="291"/>
      <c r="F217" s="414"/>
      <c r="G217" s="414"/>
      <c r="H217" s="70"/>
      <c r="I217" s="579"/>
      <c r="J217" s="442"/>
      <c r="K217" s="743"/>
      <c r="L217" s="745"/>
    </row>
    <row r="218" spans="1:12" ht="14.5" hidden="1" customHeight="1" x14ac:dyDescent="0.35">
      <c r="A218" s="451"/>
      <c r="B218" s="291"/>
      <c r="C218" s="451"/>
      <c r="D218" s="291"/>
      <c r="E218" s="291"/>
      <c r="F218" s="414"/>
      <c r="G218" s="414"/>
      <c r="H218" s="70"/>
      <c r="I218" s="579"/>
      <c r="J218" s="442"/>
      <c r="K218" s="743"/>
      <c r="L218" s="745"/>
    </row>
    <row r="219" spans="1:12" ht="14.5" hidden="1" customHeight="1" x14ac:dyDescent="0.35">
      <c r="A219" s="451"/>
      <c r="B219" s="291"/>
      <c r="C219" s="451"/>
      <c r="D219" s="291"/>
      <c r="E219" s="291"/>
      <c r="F219" s="414"/>
      <c r="G219" s="414"/>
      <c r="H219" s="70"/>
      <c r="I219" s="579"/>
      <c r="J219" s="442"/>
      <c r="K219" s="743"/>
      <c r="L219" s="745"/>
    </row>
    <row r="220" spans="1:12" ht="14.5" hidden="1" customHeight="1" x14ac:dyDescent="0.35">
      <c r="A220" s="451"/>
      <c r="B220" s="291"/>
      <c r="C220" s="451"/>
      <c r="D220" s="291"/>
      <c r="E220" s="291"/>
      <c r="F220" s="414"/>
      <c r="G220" s="414"/>
      <c r="H220" s="70"/>
      <c r="I220" s="579"/>
      <c r="J220" s="442"/>
      <c r="K220" s="743"/>
      <c r="L220" s="745"/>
    </row>
    <row r="221" spans="1:12" ht="14.5" hidden="1" customHeight="1" x14ac:dyDescent="0.35">
      <c r="A221" s="451"/>
      <c r="B221" s="291"/>
      <c r="C221" s="451"/>
      <c r="D221" s="291"/>
      <c r="E221" s="291"/>
      <c r="F221" s="414"/>
      <c r="G221" s="414"/>
      <c r="H221" s="70"/>
      <c r="I221" s="579"/>
      <c r="J221" s="442"/>
      <c r="K221" s="743"/>
      <c r="L221" s="745"/>
    </row>
    <row r="222" spans="1:12" ht="14.5" hidden="1" customHeight="1" x14ac:dyDescent="0.35">
      <c r="A222" s="451"/>
      <c r="B222" s="291"/>
      <c r="C222" s="451"/>
      <c r="D222" s="291"/>
      <c r="E222" s="291"/>
      <c r="F222" s="414"/>
      <c r="G222" s="414"/>
      <c r="H222" s="70"/>
      <c r="I222" s="579"/>
      <c r="J222" s="442"/>
      <c r="K222" s="743"/>
      <c r="L222" s="745"/>
    </row>
    <row r="223" spans="1:12" ht="14.5" hidden="1" customHeight="1" x14ac:dyDescent="0.35">
      <c r="A223" s="451"/>
      <c r="B223" s="291"/>
      <c r="C223" s="451"/>
      <c r="D223" s="291"/>
      <c r="E223" s="291"/>
      <c r="F223" s="414"/>
      <c r="G223" s="414"/>
      <c r="H223" s="70"/>
      <c r="I223" s="579"/>
      <c r="J223" s="442"/>
      <c r="K223" s="743"/>
      <c r="L223" s="745"/>
    </row>
    <row r="224" spans="1:12" ht="14.5" hidden="1" customHeight="1" x14ac:dyDescent="0.35">
      <c r="A224" s="451"/>
      <c r="B224" s="291"/>
      <c r="C224" s="451"/>
      <c r="D224" s="291"/>
      <c r="E224" s="291"/>
      <c r="F224" s="414"/>
      <c r="G224" s="414"/>
      <c r="H224" s="70"/>
      <c r="I224" s="579"/>
      <c r="J224" s="442"/>
      <c r="K224" s="743"/>
      <c r="L224" s="745"/>
    </row>
    <row r="225" spans="1:12" ht="14.5" hidden="1" customHeight="1" x14ac:dyDescent="0.35">
      <c r="A225" s="451"/>
      <c r="B225" s="291"/>
      <c r="C225" s="451"/>
      <c r="D225" s="291"/>
      <c r="E225" s="291"/>
      <c r="F225" s="414"/>
      <c r="G225" s="414"/>
      <c r="H225" s="70"/>
      <c r="I225" s="579"/>
      <c r="J225" s="442"/>
      <c r="K225" s="743"/>
      <c r="L225" s="745"/>
    </row>
    <row r="226" spans="1:12" ht="14.5" hidden="1" customHeight="1" x14ac:dyDescent="0.35">
      <c r="A226" s="451"/>
      <c r="B226" s="291"/>
      <c r="C226" s="451"/>
      <c r="D226" s="291"/>
      <c r="E226" s="291"/>
      <c r="F226" s="414"/>
      <c r="G226" s="414"/>
      <c r="H226" s="70"/>
      <c r="I226" s="579"/>
      <c r="J226" s="442"/>
      <c r="K226" s="743"/>
      <c r="L226" s="745"/>
    </row>
    <row r="227" spans="1:12" ht="14.5" hidden="1" customHeight="1" x14ac:dyDescent="0.35">
      <c r="A227" s="451"/>
      <c r="B227" s="291"/>
      <c r="C227" s="451"/>
      <c r="D227" s="291"/>
      <c r="E227" s="291"/>
      <c r="F227" s="414"/>
      <c r="G227" s="414"/>
      <c r="H227" s="70"/>
      <c r="I227" s="579"/>
      <c r="J227" s="442"/>
      <c r="K227" s="743"/>
      <c r="L227" s="745"/>
    </row>
    <row r="228" spans="1:12" ht="14.5" hidden="1" customHeight="1" x14ac:dyDescent="0.35">
      <c r="A228" s="451"/>
      <c r="B228" s="291"/>
      <c r="C228" s="451"/>
      <c r="D228" s="291"/>
      <c r="E228" s="291"/>
      <c r="F228" s="414"/>
      <c r="G228" s="414"/>
      <c r="H228" s="70"/>
      <c r="I228" s="579"/>
      <c r="J228" s="442"/>
      <c r="K228" s="743"/>
      <c r="L228" s="745"/>
    </row>
    <row r="229" spans="1:12" ht="14.5" hidden="1" customHeight="1" x14ac:dyDescent="0.35">
      <c r="A229" s="451"/>
      <c r="B229" s="291"/>
      <c r="C229" s="451"/>
      <c r="D229" s="291"/>
      <c r="E229" s="291"/>
      <c r="F229" s="414"/>
      <c r="G229" s="414"/>
      <c r="H229" s="70"/>
      <c r="I229" s="579"/>
      <c r="J229" s="442"/>
      <c r="K229" s="743"/>
      <c r="L229" s="745"/>
    </row>
    <row r="230" spans="1:12" ht="3.75" hidden="1" customHeight="1" x14ac:dyDescent="0.35">
      <c r="A230" s="449"/>
      <c r="B230" s="443"/>
      <c r="C230" s="449"/>
      <c r="D230" s="443"/>
      <c r="E230" s="443"/>
      <c r="F230" s="444"/>
      <c r="G230" s="444"/>
      <c r="H230" s="445"/>
      <c r="I230" s="735"/>
      <c r="J230" s="446"/>
      <c r="K230" s="743"/>
      <c r="L230" s="745"/>
    </row>
    <row r="231" spans="1:12" ht="14.5" hidden="1" customHeight="1" x14ac:dyDescent="0.35">
      <c r="A231" s="451"/>
      <c r="B231" s="291"/>
      <c r="C231" s="451"/>
      <c r="D231" s="291"/>
      <c r="E231" s="291"/>
      <c r="F231" s="414"/>
      <c r="G231" s="414"/>
      <c r="H231" s="70"/>
      <c r="I231" s="579"/>
      <c r="J231" s="442"/>
      <c r="K231" s="743"/>
      <c r="L231" s="745"/>
    </row>
    <row r="232" spans="1:12" ht="14.5" hidden="1" customHeight="1" x14ac:dyDescent="0.35">
      <c r="A232" s="451"/>
      <c r="B232" s="291"/>
      <c r="C232" s="451"/>
      <c r="D232" s="291"/>
      <c r="E232" s="291"/>
      <c r="F232" s="414"/>
      <c r="G232" s="414"/>
      <c r="H232" s="70"/>
      <c r="I232" s="579"/>
      <c r="J232" s="442"/>
      <c r="K232" s="743"/>
      <c r="L232" s="745"/>
    </row>
    <row r="233" spans="1:12" ht="14.5" hidden="1" customHeight="1" x14ac:dyDescent="0.35">
      <c r="A233" s="451"/>
      <c r="B233" s="291"/>
      <c r="C233" s="451"/>
      <c r="D233" s="291"/>
      <c r="E233" s="291"/>
      <c r="F233" s="414"/>
      <c r="G233" s="414"/>
      <c r="H233" s="70"/>
      <c r="I233" s="579"/>
      <c r="J233" s="442"/>
      <c r="K233" s="743"/>
      <c r="L233" s="745"/>
    </row>
    <row r="234" spans="1:12" ht="14.5" hidden="1" customHeight="1" x14ac:dyDescent="0.35">
      <c r="A234" s="451"/>
      <c r="B234" s="291"/>
      <c r="C234" s="451"/>
      <c r="D234" s="291"/>
      <c r="E234" s="291"/>
      <c r="F234" s="414"/>
      <c r="G234" s="414"/>
      <c r="H234" s="70"/>
      <c r="I234" s="579"/>
      <c r="J234" s="442"/>
      <c r="K234" s="743"/>
      <c r="L234" s="745"/>
    </row>
    <row r="235" spans="1:12" ht="14.5" hidden="1" customHeight="1" x14ac:dyDescent="0.35">
      <c r="A235" s="451"/>
      <c r="B235" s="291"/>
      <c r="C235" s="451"/>
      <c r="D235" s="291"/>
      <c r="E235" s="291"/>
      <c r="F235" s="414"/>
      <c r="G235" s="414"/>
      <c r="H235" s="70"/>
      <c r="I235" s="579"/>
      <c r="J235" s="442"/>
      <c r="K235" s="743"/>
      <c r="L235" s="745"/>
    </row>
    <row r="236" spans="1:12" ht="14.5" hidden="1" customHeight="1" x14ac:dyDescent="0.35">
      <c r="A236" s="451"/>
      <c r="B236" s="291"/>
      <c r="C236" s="451"/>
      <c r="D236" s="291"/>
      <c r="E236" s="291"/>
      <c r="F236" s="414"/>
      <c r="G236" s="414"/>
      <c r="H236" s="70"/>
      <c r="I236" s="579"/>
      <c r="J236" s="442"/>
      <c r="K236" s="743"/>
      <c r="L236" s="745"/>
    </row>
    <row r="237" spans="1:12" ht="14.5" hidden="1" customHeight="1" x14ac:dyDescent="0.35">
      <c r="A237" s="451"/>
      <c r="B237" s="291"/>
      <c r="C237" s="451"/>
      <c r="D237" s="291"/>
      <c r="E237" s="291"/>
      <c r="F237" s="414"/>
      <c r="G237" s="414"/>
      <c r="H237" s="70"/>
      <c r="I237" s="579"/>
      <c r="J237" s="442"/>
      <c r="K237" s="743"/>
      <c r="L237" s="745"/>
    </row>
    <row r="238" spans="1:12" ht="14.5" hidden="1" customHeight="1" x14ac:dyDescent="0.35">
      <c r="A238" s="451"/>
      <c r="B238" s="291"/>
      <c r="C238" s="451"/>
      <c r="D238" s="291"/>
      <c r="E238" s="291"/>
      <c r="F238" s="414"/>
      <c r="G238" s="414"/>
      <c r="H238" s="70"/>
      <c r="I238" s="579"/>
      <c r="J238" s="442"/>
      <c r="K238" s="743"/>
      <c r="L238" s="745"/>
    </row>
    <row r="239" spans="1:12" ht="3.75" hidden="1" customHeight="1" x14ac:dyDescent="0.35">
      <c r="A239" s="449"/>
      <c r="B239" s="443"/>
      <c r="C239" s="449"/>
      <c r="D239" s="443"/>
      <c r="E239" s="443"/>
      <c r="F239" s="444"/>
      <c r="G239" s="444"/>
      <c r="H239" s="445"/>
      <c r="I239" s="735"/>
      <c r="J239" s="446"/>
      <c r="K239" s="743"/>
      <c r="L239" s="745"/>
    </row>
    <row r="240" spans="1:12" ht="14.5" hidden="1" customHeight="1" x14ac:dyDescent="0.35">
      <c r="A240" s="451"/>
      <c r="B240" s="291"/>
      <c r="C240" s="451"/>
      <c r="D240" s="291"/>
      <c r="E240" s="291"/>
      <c r="F240" s="414"/>
      <c r="G240" s="414"/>
      <c r="H240" s="70"/>
      <c r="I240" s="579"/>
      <c r="J240" s="442"/>
      <c r="K240" s="743"/>
      <c r="L240" s="745"/>
    </row>
    <row r="241" spans="1:12" ht="14.5" hidden="1" customHeight="1" x14ac:dyDescent="0.35">
      <c r="A241" s="451"/>
      <c r="B241" s="291"/>
      <c r="C241" s="451"/>
      <c r="D241" s="291"/>
      <c r="E241" s="291"/>
      <c r="F241" s="414"/>
      <c r="G241" s="414"/>
      <c r="H241" s="70"/>
      <c r="I241" s="579"/>
      <c r="J241" s="442"/>
      <c r="K241" s="743"/>
      <c r="L241" s="745"/>
    </row>
    <row r="242" spans="1:12" ht="14.5" hidden="1" customHeight="1" x14ac:dyDescent="0.35">
      <c r="A242" s="451"/>
      <c r="B242" s="291"/>
      <c r="C242" s="451"/>
      <c r="D242" s="291"/>
      <c r="E242" s="291"/>
      <c r="F242" s="414"/>
      <c r="G242" s="414"/>
      <c r="H242" s="70"/>
      <c r="I242" s="579"/>
      <c r="J242" s="442"/>
      <c r="K242" s="743"/>
      <c r="L242" s="745"/>
    </row>
    <row r="243" spans="1:12" ht="14.5" hidden="1" customHeight="1" x14ac:dyDescent="0.35">
      <c r="A243" s="451"/>
      <c r="B243" s="291"/>
      <c r="C243" s="451"/>
      <c r="D243" s="291"/>
      <c r="E243" s="291"/>
      <c r="F243" s="414"/>
      <c r="G243" s="414"/>
      <c r="H243" s="70"/>
      <c r="I243" s="579"/>
      <c r="J243" s="442"/>
      <c r="K243" s="743"/>
      <c r="L243" s="745"/>
    </row>
    <row r="244" spans="1:12" ht="14.5" hidden="1" customHeight="1" x14ac:dyDescent="0.35">
      <c r="A244" s="451"/>
      <c r="B244" s="291"/>
      <c r="C244" s="451"/>
      <c r="D244" s="291"/>
      <c r="E244" s="291"/>
      <c r="F244" s="414"/>
      <c r="G244" s="414"/>
      <c r="H244" s="70"/>
      <c r="I244" s="579"/>
      <c r="J244" s="442"/>
      <c r="K244" s="743"/>
      <c r="L244" s="745"/>
    </row>
    <row r="245" spans="1:12" ht="14.5" hidden="1" customHeight="1" x14ac:dyDescent="0.35">
      <c r="A245" s="451"/>
      <c r="B245" s="291"/>
      <c r="C245" s="451"/>
      <c r="D245" s="291"/>
      <c r="E245" s="291"/>
      <c r="F245" s="414"/>
      <c r="G245" s="414"/>
      <c r="H245" s="70"/>
      <c r="I245" s="579"/>
      <c r="J245" s="442"/>
      <c r="K245" s="743"/>
      <c r="L245" s="745"/>
    </row>
    <row r="246" spans="1:12" ht="14.5" hidden="1" customHeight="1" x14ac:dyDescent="0.35">
      <c r="A246" s="451"/>
      <c r="B246" s="291"/>
      <c r="C246" s="451"/>
      <c r="D246" s="291"/>
      <c r="E246" s="291"/>
      <c r="F246" s="414"/>
      <c r="G246" s="414"/>
      <c r="H246" s="70"/>
      <c r="I246" s="579"/>
      <c r="J246" s="442"/>
      <c r="K246" s="743"/>
      <c r="L246" s="745"/>
    </row>
    <row r="247" spans="1:12" ht="14.5" hidden="1" customHeight="1" x14ac:dyDescent="0.35">
      <c r="A247" s="451"/>
      <c r="B247" s="291"/>
      <c r="C247" s="451"/>
      <c r="D247" s="291"/>
      <c r="E247" s="291"/>
      <c r="F247" s="414"/>
      <c r="G247" s="414"/>
      <c r="H247" s="70"/>
      <c r="I247" s="579"/>
      <c r="J247" s="442"/>
      <c r="K247" s="743"/>
      <c r="L247" s="745"/>
    </row>
    <row r="248" spans="1:12" ht="14.5" hidden="1" customHeight="1" x14ac:dyDescent="0.35">
      <c r="A248" s="451"/>
      <c r="B248" s="291"/>
      <c r="C248" s="451"/>
      <c r="D248" s="291"/>
      <c r="E248" s="291"/>
      <c r="F248" s="414"/>
      <c r="G248" s="414"/>
      <c r="H248" s="70"/>
      <c r="I248" s="579"/>
      <c r="J248" s="442"/>
      <c r="K248" s="743"/>
      <c r="L248" s="745"/>
    </row>
    <row r="249" spans="1:12" ht="14.5" hidden="1" customHeight="1" x14ac:dyDescent="0.35">
      <c r="A249" s="451"/>
      <c r="B249" s="291"/>
      <c r="C249" s="451"/>
      <c r="D249" s="291"/>
      <c r="E249" s="291"/>
      <c r="F249" s="414"/>
      <c r="G249" s="414"/>
      <c r="H249" s="70"/>
      <c r="I249" s="579"/>
      <c r="J249" s="442"/>
      <c r="K249" s="743"/>
      <c r="L249" s="745"/>
    </row>
    <row r="250" spans="1:12" ht="14.5" hidden="1" customHeight="1" x14ac:dyDescent="0.35">
      <c r="A250" s="451"/>
      <c r="B250" s="291"/>
      <c r="C250" s="451"/>
      <c r="D250" s="291"/>
      <c r="E250" s="291"/>
      <c r="F250" s="414"/>
      <c r="G250" s="414"/>
      <c r="H250" s="70"/>
      <c r="I250" s="579"/>
      <c r="J250" s="442"/>
      <c r="K250" s="743"/>
      <c r="L250" s="745"/>
    </row>
    <row r="251" spans="1:12" ht="14.5" hidden="1" customHeight="1" x14ac:dyDescent="0.35">
      <c r="A251" s="451"/>
      <c r="B251" s="291"/>
      <c r="C251" s="451"/>
      <c r="D251" s="291"/>
      <c r="E251" s="291"/>
      <c r="F251" s="414"/>
      <c r="G251" s="414"/>
      <c r="H251" s="70"/>
      <c r="I251" s="579"/>
      <c r="J251" s="442"/>
      <c r="K251" s="743"/>
      <c r="L251" s="745"/>
    </row>
    <row r="252" spans="1:12" ht="14.5" hidden="1" customHeight="1" x14ac:dyDescent="0.35">
      <c r="A252" s="451"/>
      <c r="B252" s="291"/>
      <c r="C252" s="451"/>
      <c r="D252" s="291"/>
      <c r="E252" s="291"/>
      <c r="F252" s="414"/>
      <c r="G252" s="414"/>
      <c r="H252" s="70"/>
      <c r="I252" s="579"/>
      <c r="J252" s="442"/>
      <c r="K252" s="743"/>
      <c r="L252" s="745"/>
    </row>
    <row r="253" spans="1:12" ht="14.5" hidden="1" customHeight="1" x14ac:dyDescent="0.35">
      <c r="A253" s="451"/>
      <c r="B253" s="291"/>
      <c r="C253" s="451"/>
      <c r="D253" s="291"/>
      <c r="E253" s="291"/>
      <c r="F253" s="414"/>
      <c r="G253" s="414"/>
      <c r="H253" s="70"/>
      <c r="I253" s="579"/>
      <c r="J253" s="442"/>
      <c r="K253" s="743"/>
      <c r="L253" s="745"/>
    </row>
    <row r="254" spans="1:12" ht="14.5" hidden="1" customHeight="1" x14ac:dyDescent="0.35">
      <c r="A254" s="451"/>
      <c r="B254" s="291"/>
      <c r="C254" s="451"/>
      <c r="D254" s="291"/>
      <c r="E254" s="291"/>
      <c r="F254" s="414"/>
      <c r="G254" s="414"/>
      <c r="H254" s="70"/>
      <c r="I254" s="579"/>
      <c r="J254" s="442"/>
      <c r="K254" s="743"/>
      <c r="L254" s="745"/>
    </row>
    <row r="255" spans="1:12" ht="14.5" hidden="1" customHeight="1" x14ac:dyDescent="0.35">
      <c r="A255" s="451"/>
      <c r="B255" s="291"/>
      <c r="C255" s="451"/>
      <c r="D255" s="291"/>
      <c r="E255" s="291"/>
      <c r="F255" s="414"/>
      <c r="G255" s="414"/>
      <c r="H255" s="70"/>
      <c r="I255" s="579"/>
      <c r="J255" s="442"/>
      <c r="K255" s="743"/>
      <c r="L255" s="745"/>
    </row>
    <row r="256" spans="1:12" ht="14.5" hidden="1" customHeight="1" x14ac:dyDescent="0.35">
      <c r="A256" s="451"/>
      <c r="B256" s="291"/>
      <c r="C256" s="451"/>
      <c r="D256" s="291"/>
      <c r="E256" s="291"/>
      <c r="F256" s="414"/>
      <c r="G256" s="414"/>
      <c r="H256" s="70"/>
      <c r="I256" s="579"/>
      <c r="J256" s="442"/>
      <c r="K256" s="743"/>
      <c r="L256" s="745"/>
    </row>
    <row r="257" spans="1:12" ht="14.5" hidden="1" customHeight="1" x14ac:dyDescent="0.35">
      <c r="A257" s="451"/>
      <c r="B257" s="291"/>
      <c r="C257" s="451"/>
      <c r="D257" s="291"/>
      <c r="E257" s="291"/>
      <c r="F257" s="414"/>
      <c r="G257" s="414"/>
      <c r="H257" s="70"/>
      <c r="I257" s="579"/>
      <c r="J257" s="442"/>
      <c r="K257" s="743"/>
      <c r="L257" s="745"/>
    </row>
    <row r="258" spans="1:12" ht="3.75" hidden="1" customHeight="1" x14ac:dyDescent="0.35">
      <c r="A258" s="449"/>
      <c r="B258" s="443"/>
      <c r="C258" s="449"/>
      <c r="D258" s="443"/>
      <c r="E258" s="443"/>
      <c r="F258" s="444"/>
      <c r="G258" s="444"/>
      <c r="H258" s="445"/>
      <c r="I258" s="735"/>
      <c r="J258" s="446"/>
      <c r="K258" s="743"/>
      <c r="L258" s="745"/>
    </row>
    <row r="259" spans="1:12" ht="14.5" hidden="1" customHeight="1" x14ac:dyDescent="0.35">
      <c r="A259" s="451"/>
      <c r="B259" s="291"/>
      <c r="C259" s="451"/>
      <c r="D259" s="291"/>
      <c r="E259" s="291"/>
      <c r="F259" s="414"/>
      <c r="G259" s="414"/>
      <c r="H259" s="70"/>
      <c r="I259" s="579"/>
      <c r="J259" s="442"/>
      <c r="K259" s="743"/>
      <c r="L259" s="745"/>
    </row>
    <row r="260" spans="1:12" ht="14.5" hidden="1" customHeight="1" x14ac:dyDescent="0.35">
      <c r="A260" s="451"/>
      <c r="B260" s="291"/>
      <c r="C260" s="451"/>
      <c r="D260" s="291"/>
      <c r="E260" s="291"/>
      <c r="F260" s="453"/>
      <c r="G260" s="453"/>
      <c r="H260" s="70"/>
      <c r="I260" s="579"/>
      <c r="J260" s="442"/>
      <c r="K260" s="743"/>
      <c r="L260" s="745"/>
    </row>
    <row r="261" spans="1:12" ht="14.5" hidden="1" customHeight="1" x14ac:dyDescent="0.35">
      <c r="A261" s="451"/>
      <c r="B261" s="291"/>
      <c r="C261" s="451"/>
      <c r="D261" s="291"/>
      <c r="E261" s="291"/>
      <c r="F261" s="414"/>
      <c r="G261" s="414"/>
      <c r="H261" s="70"/>
      <c r="I261" s="579"/>
      <c r="J261" s="442"/>
      <c r="K261" s="743"/>
      <c r="L261" s="745"/>
    </row>
    <row r="262" spans="1:12" ht="14.5" hidden="1" customHeight="1" x14ac:dyDescent="0.35">
      <c r="A262" s="451"/>
      <c r="B262" s="291"/>
      <c r="C262" s="451"/>
      <c r="D262" s="291"/>
      <c r="E262" s="291"/>
      <c r="F262" s="414"/>
      <c r="G262" s="414"/>
      <c r="H262" s="70"/>
      <c r="I262" s="579"/>
      <c r="J262" s="442"/>
      <c r="K262" s="743"/>
      <c r="L262" s="745"/>
    </row>
    <row r="263" spans="1:12" ht="14.5" hidden="1" customHeight="1" x14ac:dyDescent="0.35">
      <c r="A263" s="451"/>
      <c r="B263" s="291"/>
      <c r="C263" s="451"/>
      <c r="D263" s="291"/>
      <c r="E263" s="291"/>
      <c r="F263" s="414"/>
      <c r="G263" s="414"/>
      <c r="H263" s="70"/>
      <c r="I263" s="579"/>
      <c r="J263" s="442"/>
      <c r="K263" s="743"/>
      <c r="L263" s="745"/>
    </row>
    <row r="264" spans="1:12" ht="14.5" hidden="1" customHeight="1" x14ac:dyDescent="0.35">
      <c r="A264" s="451"/>
      <c r="B264" s="291"/>
      <c r="C264" s="451"/>
      <c r="D264" s="291"/>
      <c r="E264" s="291"/>
      <c r="F264" s="414"/>
      <c r="G264" s="414"/>
      <c r="H264" s="70"/>
      <c r="I264" s="579"/>
      <c r="J264" s="442"/>
      <c r="K264" s="743"/>
      <c r="L264" s="745"/>
    </row>
    <row r="265" spans="1:12" ht="14.5" hidden="1" customHeight="1" x14ac:dyDescent="0.35">
      <c r="A265" s="451"/>
      <c r="B265" s="291"/>
      <c r="C265" s="451"/>
      <c r="D265" s="291"/>
      <c r="E265" s="291"/>
      <c r="F265" s="414"/>
      <c r="G265" s="414"/>
      <c r="H265" s="70"/>
      <c r="I265" s="579"/>
      <c r="J265" s="442"/>
      <c r="K265" s="743"/>
      <c r="L265" s="745"/>
    </row>
    <row r="266" spans="1:12" ht="14.5" hidden="1" customHeight="1" x14ac:dyDescent="0.35">
      <c r="A266" s="451"/>
      <c r="B266" s="291"/>
      <c r="C266" s="451"/>
      <c r="D266" s="291"/>
      <c r="E266" s="291"/>
      <c r="F266" s="414"/>
      <c r="G266" s="414"/>
      <c r="H266" s="70"/>
      <c r="I266" s="579"/>
      <c r="J266" s="442"/>
      <c r="K266" s="743"/>
      <c r="L266" s="745"/>
    </row>
    <row r="267" spans="1:12" ht="14.5" hidden="1" customHeight="1" x14ac:dyDescent="0.35">
      <c r="A267" s="451"/>
      <c r="B267" s="291"/>
      <c r="C267" s="451"/>
      <c r="D267" s="291"/>
      <c r="E267" s="291"/>
      <c r="F267" s="434"/>
      <c r="G267" s="434"/>
      <c r="H267" s="70"/>
      <c r="I267" s="579"/>
      <c r="J267" s="442"/>
      <c r="K267" s="743"/>
      <c r="L267" s="745"/>
    </row>
    <row r="268" spans="1:12" ht="3.75" hidden="1" customHeight="1" x14ac:dyDescent="0.35">
      <c r="A268" s="449"/>
      <c r="B268" s="443"/>
      <c r="C268" s="449"/>
      <c r="D268" s="443"/>
      <c r="E268" s="443"/>
      <c r="F268" s="444"/>
      <c r="G268" s="444"/>
      <c r="H268" s="445"/>
      <c r="I268" s="735"/>
      <c r="J268" s="446"/>
      <c r="K268" s="743"/>
      <c r="L268" s="745"/>
    </row>
    <row r="269" spans="1:12" ht="14.5" hidden="1" customHeight="1" x14ac:dyDescent="0.35">
      <c r="A269" s="451"/>
      <c r="B269" s="291"/>
      <c r="C269" s="451"/>
      <c r="D269" s="291"/>
      <c r="E269" s="291"/>
      <c r="F269" s="434"/>
      <c r="G269" s="434"/>
      <c r="H269" s="70"/>
      <c r="I269" s="579"/>
      <c r="J269" s="442"/>
      <c r="K269" s="743"/>
      <c r="L269" s="745"/>
    </row>
    <row r="270" spans="1:12" ht="14.5" hidden="1" customHeight="1" x14ac:dyDescent="0.35">
      <c r="A270" s="451"/>
      <c r="B270" s="291"/>
      <c r="C270" s="451"/>
      <c r="D270" s="291"/>
      <c r="E270" s="291"/>
      <c r="F270" s="434"/>
      <c r="G270" s="434"/>
      <c r="H270" s="70"/>
      <c r="I270" s="579"/>
      <c r="J270" s="442"/>
      <c r="K270" s="743"/>
      <c r="L270" s="745"/>
    </row>
    <row r="271" spans="1:12" ht="14.5" hidden="1" customHeight="1" x14ac:dyDescent="0.35">
      <c r="A271" s="291"/>
      <c r="B271" s="291"/>
      <c r="C271" s="291"/>
      <c r="D271" s="291"/>
      <c r="E271" s="291"/>
      <c r="F271" s="434"/>
      <c r="G271" s="434"/>
      <c r="H271" s="70"/>
      <c r="I271" s="579"/>
      <c r="J271" s="442"/>
      <c r="K271" s="743"/>
      <c r="L271" s="745"/>
    </row>
    <row r="272" spans="1:12" ht="14.5" hidden="1" customHeight="1" x14ac:dyDescent="0.35">
      <c r="A272" s="291"/>
      <c r="B272" s="291"/>
      <c r="C272" s="291"/>
      <c r="D272" s="291"/>
      <c r="E272" s="291"/>
      <c r="F272" s="434"/>
      <c r="G272" s="434"/>
      <c r="H272" s="70"/>
      <c r="I272" s="579"/>
      <c r="J272" s="442"/>
      <c r="K272" s="743"/>
      <c r="L272" s="745"/>
    </row>
    <row r="273" spans="1:12" ht="14.5" hidden="1" customHeight="1" x14ac:dyDescent="0.35">
      <c r="A273" s="291"/>
      <c r="B273" s="291"/>
      <c r="C273" s="291"/>
      <c r="D273" s="291"/>
      <c r="E273" s="291"/>
      <c r="F273" s="434"/>
      <c r="G273" s="434"/>
      <c r="H273" s="291"/>
      <c r="I273" s="579"/>
      <c r="J273" s="442"/>
      <c r="K273" s="743"/>
      <c r="L273" s="745"/>
    </row>
    <row r="274" spans="1:12" ht="14.5" hidden="1" customHeight="1" x14ac:dyDescent="0.35">
      <c r="A274" s="291"/>
      <c r="B274" s="291"/>
      <c r="C274" s="291"/>
      <c r="D274" s="291"/>
      <c r="E274" s="291"/>
      <c r="F274" s="434"/>
      <c r="G274" s="434"/>
      <c r="H274" s="291"/>
      <c r="I274" s="579"/>
      <c r="J274" s="442"/>
      <c r="K274" s="743"/>
      <c r="L274" s="745"/>
    </row>
    <row r="275" spans="1:12" ht="3.75" hidden="1" customHeight="1" x14ac:dyDescent="0.35">
      <c r="A275" s="449"/>
      <c r="B275" s="443"/>
      <c r="C275" s="449"/>
      <c r="D275" s="443"/>
      <c r="E275" s="443"/>
      <c r="F275" s="444"/>
      <c r="G275" s="444"/>
      <c r="H275" s="445"/>
      <c r="I275" s="735"/>
      <c r="J275" s="446"/>
      <c r="K275" s="743"/>
      <c r="L275" s="745"/>
    </row>
    <row r="276" spans="1:12" ht="14.5" hidden="1" customHeight="1" x14ac:dyDescent="0.35">
      <c r="A276" s="291"/>
      <c r="B276" s="291"/>
      <c r="C276" s="291"/>
      <c r="D276" s="291"/>
      <c r="E276" s="291"/>
      <c r="F276" s="434"/>
      <c r="G276" s="434"/>
      <c r="H276" s="291"/>
      <c r="I276" s="579"/>
      <c r="J276" s="442"/>
      <c r="K276" s="743"/>
      <c r="L276" s="745"/>
    </row>
    <row r="277" spans="1:12" ht="3.75" hidden="1" customHeight="1" x14ac:dyDescent="0.35">
      <c r="A277" s="449"/>
      <c r="B277" s="443"/>
      <c r="C277" s="449"/>
      <c r="D277" s="443"/>
      <c r="E277" s="443"/>
      <c r="F277" s="444"/>
      <c r="G277" s="444"/>
      <c r="H277" s="445"/>
      <c r="I277" s="735"/>
      <c r="J277" s="446"/>
      <c r="K277" s="743"/>
      <c r="L277" s="745"/>
    </row>
    <row r="278" spans="1:12" ht="14.5" hidden="1" customHeight="1" x14ac:dyDescent="0.35">
      <c r="A278" s="291"/>
      <c r="B278" s="291"/>
      <c r="C278" s="291"/>
      <c r="D278" s="291"/>
      <c r="E278" s="291"/>
      <c r="F278" s="434"/>
      <c r="G278" s="434"/>
      <c r="H278" s="291"/>
      <c r="I278" s="579"/>
      <c r="J278" s="442"/>
      <c r="K278" s="743"/>
      <c r="L278" s="745"/>
    </row>
    <row r="279" spans="1:12" ht="3.75" hidden="1" customHeight="1" x14ac:dyDescent="0.35">
      <c r="A279" s="449"/>
      <c r="B279" s="443"/>
      <c r="C279" s="449"/>
      <c r="D279" s="443"/>
      <c r="E279" s="443"/>
      <c r="F279" s="444"/>
      <c r="G279" s="444"/>
      <c r="H279" s="445"/>
      <c r="I279" s="735"/>
      <c r="J279" s="446"/>
      <c r="K279" s="743"/>
      <c r="L279" s="745"/>
    </row>
    <row r="280" spans="1:12" ht="14.5" hidden="1" customHeight="1" x14ac:dyDescent="0.35">
      <c r="A280" s="291"/>
      <c r="B280" s="291"/>
      <c r="C280" s="291"/>
      <c r="D280" s="291"/>
      <c r="E280" s="291"/>
      <c r="F280" s="434"/>
      <c r="G280" s="434"/>
      <c r="H280" s="291"/>
      <c r="I280" s="579"/>
      <c r="J280" s="442"/>
      <c r="K280" s="743"/>
      <c r="L280" s="745"/>
    </row>
    <row r="281" spans="1:12" ht="14.5" hidden="1" customHeight="1" x14ac:dyDescent="0.35">
      <c r="A281" s="291"/>
      <c r="B281" s="291"/>
      <c r="C281" s="291"/>
      <c r="D281" s="291"/>
      <c r="E281" s="291"/>
      <c r="F281" s="434"/>
      <c r="G281" s="434"/>
      <c r="H281" s="291"/>
      <c r="I281" s="579"/>
      <c r="J281" s="442"/>
      <c r="K281" s="743"/>
      <c r="L281" s="745"/>
    </row>
    <row r="282" spans="1:12" ht="14.5" hidden="1" customHeight="1" x14ac:dyDescent="0.35">
      <c r="A282" s="291"/>
      <c r="B282" s="291"/>
      <c r="C282" s="291"/>
      <c r="D282" s="291"/>
      <c r="E282" s="291"/>
      <c r="F282" s="434"/>
      <c r="G282" s="434"/>
      <c r="H282" s="291"/>
      <c r="I282" s="579"/>
      <c r="J282" s="442"/>
      <c r="K282" s="743"/>
      <c r="L282" s="745"/>
    </row>
    <row r="283" spans="1:12" ht="3.75" hidden="1" customHeight="1" x14ac:dyDescent="0.35">
      <c r="A283" s="449"/>
      <c r="B283" s="443"/>
      <c r="C283" s="449"/>
      <c r="D283" s="443"/>
      <c r="E283" s="443"/>
      <c r="F283" s="444"/>
      <c r="G283" s="444"/>
      <c r="H283" s="445"/>
      <c r="I283" s="735"/>
      <c r="J283" s="446"/>
      <c r="K283" s="743"/>
      <c r="L283" s="745"/>
    </row>
    <row r="284" spans="1:12" ht="14.5" hidden="1" customHeight="1" x14ac:dyDescent="0.35">
      <c r="A284" s="291"/>
      <c r="B284" s="291"/>
      <c r="C284" s="291"/>
      <c r="D284" s="291"/>
      <c r="E284" s="291"/>
      <c r="F284" s="434"/>
      <c r="G284" s="434"/>
      <c r="H284" s="291"/>
      <c r="I284" s="579"/>
      <c r="J284" s="442"/>
      <c r="K284" s="743"/>
      <c r="L284" s="745"/>
    </row>
    <row r="285" spans="1:12" ht="14.5" hidden="1" customHeight="1" x14ac:dyDescent="0.35">
      <c r="A285" s="291"/>
      <c r="B285" s="291"/>
      <c r="C285" s="291"/>
      <c r="D285" s="291"/>
      <c r="E285" s="291"/>
      <c r="F285" s="434"/>
      <c r="G285" s="434"/>
      <c r="H285" s="291"/>
      <c r="I285" s="579"/>
      <c r="J285" s="442"/>
      <c r="K285" s="743"/>
      <c r="L285" s="745"/>
    </row>
    <row r="286" spans="1:12" ht="14.5" hidden="1" customHeight="1" x14ac:dyDescent="0.35">
      <c r="A286" s="291"/>
      <c r="B286" s="291"/>
      <c r="C286" s="291"/>
      <c r="D286" s="291"/>
      <c r="E286" s="291"/>
      <c r="F286" s="434"/>
      <c r="G286" s="434"/>
      <c r="H286" s="291"/>
      <c r="I286" s="579"/>
      <c r="J286" s="442"/>
      <c r="K286" s="743"/>
      <c r="L286" s="745"/>
    </row>
    <row r="287" spans="1:12" ht="14.5" hidden="1" customHeight="1" x14ac:dyDescent="0.35">
      <c r="A287" s="291"/>
      <c r="B287" s="291"/>
      <c r="C287" s="291"/>
      <c r="D287" s="291"/>
      <c r="E287" s="291"/>
      <c r="F287" s="434"/>
      <c r="G287" s="434"/>
      <c r="H287" s="291"/>
      <c r="I287" s="579"/>
      <c r="J287" s="442"/>
      <c r="K287" s="743"/>
      <c r="L287" s="745"/>
    </row>
    <row r="288" spans="1:12" ht="14.5" hidden="1" customHeight="1" x14ac:dyDescent="0.35">
      <c r="A288" s="291"/>
      <c r="B288" s="291"/>
      <c r="C288" s="291"/>
      <c r="D288" s="291"/>
      <c r="E288" s="291"/>
      <c r="F288" s="434"/>
      <c r="G288" s="434"/>
      <c r="H288" s="291"/>
      <c r="I288" s="579"/>
      <c r="J288" s="442"/>
      <c r="K288" s="743"/>
      <c r="L288" s="745"/>
    </row>
    <row r="289" spans="1:12" ht="14.5" hidden="1" customHeight="1" x14ac:dyDescent="0.35">
      <c r="A289" s="291"/>
      <c r="B289" s="291"/>
      <c r="C289" s="291"/>
      <c r="D289" s="291"/>
      <c r="E289" s="291"/>
      <c r="F289" s="434"/>
      <c r="G289" s="434"/>
      <c r="H289" s="291"/>
      <c r="I289" s="579"/>
      <c r="J289" s="442"/>
      <c r="K289" s="743"/>
      <c r="L289" s="745"/>
    </row>
    <row r="290" spans="1:12" ht="14.5" hidden="1" customHeight="1" x14ac:dyDescent="0.35">
      <c r="A290" s="291"/>
      <c r="B290" s="291"/>
      <c r="C290" s="291"/>
      <c r="D290" s="291"/>
      <c r="E290" s="291"/>
      <c r="F290" s="434"/>
      <c r="G290" s="434"/>
      <c r="H290" s="291"/>
      <c r="I290" s="579"/>
      <c r="J290" s="442"/>
      <c r="K290" s="743"/>
      <c r="L290" s="745"/>
    </row>
    <row r="291" spans="1:12" ht="14.5" hidden="1" customHeight="1" x14ac:dyDescent="0.35">
      <c r="A291" s="291"/>
      <c r="B291" s="291"/>
      <c r="C291" s="291"/>
      <c r="D291" s="291"/>
      <c r="E291" s="291"/>
      <c r="F291" s="434"/>
      <c r="G291" s="434"/>
      <c r="H291" s="291"/>
      <c r="I291" s="579"/>
      <c r="J291" s="442"/>
      <c r="K291" s="743"/>
      <c r="L291" s="745"/>
    </row>
    <row r="292" spans="1:12" ht="14.5" hidden="1" customHeight="1" x14ac:dyDescent="0.35">
      <c r="A292" s="291"/>
      <c r="B292" s="291"/>
      <c r="C292" s="291"/>
      <c r="D292" s="291"/>
      <c r="E292" s="291"/>
      <c r="F292" s="434"/>
      <c r="G292" s="434"/>
      <c r="H292" s="291"/>
      <c r="I292" s="579"/>
      <c r="J292" s="442"/>
      <c r="K292" s="743"/>
      <c r="L292" s="745"/>
    </row>
    <row r="293" spans="1:12" ht="14.5" hidden="1" customHeight="1" x14ac:dyDescent="0.35">
      <c r="A293" s="291"/>
      <c r="B293" s="291"/>
      <c r="C293" s="291"/>
      <c r="D293" s="291"/>
      <c r="E293" s="291"/>
      <c r="F293" s="434"/>
      <c r="G293" s="434"/>
      <c r="H293" s="291"/>
      <c r="I293" s="579"/>
      <c r="J293" s="442"/>
      <c r="K293" s="743"/>
      <c r="L293" s="745"/>
    </row>
    <row r="294" spans="1:12" ht="14.5" hidden="1" customHeight="1" x14ac:dyDescent="0.35">
      <c r="A294" s="291"/>
      <c r="B294" s="291"/>
      <c r="C294" s="291"/>
      <c r="D294" s="291"/>
      <c r="E294" s="291"/>
      <c r="F294" s="434"/>
      <c r="G294" s="434"/>
      <c r="H294" s="291"/>
      <c r="I294" s="579"/>
      <c r="J294" s="442"/>
      <c r="K294" s="743"/>
      <c r="L294" s="745"/>
    </row>
    <row r="295" spans="1:12" ht="14.5" hidden="1" customHeight="1" x14ac:dyDescent="0.35">
      <c r="A295" s="291"/>
      <c r="B295" s="291"/>
      <c r="C295" s="291"/>
      <c r="D295" s="291"/>
      <c r="E295" s="291"/>
      <c r="F295" s="434"/>
      <c r="G295" s="434"/>
      <c r="H295" s="291"/>
      <c r="I295" s="579"/>
      <c r="J295" s="442"/>
      <c r="K295" s="743"/>
      <c r="L295" s="745"/>
    </row>
    <row r="296" spans="1:12" ht="14.5" hidden="1" customHeight="1" x14ac:dyDescent="0.35">
      <c r="A296" s="291"/>
      <c r="B296" s="291"/>
      <c r="C296" s="291"/>
      <c r="D296" s="291"/>
      <c r="E296" s="291"/>
      <c r="F296" s="434"/>
      <c r="G296" s="434"/>
      <c r="H296" s="291"/>
      <c r="I296" s="579"/>
      <c r="J296" s="442"/>
      <c r="K296" s="743"/>
      <c r="L296" s="745"/>
    </row>
    <row r="297" spans="1:12" ht="3.75" hidden="1" customHeight="1" x14ac:dyDescent="0.35">
      <c r="A297" s="449"/>
      <c r="B297" s="443"/>
      <c r="C297" s="449"/>
      <c r="D297" s="443"/>
      <c r="E297" s="443"/>
      <c r="F297" s="444"/>
      <c r="G297" s="444"/>
      <c r="H297" s="445"/>
      <c r="I297" s="735"/>
      <c r="J297" s="446"/>
      <c r="K297" s="743"/>
      <c r="L297" s="745"/>
    </row>
    <row r="298" spans="1:12" ht="14.5" hidden="1" customHeight="1" x14ac:dyDescent="0.35">
      <c r="A298" s="291"/>
      <c r="B298" s="291"/>
      <c r="C298" s="291"/>
      <c r="D298" s="291"/>
      <c r="E298" s="291"/>
      <c r="F298" s="434"/>
      <c r="G298" s="434"/>
      <c r="H298" s="70"/>
      <c r="I298" s="579"/>
      <c r="J298" s="442"/>
      <c r="K298" s="743"/>
      <c r="L298" s="745"/>
    </row>
    <row r="299" spans="1:12" ht="14.5" hidden="1" customHeight="1" x14ac:dyDescent="0.35">
      <c r="A299" s="291"/>
      <c r="B299" s="291"/>
      <c r="C299" s="291"/>
      <c r="D299" s="291"/>
      <c r="E299" s="291"/>
      <c r="F299" s="434"/>
      <c r="G299" s="434"/>
      <c r="H299" s="70"/>
      <c r="I299" s="579"/>
      <c r="J299" s="442"/>
      <c r="K299" s="743"/>
      <c r="L299" s="745"/>
    </row>
    <row r="300" spans="1:12" ht="14.5" hidden="1" customHeight="1" x14ac:dyDescent="0.35">
      <c r="A300" s="291"/>
      <c r="B300" s="291"/>
      <c r="C300" s="291"/>
      <c r="D300" s="291"/>
      <c r="E300" s="291"/>
      <c r="F300" s="434"/>
      <c r="G300" s="434"/>
      <c r="H300" s="70"/>
      <c r="I300" s="579"/>
      <c r="J300" s="442"/>
      <c r="K300" s="743"/>
      <c r="L300" s="745"/>
    </row>
    <row r="301" spans="1:12" ht="14.5" hidden="1" customHeight="1" x14ac:dyDescent="0.35">
      <c r="A301" s="291"/>
      <c r="B301" s="291"/>
      <c r="C301" s="291"/>
      <c r="D301" s="291"/>
      <c r="E301" s="291"/>
      <c r="F301" s="434"/>
      <c r="G301" s="434"/>
      <c r="H301" s="291"/>
      <c r="I301" s="579"/>
      <c r="J301" s="442"/>
      <c r="K301" s="743"/>
      <c r="L301" s="745"/>
    </row>
    <row r="302" spans="1:12" ht="14.5" hidden="1" customHeight="1" x14ac:dyDescent="0.35">
      <c r="A302" s="291"/>
      <c r="B302" s="291"/>
      <c r="C302" s="291"/>
      <c r="D302" s="291"/>
      <c r="E302" s="291"/>
      <c r="F302" s="434"/>
      <c r="G302" s="434"/>
      <c r="H302" s="291"/>
      <c r="I302" s="579"/>
      <c r="J302" s="442"/>
      <c r="K302" s="743"/>
      <c r="L302" s="745"/>
    </row>
    <row r="303" spans="1:12" ht="14.5" hidden="1" customHeight="1" x14ac:dyDescent="0.35">
      <c r="A303" s="291"/>
      <c r="B303" s="291"/>
      <c r="C303" s="291"/>
      <c r="D303" s="291"/>
      <c r="E303" s="291"/>
      <c r="F303" s="434"/>
      <c r="G303" s="434"/>
      <c r="H303" s="291"/>
      <c r="I303" s="579"/>
      <c r="J303" s="442"/>
      <c r="K303" s="743"/>
      <c r="L303" s="745"/>
    </row>
    <row r="304" spans="1:12" ht="14.5" hidden="1" customHeight="1" x14ac:dyDescent="0.35">
      <c r="A304" s="291"/>
      <c r="B304" s="291"/>
      <c r="C304" s="291"/>
      <c r="D304" s="291"/>
      <c r="E304" s="291"/>
      <c r="F304" s="434"/>
      <c r="G304" s="434"/>
      <c r="H304" s="291"/>
      <c r="I304" s="579"/>
      <c r="J304" s="442"/>
      <c r="K304" s="743"/>
      <c r="L304" s="745"/>
    </row>
    <row r="305" spans="1:12" ht="14.5" hidden="1" customHeight="1" x14ac:dyDescent="0.35">
      <c r="A305" s="291"/>
      <c r="B305" s="291"/>
      <c r="C305" s="291"/>
      <c r="D305" s="291"/>
      <c r="E305" s="291"/>
      <c r="F305" s="434"/>
      <c r="G305" s="434"/>
      <c r="H305" s="291"/>
      <c r="I305" s="579"/>
      <c r="J305" s="442"/>
      <c r="K305" s="743"/>
      <c r="L305" s="745"/>
    </row>
    <row r="306" spans="1:12" ht="14.5" hidden="1" customHeight="1" x14ac:dyDescent="0.35">
      <c r="A306" s="291"/>
      <c r="B306" s="291"/>
      <c r="C306" s="291"/>
      <c r="D306" s="291"/>
      <c r="E306" s="291"/>
      <c r="F306" s="434"/>
      <c r="G306" s="434"/>
      <c r="H306" s="291"/>
      <c r="I306" s="579"/>
      <c r="J306" s="442"/>
      <c r="K306" s="743"/>
      <c r="L306" s="745"/>
    </row>
    <row r="307" spans="1:12" ht="14.5" hidden="1" customHeight="1" x14ac:dyDescent="0.35">
      <c r="A307" s="291"/>
      <c r="B307" s="291"/>
      <c r="C307" s="291"/>
      <c r="D307" s="291"/>
      <c r="E307" s="291"/>
      <c r="F307" s="434"/>
      <c r="G307" s="434"/>
      <c r="H307" s="291"/>
      <c r="I307" s="579"/>
      <c r="J307" s="442"/>
      <c r="K307" s="743"/>
      <c r="L307" s="745"/>
    </row>
    <row r="308" spans="1:12" ht="14.5" hidden="1" customHeight="1" x14ac:dyDescent="0.35">
      <c r="A308" s="291"/>
      <c r="B308" s="291"/>
      <c r="C308" s="291"/>
      <c r="D308" s="291"/>
      <c r="E308" s="291"/>
      <c r="F308" s="434"/>
      <c r="G308" s="434"/>
      <c r="H308" s="291"/>
      <c r="I308" s="579"/>
      <c r="J308" s="442"/>
      <c r="K308" s="743"/>
      <c r="L308" s="745"/>
    </row>
    <row r="309" spans="1:12" ht="14.5" hidden="1" customHeight="1" x14ac:dyDescent="0.35">
      <c r="A309" s="291"/>
      <c r="B309" s="291"/>
      <c r="C309" s="291"/>
      <c r="D309" s="291"/>
      <c r="E309" s="291"/>
      <c r="F309" s="434"/>
      <c r="G309" s="434"/>
      <c r="H309" s="291"/>
      <c r="I309" s="579"/>
      <c r="J309" s="442"/>
      <c r="K309" s="743"/>
      <c r="L309" s="745"/>
    </row>
    <row r="310" spans="1:12" ht="14.5" hidden="1" customHeight="1" x14ac:dyDescent="0.35">
      <c r="A310" s="291"/>
      <c r="B310" s="291"/>
      <c r="C310" s="291"/>
      <c r="D310" s="291"/>
      <c r="E310" s="291"/>
      <c r="F310" s="434"/>
      <c r="G310" s="434"/>
      <c r="H310" s="291"/>
      <c r="I310" s="579"/>
      <c r="J310" s="442"/>
      <c r="K310" s="743"/>
      <c r="L310" s="745"/>
    </row>
    <row r="311" spans="1:12" ht="14.5" hidden="1" customHeight="1" x14ac:dyDescent="0.35">
      <c r="A311" s="291"/>
      <c r="B311" s="291"/>
      <c r="C311" s="291"/>
      <c r="D311" s="291"/>
      <c r="E311" s="291"/>
      <c r="F311" s="434"/>
      <c r="G311" s="434"/>
      <c r="H311" s="291"/>
      <c r="I311" s="579"/>
      <c r="J311" s="442"/>
      <c r="K311" s="743"/>
      <c r="L311" s="745"/>
    </row>
    <row r="312" spans="1:12" ht="14.5" hidden="1" customHeight="1" x14ac:dyDescent="0.35">
      <c r="A312" s="291"/>
      <c r="B312" s="291"/>
      <c r="C312" s="291"/>
      <c r="D312" s="291"/>
      <c r="E312" s="291"/>
      <c r="F312" s="434"/>
      <c r="G312" s="434"/>
      <c r="H312" s="291"/>
      <c r="I312" s="579"/>
      <c r="J312" s="442"/>
      <c r="K312" s="743"/>
      <c r="L312" s="745"/>
    </row>
    <row r="313" spans="1:12" ht="14.5" hidden="1" customHeight="1" x14ac:dyDescent="0.35">
      <c r="A313" s="291"/>
      <c r="B313" s="291"/>
      <c r="C313" s="291"/>
      <c r="D313" s="291"/>
      <c r="E313" s="291"/>
      <c r="F313" s="434"/>
      <c r="G313" s="434"/>
      <c r="H313" s="291"/>
      <c r="I313" s="579"/>
      <c r="J313" s="442"/>
      <c r="K313" s="743"/>
      <c r="L313" s="745"/>
    </row>
    <row r="314" spans="1:12" ht="14.5" hidden="1" customHeight="1" x14ac:dyDescent="0.35">
      <c r="A314" s="291"/>
      <c r="B314" s="291"/>
      <c r="C314" s="291"/>
      <c r="D314" s="291"/>
      <c r="E314" s="291"/>
      <c r="F314" s="434"/>
      <c r="G314" s="434"/>
      <c r="H314" s="291"/>
      <c r="I314" s="579"/>
      <c r="J314" s="442"/>
      <c r="K314" s="743"/>
      <c r="L314" s="745"/>
    </row>
    <row r="315" spans="1:12" ht="14.5" hidden="1" customHeight="1" x14ac:dyDescent="0.35">
      <c r="A315" s="291"/>
      <c r="B315" s="291"/>
      <c r="C315" s="291"/>
      <c r="D315" s="291"/>
      <c r="E315" s="291"/>
      <c r="F315" s="434"/>
      <c r="G315" s="434"/>
      <c r="H315" s="291"/>
      <c r="I315" s="579"/>
      <c r="J315" s="442"/>
      <c r="K315" s="743"/>
      <c r="L315" s="745"/>
    </row>
    <row r="316" spans="1:12" ht="14.5" hidden="1" customHeight="1" x14ac:dyDescent="0.35">
      <c r="A316" s="291"/>
      <c r="B316" s="291"/>
      <c r="C316" s="291"/>
      <c r="D316" s="291"/>
      <c r="E316" s="291"/>
      <c r="F316" s="434"/>
      <c r="G316" s="434"/>
      <c r="H316" s="291"/>
      <c r="I316" s="579"/>
      <c r="J316" s="442"/>
      <c r="K316" s="743"/>
      <c r="L316" s="745"/>
    </row>
    <row r="317" spans="1:12" ht="3.75" hidden="1" customHeight="1" x14ac:dyDescent="0.35">
      <c r="A317" s="449"/>
      <c r="B317" s="443"/>
      <c r="C317" s="449"/>
      <c r="D317" s="443"/>
      <c r="E317" s="443"/>
      <c r="F317" s="444"/>
      <c r="G317" s="444"/>
      <c r="H317" s="445"/>
      <c r="I317" s="735"/>
      <c r="J317" s="446"/>
      <c r="K317" s="743"/>
      <c r="L317" s="745"/>
    </row>
    <row r="318" spans="1:12" ht="14.5" hidden="1" customHeight="1" x14ac:dyDescent="0.35">
      <c r="A318" s="291"/>
      <c r="B318" s="291"/>
      <c r="C318" s="291"/>
      <c r="D318" s="291"/>
      <c r="E318" s="291"/>
      <c r="F318" s="434"/>
      <c r="G318" s="434"/>
      <c r="H318" s="291"/>
      <c r="I318" s="579"/>
      <c r="J318" s="442"/>
      <c r="K318" s="743"/>
      <c r="L318" s="745"/>
    </row>
    <row r="319" spans="1:12" ht="14.5" hidden="1" customHeight="1" x14ac:dyDescent="0.35">
      <c r="A319" s="291"/>
      <c r="B319" s="291"/>
      <c r="C319" s="291"/>
      <c r="D319" s="291"/>
      <c r="E319" s="291"/>
      <c r="F319" s="434"/>
      <c r="G319" s="434"/>
      <c r="H319" s="291"/>
      <c r="I319" s="579"/>
      <c r="J319" s="442"/>
      <c r="K319" s="743"/>
      <c r="L319" s="745"/>
    </row>
    <row r="320" spans="1:12" ht="14.5" hidden="1" customHeight="1" x14ac:dyDescent="0.35">
      <c r="A320" s="291"/>
      <c r="B320" s="291"/>
      <c r="C320" s="291"/>
      <c r="D320" s="291"/>
      <c r="E320" s="291"/>
      <c r="F320" s="434"/>
      <c r="G320" s="434"/>
      <c r="H320" s="291"/>
      <c r="I320" s="579"/>
      <c r="J320" s="442"/>
      <c r="K320" s="743"/>
      <c r="L320" s="745"/>
    </row>
    <row r="321" spans="1:12" ht="14.5" hidden="1" customHeight="1" x14ac:dyDescent="0.35">
      <c r="A321" s="291"/>
      <c r="B321" s="291"/>
      <c r="C321" s="291"/>
      <c r="D321" s="291"/>
      <c r="E321" s="291"/>
      <c r="F321" s="434"/>
      <c r="G321" s="434"/>
      <c r="H321" s="291"/>
      <c r="I321" s="579"/>
      <c r="J321" s="442"/>
      <c r="K321" s="743"/>
      <c r="L321" s="745"/>
    </row>
    <row r="322" spans="1:12" ht="3.75" hidden="1" customHeight="1" x14ac:dyDescent="0.35">
      <c r="A322" s="449"/>
      <c r="B322" s="443"/>
      <c r="C322" s="449"/>
      <c r="D322" s="443"/>
      <c r="E322" s="443"/>
      <c r="F322" s="444"/>
      <c r="G322" s="444"/>
      <c r="H322" s="445"/>
      <c r="I322" s="735"/>
      <c r="J322" s="446"/>
      <c r="K322" s="743"/>
      <c r="L322" s="745"/>
    </row>
    <row r="323" spans="1:12" ht="14.5" hidden="1" customHeight="1" x14ac:dyDescent="0.35">
      <c r="A323" s="291"/>
      <c r="B323" s="291"/>
      <c r="C323" s="291"/>
      <c r="D323" s="291"/>
      <c r="E323" s="291"/>
      <c r="F323" s="434"/>
      <c r="G323" s="434"/>
      <c r="H323" s="291"/>
      <c r="I323" s="579"/>
      <c r="J323" s="442"/>
      <c r="K323" s="743"/>
      <c r="L323" s="745"/>
    </row>
    <row r="324" spans="1:12" ht="14.5" hidden="1" customHeight="1" x14ac:dyDescent="0.35">
      <c r="A324" s="291"/>
      <c r="B324" s="291"/>
      <c r="C324" s="291"/>
      <c r="D324" s="291"/>
      <c r="E324" s="291"/>
      <c r="F324" s="434"/>
      <c r="G324" s="434"/>
      <c r="H324" s="291"/>
      <c r="I324" s="579"/>
      <c r="J324" s="442"/>
      <c r="K324" s="743"/>
      <c r="L324" s="745"/>
    </row>
    <row r="325" spans="1:12" ht="14.5" hidden="1" customHeight="1" x14ac:dyDescent="0.35">
      <c r="A325" s="291"/>
      <c r="B325" s="291"/>
      <c r="C325" s="291"/>
      <c r="D325" s="291"/>
      <c r="E325" s="291"/>
      <c r="F325" s="434"/>
      <c r="G325" s="434"/>
      <c r="H325" s="291"/>
      <c r="I325" s="579"/>
      <c r="J325" s="442"/>
      <c r="K325" s="743"/>
      <c r="L325" s="745"/>
    </row>
    <row r="326" spans="1:12" ht="3.75" hidden="1" customHeight="1" x14ac:dyDescent="0.35">
      <c r="A326" s="449"/>
      <c r="B326" s="443"/>
      <c r="C326" s="449"/>
      <c r="D326" s="443"/>
      <c r="E326" s="443"/>
      <c r="F326" s="444"/>
      <c r="G326" s="444"/>
      <c r="H326" s="445"/>
      <c r="I326" s="735"/>
      <c r="J326" s="446"/>
      <c r="K326" s="743"/>
      <c r="L326" s="745"/>
    </row>
    <row r="327" spans="1:12" ht="14.5" hidden="1" customHeight="1" x14ac:dyDescent="0.35">
      <c r="A327" s="291"/>
      <c r="B327" s="291"/>
      <c r="C327" s="291"/>
      <c r="D327" s="291"/>
      <c r="E327" s="291"/>
      <c r="F327" s="434"/>
      <c r="G327" s="434"/>
      <c r="H327" s="291"/>
      <c r="I327" s="579"/>
      <c r="J327" s="442"/>
      <c r="K327" s="743"/>
      <c r="L327" s="745"/>
    </row>
    <row r="328" spans="1:12" ht="3.75" hidden="1" customHeight="1" x14ac:dyDescent="0.35">
      <c r="A328" s="449"/>
      <c r="B328" s="443"/>
      <c r="C328" s="449"/>
      <c r="D328" s="443"/>
      <c r="E328" s="443"/>
      <c r="F328" s="444"/>
      <c r="G328" s="444"/>
      <c r="H328" s="445"/>
      <c r="I328" s="735"/>
      <c r="J328" s="446"/>
      <c r="K328" s="743"/>
      <c r="L328" s="745"/>
    </row>
    <row r="329" spans="1:12" ht="14.5" hidden="1" customHeight="1" x14ac:dyDescent="0.35">
      <c r="A329" s="291"/>
      <c r="B329" s="291"/>
      <c r="C329" s="291"/>
      <c r="D329" s="291"/>
      <c r="E329" s="291"/>
      <c r="F329" s="434"/>
      <c r="G329" s="434"/>
      <c r="H329" s="291"/>
      <c r="I329" s="579"/>
      <c r="J329" s="442"/>
      <c r="K329" s="743"/>
      <c r="L329" s="745"/>
    </row>
    <row r="330" spans="1:12" ht="3.75" hidden="1" customHeight="1" x14ac:dyDescent="0.35">
      <c r="A330" s="449"/>
      <c r="B330" s="443"/>
      <c r="C330" s="449"/>
      <c r="D330" s="443"/>
      <c r="E330" s="443"/>
      <c r="F330" s="444"/>
      <c r="G330" s="444"/>
      <c r="H330" s="445"/>
      <c r="I330" s="735"/>
      <c r="J330" s="446"/>
      <c r="K330" s="743"/>
      <c r="L330" s="745"/>
    </row>
    <row r="331" spans="1:12" ht="14.5" hidden="1" customHeight="1" x14ac:dyDescent="0.35">
      <c r="A331" s="291"/>
      <c r="B331" s="291"/>
      <c r="C331" s="291"/>
      <c r="D331" s="291"/>
      <c r="E331" s="291"/>
      <c r="F331" s="434"/>
      <c r="G331" s="434"/>
      <c r="H331" s="291"/>
      <c r="I331" s="579"/>
      <c r="J331" s="442"/>
      <c r="K331" s="743"/>
      <c r="L331" s="745"/>
    </row>
    <row r="332" spans="1:12" ht="3.75" hidden="1" customHeight="1" x14ac:dyDescent="0.35">
      <c r="A332" s="449"/>
      <c r="B332" s="443"/>
      <c r="C332" s="449"/>
      <c r="D332" s="443"/>
      <c r="E332" s="443"/>
      <c r="F332" s="444"/>
      <c r="G332" s="444"/>
      <c r="H332" s="445"/>
      <c r="I332" s="735"/>
      <c r="J332" s="446"/>
      <c r="K332" s="743"/>
      <c r="L332" s="745"/>
    </row>
    <row r="333" spans="1:12" ht="14.5" hidden="1" customHeight="1" x14ac:dyDescent="0.35">
      <c r="A333" s="291"/>
      <c r="B333" s="291"/>
      <c r="C333" s="291"/>
      <c r="D333" s="291"/>
      <c r="E333" s="291"/>
      <c r="F333" s="434"/>
      <c r="G333" s="434"/>
      <c r="H333" s="291"/>
      <c r="I333" s="579"/>
      <c r="J333" s="442"/>
      <c r="K333" s="743"/>
      <c r="L333" s="745"/>
    </row>
    <row r="334" spans="1:12" ht="14.5" hidden="1" customHeight="1" x14ac:dyDescent="0.35">
      <c r="A334" s="291"/>
      <c r="B334" s="291"/>
      <c r="C334" s="291"/>
      <c r="D334" s="291"/>
      <c r="E334" s="291"/>
      <c r="F334" s="434"/>
      <c r="G334" s="434"/>
      <c r="H334" s="291"/>
      <c r="I334" s="579"/>
      <c r="J334" s="442"/>
      <c r="K334" s="743"/>
      <c r="L334" s="745"/>
    </row>
    <row r="335" spans="1:12" ht="14.5" hidden="1" customHeight="1" x14ac:dyDescent="0.35">
      <c r="A335" s="291"/>
      <c r="B335" s="291"/>
      <c r="C335" s="291"/>
      <c r="D335" s="291"/>
      <c r="E335" s="291"/>
      <c r="F335" s="434"/>
      <c r="G335" s="434"/>
      <c r="H335" s="291"/>
      <c r="I335" s="579"/>
      <c r="J335" s="442"/>
      <c r="K335" s="743"/>
      <c r="L335" s="745"/>
    </row>
    <row r="336" spans="1:12" ht="3.75" hidden="1" customHeight="1" x14ac:dyDescent="0.35">
      <c r="A336" s="449"/>
      <c r="B336" s="443"/>
      <c r="C336" s="449"/>
      <c r="D336" s="443"/>
      <c r="E336" s="443"/>
      <c r="F336" s="444"/>
      <c r="G336" s="444"/>
      <c r="H336" s="445"/>
      <c r="I336" s="735"/>
      <c r="J336" s="446"/>
      <c r="K336" s="743"/>
      <c r="L336" s="745"/>
    </row>
    <row r="337" spans="1:12" ht="14.5" hidden="1" customHeight="1" x14ac:dyDescent="0.35">
      <c r="A337" s="291"/>
      <c r="B337" s="291"/>
      <c r="C337" s="291"/>
      <c r="D337" s="291"/>
      <c r="E337" s="291"/>
      <c r="F337" s="434"/>
      <c r="G337" s="434"/>
      <c r="H337" s="291"/>
      <c r="I337" s="579"/>
      <c r="J337" s="442"/>
      <c r="K337" s="743"/>
      <c r="L337" s="745"/>
    </row>
    <row r="338" spans="1:12" ht="3.75" hidden="1" customHeight="1" x14ac:dyDescent="0.35">
      <c r="A338" s="449"/>
      <c r="B338" s="443"/>
      <c r="C338" s="449"/>
      <c r="D338" s="443"/>
      <c r="E338" s="443"/>
      <c r="F338" s="444"/>
      <c r="G338" s="444"/>
      <c r="H338" s="445"/>
      <c r="I338" s="735"/>
      <c r="J338" s="446"/>
      <c r="K338" s="743"/>
      <c r="L338" s="745"/>
    </row>
    <row r="339" spans="1:12" ht="14.5" hidden="1" customHeight="1" x14ac:dyDescent="0.35">
      <c r="A339" s="291"/>
      <c r="B339" s="291"/>
      <c r="C339" s="291"/>
      <c r="D339" s="291"/>
      <c r="E339" s="291"/>
      <c r="F339" s="434"/>
      <c r="G339" s="434"/>
      <c r="H339" s="291"/>
      <c r="I339" s="579"/>
      <c r="J339" s="442"/>
      <c r="K339" s="743"/>
      <c r="L339" s="745"/>
    </row>
    <row r="340" spans="1:12" ht="14.5" hidden="1" customHeight="1" x14ac:dyDescent="0.35">
      <c r="A340" s="291"/>
      <c r="B340" s="291"/>
      <c r="C340" s="291"/>
      <c r="D340" s="291"/>
      <c r="E340" s="291"/>
      <c r="F340" s="291"/>
      <c r="G340" s="291"/>
      <c r="H340" s="291"/>
      <c r="I340" s="579"/>
      <c r="J340" s="418"/>
      <c r="K340" s="743"/>
      <c r="L340" s="745"/>
    </row>
    <row r="341" spans="1:12" ht="14.5" hidden="1" customHeight="1" x14ac:dyDescent="0.35">
      <c r="A341" s="291"/>
      <c r="B341" s="291"/>
      <c r="C341" s="291"/>
      <c r="D341" s="291"/>
      <c r="E341" s="291"/>
      <c r="F341" s="291"/>
      <c r="G341" s="291"/>
      <c r="H341" s="291"/>
      <c r="I341" s="579"/>
      <c r="J341" s="418"/>
      <c r="K341" s="743"/>
      <c r="L341" s="745"/>
    </row>
    <row r="342" spans="1:12" ht="14.5" hidden="1" customHeight="1" x14ac:dyDescent="0.35">
      <c r="A342" s="291"/>
      <c r="B342" s="291"/>
      <c r="C342" s="291"/>
      <c r="D342" s="291"/>
      <c r="E342" s="291"/>
      <c r="F342" s="291"/>
      <c r="G342" s="291"/>
      <c r="H342" s="291"/>
      <c r="I342" s="579"/>
      <c r="J342" s="418"/>
      <c r="K342" s="743"/>
      <c r="L342" s="745"/>
    </row>
    <row r="343" spans="1:12" ht="14.5" hidden="1" customHeight="1" x14ac:dyDescent="0.35">
      <c r="A343" s="291"/>
      <c r="B343" s="291"/>
      <c r="C343" s="291"/>
      <c r="D343" s="291"/>
      <c r="E343" s="291"/>
      <c r="F343" s="291"/>
      <c r="G343" s="291"/>
      <c r="H343" s="291"/>
      <c r="I343" s="579"/>
      <c r="J343" s="418"/>
      <c r="K343" s="743"/>
      <c r="L343" s="745"/>
    </row>
    <row r="344" spans="1:12" ht="14.5" hidden="1" customHeight="1" x14ac:dyDescent="0.35">
      <c r="A344" s="291"/>
      <c r="B344" s="291"/>
      <c r="C344" s="291"/>
      <c r="D344" s="291"/>
      <c r="E344" s="291"/>
      <c r="F344" s="291"/>
      <c r="G344" s="291"/>
      <c r="H344" s="291"/>
      <c r="I344" s="579"/>
      <c r="J344" s="418"/>
      <c r="K344" s="743"/>
      <c r="L344" s="745"/>
    </row>
    <row r="345" spans="1:12" ht="14.5" hidden="1" customHeight="1" x14ac:dyDescent="0.35">
      <c r="A345" s="291"/>
      <c r="B345" s="291"/>
      <c r="C345" s="291"/>
      <c r="D345" s="291"/>
      <c r="E345" s="291"/>
      <c r="F345" s="291"/>
      <c r="G345" s="291"/>
      <c r="H345" s="291"/>
      <c r="I345" s="579"/>
      <c r="J345" s="418"/>
      <c r="K345" s="743"/>
      <c r="L345" s="745"/>
    </row>
    <row r="346" spans="1:12" ht="14.5" hidden="1" customHeight="1" x14ac:dyDescent="0.35">
      <c r="A346" s="291"/>
      <c r="B346" s="291"/>
      <c r="C346" s="291"/>
      <c r="D346" s="291"/>
      <c r="E346" s="291"/>
      <c r="F346" s="291"/>
      <c r="G346" s="291"/>
      <c r="H346" s="291"/>
      <c r="I346" s="579"/>
      <c r="J346" s="418"/>
      <c r="K346" s="743"/>
      <c r="L346" s="745"/>
    </row>
    <row r="347" spans="1:12" ht="14.5" hidden="1" customHeight="1" x14ac:dyDescent="0.35">
      <c r="A347" s="291"/>
      <c r="B347" s="291"/>
      <c r="C347" s="291"/>
      <c r="D347" s="291"/>
      <c r="E347" s="291"/>
      <c r="F347" s="291"/>
      <c r="G347" s="291"/>
      <c r="H347" s="291"/>
      <c r="I347" s="579"/>
      <c r="J347" s="418"/>
      <c r="K347" s="743"/>
      <c r="L347" s="745"/>
    </row>
    <row r="348" spans="1:12" ht="14.5" hidden="1" customHeight="1" x14ac:dyDescent="0.35">
      <c r="A348" s="291"/>
      <c r="B348" s="291"/>
      <c r="C348" s="291"/>
      <c r="D348" s="291"/>
      <c r="E348" s="291"/>
      <c r="F348" s="291"/>
      <c r="G348" s="291"/>
      <c r="H348" s="291"/>
      <c r="I348" s="579"/>
      <c r="J348" s="418"/>
      <c r="K348" s="743"/>
      <c r="L348" s="745"/>
    </row>
    <row r="349" spans="1:12" ht="14.5" hidden="1" customHeight="1" x14ac:dyDescent="0.35">
      <c r="A349" s="291"/>
      <c r="B349" s="291"/>
      <c r="C349" s="291"/>
      <c r="D349" s="291"/>
      <c r="E349" s="291"/>
      <c r="F349" s="291"/>
      <c r="G349" s="291"/>
      <c r="H349" s="291"/>
      <c r="I349" s="579"/>
      <c r="J349" s="418"/>
      <c r="K349" s="743"/>
      <c r="L349" s="745"/>
    </row>
    <row r="350" spans="1:12" ht="14.5" hidden="1" customHeight="1" x14ac:dyDescent="0.35">
      <c r="A350" s="291"/>
      <c r="B350" s="291"/>
      <c r="C350" s="291"/>
      <c r="D350" s="291"/>
      <c r="E350" s="291"/>
      <c r="F350" s="291"/>
      <c r="G350" s="291"/>
      <c r="H350" s="291"/>
      <c r="I350" s="579"/>
      <c r="J350" s="418"/>
      <c r="K350" s="743"/>
      <c r="L350" s="745"/>
    </row>
    <row r="351" spans="1:12" ht="14.5" hidden="1" customHeight="1" x14ac:dyDescent="0.35">
      <c r="A351" s="291"/>
      <c r="B351" s="291"/>
      <c r="C351" s="291"/>
      <c r="D351" s="291"/>
      <c r="E351" s="291"/>
      <c r="F351" s="291"/>
      <c r="G351" s="291"/>
      <c r="H351" s="291"/>
      <c r="I351" s="579"/>
      <c r="J351" s="418"/>
      <c r="K351" s="743"/>
      <c r="L351" s="745"/>
    </row>
    <row r="352" spans="1:12" ht="14.5" hidden="1" customHeight="1" x14ac:dyDescent="0.35">
      <c r="A352" s="291"/>
      <c r="B352" s="291"/>
      <c r="C352" s="291"/>
      <c r="D352" s="291"/>
      <c r="E352" s="291"/>
      <c r="F352" s="291"/>
      <c r="G352" s="291"/>
      <c r="H352" s="291"/>
      <c r="I352" s="579"/>
      <c r="J352" s="418"/>
      <c r="K352" s="743"/>
      <c r="L352" s="745"/>
    </row>
    <row r="353" spans="1:12" ht="14.5" hidden="1" customHeight="1" x14ac:dyDescent="0.35">
      <c r="A353" s="291"/>
      <c r="B353" s="291"/>
      <c r="C353" s="291"/>
      <c r="D353" s="291"/>
      <c r="E353" s="291"/>
      <c r="F353" s="291"/>
      <c r="G353" s="291"/>
      <c r="H353" s="291"/>
      <c r="I353" s="579"/>
      <c r="J353" s="418"/>
      <c r="K353" s="743"/>
      <c r="L353" s="745"/>
    </row>
    <row r="354" spans="1:12" ht="14.5" hidden="1" customHeight="1" x14ac:dyDescent="0.35">
      <c r="A354" s="291"/>
      <c r="B354" s="291"/>
      <c r="C354" s="291"/>
      <c r="D354" s="291"/>
      <c r="E354" s="291"/>
      <c r="F354" s="291"/>
      <c r="G354" s="291"/>
      <c r="H354" s="291"/>
      <c r="I354" s="579"/>
      <c r="J354" s="418"/>
      <c r="K354" s="743"/>
      <c r="L354" s="745"/>
    </row>
    <row r="355" spans="1:12" ht="14.5" hidden="1" customHeight="1" x14ac:dyDescent="0.35">
      <c r="A355" s="291"/>
      <c r="B355" s="291"/>
      <c r="C355" s="291"/>
      <c r="D355" s="291"/>
      <c r="E355" s="291"/>
      <c r="F355" s="291"/>
      <c r="G355" s="291"/>
      <c r="H355" s="291"/>
      <c r="I355" s="579"/>
      <c r="J355" s="418"/>
      <c r="K355" s="743"/>
      <c r="L355" s="745"/>
    </row>
    <row r="356" spans="1:12" ht="14.5" hidden="1" customHeight="1" x14ac:dyDescent="0.35">
      <c r="A356" s="291"/>
      <c r="B356" s="291"/>
      <c r="C356" s="291"/>
      <c r="D356" s="291"/>
      <c r="E356" s="291"/>
      <c r="F356" s="291"/>
      <c r="G356" s="291"/>
      <c r="H356" s="291"/>
      <c r="I356" s="579"/>
      <c r="J356" s="418"/>
      <c r="K356" s="743"/>
      <c r="L356" s="745"/>
    </row>
    <row r="357" spans="1:12" ht="14.5" hidden="1" customHeight="1" x14ac:dyDescent="0.35">
      <c r="A357" s="291"/>
      <c r="B357" s="291"/>
      <c r="C357" s="291"/>
      <c r="D357" s="291"/>
      <c r="E357" s="291"/>
      <c r="F357" s="291"/>
      <c r="G357" s="291"/>
      <c r="H357" s="291"/>
      <c r="I357" s="579"/>
      <c r="J357" s="418"/>
      <c r="K357" s="743"/>
      <c r="L357" s="745"/>
    </row>
    <row r="358" spans="1:12" ht="14.5" hidden="1" customHeight="1" x14ac:dyDescent="0.35">
      <c r="A358" s="291"/>
      <c r="B358" s="291"/>
      <c r="C358" s="291"/>
      <c r="D358" s="291"/>
      <c r="E358" s="291"/>
      <c r="F358" s="291"/>
      <c r="G358" s="291"/>
      <c r="H358" s="291"/>
      <c r="I358" s="579"/>
      <c r="J358" s="418"/>
      <c r="K358" s="743"/>
      <c r="L358" s="745"/>
    </row>
    <row r="359" spans="1:12" ht="14.5" hidden="1" customHeight="1" x14ac:dyDescent="0.35">
      <c r="A359" s="291"/>
      <c r="B359" s="291"/>
      <c r="C359" s="291"/>
      <c r="D359" s="291"/>
      <c r="E359" s="291"/>
      <c r="F359" s="291"/>
      <c r="G359" s="291"/>
      <c r="H359" s="291"/>
      <c r="I359" s="579"/>
      <c r="J359" s="418"/>
      <c r="K359" s="743"/>
      <c r="L359" s="745"/>
    </row>
    <row r="360" spans="1:12" ht="14.5" hidden="1" customHeight="1" x14ac:dyDescent="0.35">
      <c r="A360" s="291"/>
      <c r="B360" s="291"/>
      <c r="C360" s="291"/>
      <c r="D360" s="291"/>
      <c r="E360" s="291"/>
      <c r="F360" s="291"/>
      <c r="G360" s="291"/>
      <c r="H360" s="291"/>
      <c r="I360" s="579"/>
      <c r="J360" s="418"/>
      <c r="K360" s="743"/>
      <c r="L360" s="745"/>
    </row>
    <row r="361" spans="1:12" ht="14.5" hidden="1" customHeight="1" x14ac:dyDescent="0.35">
      <c r="A361" s="291"/>
      <c r="B361" s="291"/>
      <c r="C361" s="291"/>
      <c r="D361" s="291"/>
      <c r="E361" s="291"/>
      <c r="F361" s="291"/>
      <c r="G361" s="291"/>
      <c r="H361" s="291"/>
      <c r="I361" s="579"/>
      <c r="J361" s="418"/>
      <c r="K361" s="743"/>
      <c r="L361" s="745"/>
    </row>
    <row r="362" spans="1:12" ht="14.5" hidden="1" customHeight="1" x14ac:dyDescent="0.35">
      <c r="A362" s="291"/>
      <c r="B362" s="291"/>
      <c r="C362" s="291"/>
      <c r="D362" s="291"/>
      <c r="E362" s="291"/>
      <c r="F362" s="291"/>
      <c r="G362" s="291"/>
      <c r="H362" s="291"/>
      <c r="I362" s="579"/>
      <c r="J362" s="418"/>
      <c r="K362" s="743"/>
      <c r="L362" s="745"/>
    </row>
    <row r="363" spans="1:12" ht="14.5" hidden="1" customHeight="1" x14ac:dyDescent="0.35">
      <c r="A363" s="291"/>
      <c r="B363" s="291"/>
      <c r="C363" s="291"/>
      <c r="D363" s="291"/>
      <c r="E363" s="291"/>
      <c r="F363" s="291"/>
      <c r="G363" s="291"/>
      <c r="H363" s="291"/>
      <c r="I363" s="579"/>
      <c r="J363" s="418"/>
      <c r="K363" s="743"/>
      <c r="L363" s="745"/>
    </row>
    <row r="364" spans="1:12" ht="14.5" hidden="1" customHeight="1" x14ac:dyDescent="0.35">
      <c r="A364" s="291"/>
      <c r="B364" s="291"/>
      <c r="C364" s="291"/>
      <c r="D364" s="291"/>
      <c r="E364" s="291"/>
      <c r="F364" s="291"/>
      <c r="G364" s="291"/>
      <c r="H364" s="291"/>
      <c r="I364" s="579"/>
      <c r="J364" s="418"/>
      <c r="K364" s="743"/>
      <c r="L364" s="745"/>
    </row>
    <row r="365" spans="1:12" ht="14.5" hidden="1" customHeight="1" x14ac:dyDescent="0.35">
      <c r="A365" s="291"/>
      <c r="B365" s="291"/>
      <c r="C365" s="291"/>
      <c r="D365" s="291"/>
      <c r="E365" s="291"/>
      <c r="F365" s="291"/>
      <c r="G365" s="291"/>
      <c r="H365" s="291"/>
      <c r="I365" s="579"/>
      <c r="J365" s="418"/>
      <c r="K365" s="743"/>
      <c r="L365" s="745"/>
    </row>
    <row r="366" spans="1:12" ht="14.5" hidden="1" customHeight="1" x14ac:dyDescent="0.35">
      <c r="A366" s="291"/>
      <c r="B366" s="291"/>
      <c r="C366" s="291"/>
      <c r="D366" s="291"/>
      <c r="E366" s="291"/>
      <c r="F366" s="291"/>
      <c r="G366" s="291"/>
      <c r="H366" s="291"/>
      <c r="I366" s="579"/>
      <c r="J366" s="418"/>
      <c r="K366" s="743"/>
      <c r="L366" s="745"/>
    </row>
    <row r="367" spans="1:12" ht="14.5" hidden="1" customHeight="1" x14ac:dyDescent="0.35">
      <c r="A367" s="291"/>
      <c r="B367" s="291"/>
      <c r="C367" s="291"/>
      <c r="D367" s="291"/>
      <c r="E367" s="291"/>
      <c r="F367" s="291"/>
      <c r="G367" s="291"/>
      <c r="H367" s="291"/>
      <c r="I367" s="579"/>
      <c r="J367" s="418"/>
      <c r="K367" s="743"/>
      <c r="L367" s="745"/>
    </row>
    <row r="368" spans="1:12" ht="14.5" hidden="1" customHeight="1" x14ac:dyDescent="0.35">
      <c r="A368" s="291"/>
      <c r="B368" s="291"/>
      <c r="C368" s="291"/>
      <c r="D368" s="291"/>
      <c r="E368" s="291"/>
      <c r="F368" s="291"/>
      <c r="G368" s="291"/>
      <c r="H368" s="291"/>
      <c r="I368" s="579"/>
      <c r="J368" s="418"/>
      <c r="K368" s="743"/>
      <c r="L368" s="745"/>
    </row>
    <row r="369" spans="1:12" ht="14.5" hidden="1" customHeight="1" x14ac:dyDescent="0.35">
      <c r="A369" s="291"/>
      <c r="B369" s="291"/>
      <c r="C369" s="291"/>
      <c r="D369" s="291"/>
      <c r="E369" s="291"/>
      <c r="F369" s="291"/>
      <c r="G369" s="291"/>
      <c r="H369" s="291"/>
      <c r="I369" s="579"/>
      <c r="J369" s="418"/>
      <c r="K369" s="743"/>
      <c r="L369" s="745"/>
    </row>
    <row r="370" spans="1:12" ht="14.5" hidden="1" customHeight="1" x14ac:dyDescent="0.35">
      <c r="A370" s="291"/>
      <c r="B370" s="291"/>
      <c r="C370" s="291"/>
      <c r="D370" s="291"/>
      <c r="E370" s="291"/>
      <c r="F370" s="291"/>
      <c r="G370" s="291"/>
      <c r="H370" s="291"/>
      <c r="I370" s="579"/>
      <c r="J370" s="418"/>
      <c r="K370" s="743"/>
      <c r="L370" s="745"/>
    </row>
    <row r="371" spans="1:12" ht="14.5" hidden="1" customHeight="1" x14ac:dyDescent="0.35">
      <c r="A371" s="291"/>
      <c r="B371" s="291"/>
      <c r="C371" s="291"/>
      <c r="D371" s="291"/>
      <c r="E371" s="291"/>
      <c r="F371" s="291"/>
      <c r="G371" s="291"/>
      <c r="H371" s="291"/>
      <c r="I371" s="579"/>
      <c r="J371" s="418"/>
      <c r="K371" s="743"/>
      <c r="L371" s="745"/>
    </row>
    <row r="372" spans="1:12" ht="14.5" hidden="1" customHeight="1" x14ac:dyDescent="0.35">
      <c r="A372" s="291"/>
      <c r="B372" s="291"/>
      <c r="C372" s="291"/>
      <c r="D372" s="291"/>
      <c r="E372" s="291"/>
      <c r="F372" s="291"/>
      <c r="G372" s="291"/>
      <c r="H372" s="291"/>
      <c r="I372" s="579"/>
      <c r="J372" s="418"/>
      <c r="K372" s="743"/>
      <c r="L372" s="745"/>
    </row>
    <row r="373" spans="1:12" ht="14.5" hidden="1" customHeight="1" x14ac:dyDescent="0.35">
      <c r="A373" s="291"/>
      <c r="B373" s="291"/>
      <c r="C373" s="291"/>
      <c r="D373" s="291"/>
      <c r="E373" s="291"/>
      <c r="F373" s="291"/>
      <c r="G373" s="291"/>
      <c r="H373" s="291"/>
      <c r="I373" s="579"/>
      <c r="J373" s="418"/>
      <c r="K373" s="743"/>
      <c r="L373" s="745"/>
    </row>
    <row r="374" spans="1:12" ht="14.5" hidden="1" customHeight="1" x14ac:dyDescent="0.35">
      <c r="A374" s="291"/>
      <c r="B374" s="291"/>
      <c r="C374" s="291"/>
      <c r="D374" s="291"/>
      <c r="E374" s="291"/>
      <c r="F374" s="291"/>
      <c r="G374" s="291"/>
      <c r="H374" s="291"/>
      <c r="I374" s="579"/>
      <c r="J374" s="418"/>
      <c r="K374" s="743"/>
      <c r="L374" s="745"/>
    </row>
    <row r="375" spans="1:12" ht="14.5" hidden="1" customHeight="1" x14ac:dyDescent="0.35">
      <c r="A375" s="291"/>
      <c r="B375" s="291"/>
      <c r="C375" s="291"/>
      <c r="D375" s="291"/>
      <c r="E375" s="291"/>
      <c r="F375" s="291"/>
      <c r="G375" s="291"/>
      <c r="H375" s="291"/>
      <c r="I375" s="579"/>
      <c r="J375" s="418"/>
      <c r="K375" s="743"/>
      <c r="L375" s="745"/>
    </row>
    <row r="376" spans="1:12" ht="14.5" hidden="1" customHeight="1" x14ac:dyDescent="0.35">
      <c r="A376" s="291"/>
      <c r="B376" s="291"/>
      <c r="C376" s="291"/>
      <c r="D376" s="291"/>
      <c r="E376" s="291"/>
      <c r="F376" s="291"/>
      <c r="G376" s="291"/>
      <c r="H376" s="291"/>
      <c r="I376" s="579"/>
      <c r="J376" s="418"/>
      <c r="K376" s="743"/>
      <c r="L376" s="745"/>
    </row>
    <row r="377" spans="1:12" ht="14.5" hidden="1" customHeight="1" x14ac:dyDescent="0.35">
      <c r="A377" s="291"/>
      <c r="B377" s="291"/>
      <c r="C377" s="291"/>
      <c r="D377" s="291"/>
      <c r="E377" s="291"/>
      <c r="F377" s="291"/>
      <c r="G377" s="291"/>
      <c r="H377" s="291"/>
      <c r="I377" s="579"/>
      <c r="J377" s="418"/>
      <c r="K377" s="743"/>
      <c r="L377" s="745"/>
    </row>
    <row r="378" spans="1:12" ht="14.5" hidden="1" customHeight="1" x14ac:dyDescent="0.35">
      <c r="A378" s="291"/>
      <c r="B378" s="291"/>
      <c r="C378" s="291"/>
      <c r="D378" s="291"/>
      <c r="E378" s="291"/>
      <c r="F378" s="291"/>
      <c r="G378" s="291"/>
      <c r="H378" s="291"/>
      <c r="I378" s="579"/>
      <c r="J378" s="418"/>
      <c r="K378" s="743"/>
      <c r="L378" s="745"/>
    </row>
    <row r="379" spans="1:12" ht="14.5" hidden="1" customHeight="1" x14ac:dyDescent="0.35">
      <c r="A379" s="291"/>
      <c r="B379" s="291"/>
      <c r="C379" s="291"/>
      <c r="D379" s="291"/>
      <c r="E379" s="291"/>
      <c r="F379" s="291"/>
      <c r="G379" s="291"/>
      <c r="H379" s="291"/>
      <c r="I379" s="579"/>
      <c r="J379" s="418"/>
      <c r="K379" s="743"/>
      <c r="L379" s="745"/>
    </row>
    <row r="380" spans="1:12" ht="14.5" hidden="1" customHeight="1" x14ac:dyDescent="0.35">
      <c r="A380" s="291"/>
      <c r="B380" s="291"/>
      <c r="C380" s="291"/>
      <c r="D380" s="291"/>
      <c r="E380" s="291"/>
      <c r="F380" s="291"/>
      <c r="G380" s="291"/>
      <c r="H380" s="291"/>
      <c r="I380" s="579"/>
      <c r="J380" s="418"/>
      <c r="K380" s="743"/>
      <c r="L380" s="745"/>
    </row>
    <row r="381" spans="1:12" ht="14.5" hidden="1" customHeight="1" x14ac:dyDescent="0.35">
      <c r="A381" s="291"/>
      <c r="B381" s="291"/>
      <c r="C381" s="291"/>
      <c r="D381" s="291"/>
      <c r="E381" s="291"/>
      <c r="F381" s="291"/>
      <c r="G381" s="291"/>
      <c r="H381" s="291"/>
      <c r="I381" s="579"/>
      <c r="J381" s="418"/>
      <c r="K381" s="743"/>
      <c r="L381" s="745"/>
    </row>
    <row r="382" spans="1:12" ht="14.5" hidden="1" customHeight="1" x14ac:dyDescent="0.35">
      <c r="A382" s="291"/>
      <c r="B382" s="291"/>
      <c r="C382" s="291"/>
      <c r="D382" s="291"/>
      <c r="E382" s="291"/>
      <c r="F382" s="291"/>
      <c r="G382" s="291"/>
      <c r="H382" s="291"/>
      <c r="I382" s="579"/>
      <c r="J382" s="418"/>
      <c r="K382" s="743"/>
      <c r="L382" s="745"/>
    </row>
    <row r="383" spans="1:12" ht="14.5" hidden="1" customHeight="1" x14ac:dyDescent="0.35">
      <c r="A383" s="291"/>
      <c r="B383" s="291"/>
      <c r="C383" s="291"/>
      <c r="D383" s="291"/>
      <c r="E383" s="291"/>
      <c r="F383" s="291"/>
      <c r="G383" s="291"/>
      <c r="H383" s="291"/>
      <c r="I383" s="579"/>
      <c r="J383" s="418"/>
      <c r="K383" s="743"/>
      <c r="L383" s="745"/>
    </row>
    <row r="384" spans="1:12" ht="14.5" hidden="1" customHeight="1" x14ac:dyDescent="0.35">
      <c r="A384" s="291"/>
      <c r="B384" s="291"/>
      <c r="C384" s="291"/>
      <c r="D384" s="291"/>
      <c r="E384" s="291"/>
      <c r="F384" s="291"/>
      <c r="G384" s="291"/>
      <c r="H384" s="291"/>
      <c r="I384" s="579"/>
      <c r="J384" s="418"/>
      <c r="K384" s="743"/>
      <c r="L384" s="745"/>
    </row>
    <row r="385" spans="1:12" ht="14.5" hidden="1" customHeight="1" x14ac:dyDescent="0.35">
      <c r="A385" s="291"/>
      <c r="B385" s="291"/>
      <c r="C385" s="291"/>
      <c r="D385" s="291"/>
      <c r="E385" s="291"/>
      <c r="F385" s="291"/>
      <c r="G385" s="291"/>
      <c r="H385" s="291"/>
      <c r="I385" s="579"/>
      <c r="J385" s="418"/>
      <c r="K385" s="743"/>
      <c r="L385" s="745"/>
    </row>
    <row r="386" spans="1:12" ht="14.5" hidden="1" customHeight="1" x14ac:dyDescent="0.35">
      <c r="A386" s="291"/>
      <c r="B386" s="291"/>
      <c r="C386" s="291"/>
      <c r="D386" s="291"/>
      <c r="E386" s="291"/>
      <c r="F386" s="291"/>
      <c r="G386" s="291"/>
      <c r="H386" s="291"/>
      <c r="I386" s="579"/>
      <c r="J386" s="418"/>
      <c r="K386" s="743"/>
      <c r="L386" s="745"/>
    </row>
    <row r="387" spans="1:12" ht="14.5" hidden="1" customHeight="1" x14ac:dyDescent="0.35">
      <c r="A387" s="291"/>
      <c r="B387" s="291"/>
      <c r="C387" s="291"/>
      <c r="D387" s="291"/>
      <c r="E387" s="291"/>
      <c r="F387" s="291"/>
      <c r="G387" s="291"/>
      <c r="H387" s="291"/>
      <c r="I387" s="579"/>
      <c r="J387" s="418"/>
      <c r="K387" s="743"/>
      <c r="L387" s="745"/>
    </row>
    <row r="388" spans="1:12" ht="14.5" hidden="1" customHeight="1" x14ac:dyDescent="0.35">
      <c r="A388" s="291"/>
      <c r="B388" s="291"/>
      <c r="C388" s="291"/>
      <c r="D388" s="291"/>
      <c r="E388" s="291"/>
      <c r="F388" s="291"/>
      <c r="G388" s="291"/>
      <c r="H388" s="291"/>
      <c r="I388" s="579"/>
      <c r="J388" s="418"/>
      <c r="K388" s="743"/>
      <c r="L388" s="745"/>
    </row>
    <row r="389" spans="1:12" ht="14.5" hidden="1" customHeight="1" x14ac:dyDescent="0.35">
      <c r="A389" s="291"/>
      <c r="B389" s="291"/>
      <c r="C389" s="291"/>
      <c r="D389" s="291"/>
      <c r="E389" s="291"/>
      <c r="F389" s="291"/>
      <c r="G389" s="291"/>
      <c r="H389" s="291"/>
      <c r="I389" s="579"/>
      <c r="J389" s="418"/>
      <c r="K389" s="743"/>
      <c r="L389" s="745"/>
    </row>
    <row r="390" spans="1:12" ht="14.5" hidden="1" customHeight="1" x14ac:dyDescent="0.35">
      <c r="A390" s="291"/>
      <c r="B390" s="291"/>
      <c r="C390" s="291"/>
      <c r="D390" s="291"/>
      <c r="E390" s="291"/>
      <c r="F390" s="291"/>
      <c r="G390" s="291"/>
      <c r="H390" s="291"/>
      <c r="I390" s="579"/>
      <c r="J390" s="418"/>
      <c r="K390" s="743"/>
      <c r="L390" s="745"/>
    </row>
    <row r="391" spans="1:12" ht="14.5" hidden="1" customHeight="1" x14ac:dyDescent="0.35">
      <c r="A391" s="291"/>
      <c r="B391" s="291"/>
      <c r="C391" s="291"/>
      <c r="D391" s="291"/>
      <c r="E391" s="291"/>
      <c r="F391" s="291"/>
      <c r="G391" s="291"/>
      <c r="H391" s="291"/>
      <c r="I391" s="579"/>
      <c r="J391" s="418"/>
      <c r="K391" s="743"/>
      <c r="L391" s="745"/>
    </row>
    <row r="392" spans="1:12" ht="14.5" hidden="1" customHeight="1" x14ac:dyDescent="0.35">
      <c r="A392" s="291"/>
      <c r="B392" s="291"/>
      <c r="C392" s="291"/>
      <c r="D392" s="291"/>
      <c r="E392" s="291"/>
      <c r="F392" s="291"/>
      <c r="G392" s="291"/>
      <c r="H392" s="291"/>
      <c r="I392" s="579"/>
      <c r="J392" s="418"/>
      <c r="K392" s="743"/>
      <c r="L392" s="745"/>
    </row>
    <row r="393" spans="1:12" ht="14.5" hidden="1" customHeight="1" x14ac:dyDescent="0.35">
      <c r="A393" s="291"/>
      <c r="B393" s="291"/>
      <c r="C393" s="291"/>
      <c r="D393" s="291"/>
      <c r="E393" s="291"/>
      <c r="F393" s="291"/>
      <c r="G393" s="291"/>
      <c r="H393" s="291"/>
      <c r="I393" s="579"/>
      <c r="J393" s="418"/>
      <c r="K393" s="743"/>
      <c r="L393" s="745"/>
    </row>
    <row r="394" spans="1:12" ht="14.5" hidden="1" customHeight="1" x14ac:dyDescent="0.35">
      <c r="A394" s="291"/>
      <c r="B394" s="291"/>
      <c r="C394" s="291"/>
      <c r="D394" s="291"/>
      <c r="E394" s="291"/>
      <c r="F394" s="291"/>
      <c r="G394" s="291"/>
      <c r="H394" s="291"/>
      <c r="I394" s="579"/>
      <c r="J394" s="418"/>
      <c r="K394" s="743"/>
      <c r="L394" s="745"/>
    </row>
    <row r="395" spans="1:12" ht="14.5" hidden="1" customHeight="1" x14ac:dyDescent="0.35">
      <c r="A395" s="291"/>
      <c r="B395" s="291"/>
      <c r="C395" s="291"/>
      <c r="D395" s="291"/>
      <c r="E395" s="291"/>
      <c r="F395" s="291"/>
      <c r="G395" s="291"/>
      <c r="H395" s="291"/>
      <c r="I395" s="579"/>
      <c r="J395" s="418"/>
      <c r="K395" s="743"/>
      <c r="L395" s="745"/>
    </row>
    <row r="396" spans="1:12" ht="14.5" hidden="1" customHeight="1" x14ac:dyDescent="0.35">
      <c r="A396" s="291"/>
      <c r="B396" s="291"/>
      <c r="C396" s="291"/>
      <c r="D396" s="291"/>
      <c r="E396" s="291"/>
      <c r="F396" s="291"/>
      <c r="G396" s="291"/>
      <c r="H396" s="291"/>
      <c r="I396" s="579"/>
      <c r="J396" s="418"/>
      <c r="K396" s="743"/>
      <c r="L396" s="745"/>
    </row>
    <row r="397" spans="1:12" ht="14.5" hidden="1" customHeight="1" x14ac:dyDescent="0.35">
      <c r="A397" s="291"/>
      <c r="B397" s="291"/>
      <c r="C397" s="291"/>
      <c r="D397" s="291"/>
      <c r="E397" s="291"/>
      <c r="F397" s="291"/>
      <c r="G397" s="291"/>
      <c r="H397" s="291"/>
      <c r="I397" s="579"/>
      <c r="J397" s="418"/>
      <c r="K397" s="743"/>
      <c r="L397" s="745"/>
    </row>
    <row r="398" spans="1:12" ht="14.5" hidden="1" customHeight="1" x14ac:dyDescent="0.35">
      <c r="A398" s="291"/>
      <c r="B398" s="291"/>
      <c r="C398" s="291"/>
      <c r="D398" s="291"/>
      <c r="E398" s="291"/>
      <c r="F398" s="291"/>
      <c r="G398" s="291"/>
      <c r="H398" s="291"/>
      <c r="I398" s="579"/>
      <c r="J398" s="418"/>
      <c r="K398" s="743"/>
      <c r="L398" s="745"/>
    </row>
    <row r="399" spans="1:12" ht="14.5" hidden="1" customHeight="1" x14ac:dyDescent="0.35">
      <c r="A399" s="291"/>
      <c r="B399" s="291"/>
      <c r="C399" s="291"/>
      <c r="D399" s="291"/>
      <c r="E399" s="291"/>
      <c r="F399" s="291"/>
      <c r="G399" s="291"/>
      <c r="H399" s="291"/>
      <c r="I399" s="579"/>
      <c r="J399" s="418"/>
      <c r="K399" s="743"/>
      <c r="L399" s="745"/>
    </row>
    <row r="400" spans="1:12" ht="14.5" hidden="1" customHeight="1" x14ac:dyDescent="0.35">
      <c r="A400" s="291"/>
      <c r="B400" s="291"/>
      <c r="C400" s="291"/>
      <c r="D400" s="291"/>
      <c r="E400" s="291"/>
      <c r="F400" s="291"/>
      <c r="G400" s="291"/>
      <c r="H400" s="291"/>
      <c r="I400" s="579"/>
      <c r="J400" s="418"/>
      <c r="K400" s="743"/>
      <c r="L400" s="745"/>
    </row>
    <row r="401" spans="1:12" ht="14.5" hidden="1" customHeight="1" x14ac:dyDescent="0.35">
      <c r="A401" s="291"/>
      <c r="B401" s="291"/>
      <c r="C401" s="291"/>
      <c r="D401" s="291"/>
      <c r="E401" s="291"/>
      <c r="F401" s="291"/>
      <c r="G401" s="291"/>
      <c r="H401" s="291"/>
      <c r="K401" s="743"/>
      <c r="L401" s="745"/>
    </row>
    <row r="402" spans="1:12" ht="14.5" hidden="1" customHeight="1" x14ac:dyDescent="0.35">
      <c r="A402" s="291"/>
      <c r="B402" s="291"/>
      <c r="C402" s="291"/>
      <c r="D402" s="291"/>
      <c r="E402" s="291"/>
      <c r="F402" s="291"/>
      <c r="G402" s="291"/>
      <c r="H402" s="291"/>
      <c r="K402" s="743"/>
      <c r="L402" s="745"/>
    </row>
    <row r="403" spans="1:12" ht="14.5" hidden="1" customHeight="1" x14ac:dyDescent="0.35">
      <c r="A403" s="291"/>
      <c r="B403" s="291"/>
      <c r="C403" s="291"/>
      <c r="D403" s="291"/>
      <c r="E403" s="291"/>
      <c r="F403" s="291"/>
      <c r="G403" s="291" t="s">
        <v>68</v>
      </c>
      <c r="H403" s="291"/>
      <c r="K403" s="743"/>
      <c r="L403" s="745"/>
    </row>
    <row r="404" spans="1:12" hidden="1" x14ac:dyDescent="0.35">
      <c r="K404" s="743"/>
      <c r="L404" s="745"/>
    </row>
    <row r="405" spans="1:12" ht="15" hidden="1" thickBot="1" x14ac:dyDescent="0.4">
      <c r="K405" s="744"/>
      <c r="L405" s="746"/>
    </row>
    <row r="407" spans="1:12" x14ac:dyDescent="0.35"/>
  </sheetData>
  <sheetProtection formatCells="0" formatColumns="0" formatRows="0" insertColumns="0" insertRows="0" insertHyperlinks="0" deleteColumns="0" deleteRows="0" sort="0" autoFilter="0" pivotTables="0"/>
  <mergeCells count="20">
    <mergeCell ref="K67:K80"/>
    <mergeCell ref="L67:L80"/>
    <mergeCell ref="K82:K84"/>
    <mergeCell ref="L82:L84"/>
    <mergeCell ref="K100:K112"/>
    <mergeCell ref="L100:L112"/>
    <mergeCell ref="K86:K98"/>
    <mergeCell ref="L86:L98"/>
    <mergeCell ref="A1:L1"/>
    <mergeCell ref="A2:L2"/>
    <mergeCell ref="A3:J3"/>
    <mergeCell ref="K3:L3"/>
    <mergeCell ref="K5:K8"/>
    <mergeCell ref="L5:L8"/>
    <mergeCell ref="K10:K32"/>
    <mergeCell ref="L10:L32"/>
    <mergeCell ref="K34:K59"/>
    <mergeCell ref="L34:L59"/>
    <mergeCell ref="K61:K66"/>
    <mergeCell ref="L61:L66"/>
  </mergeCells>
  <conditionalFormatting sqref="C1:C2">
    <cfRule type="duplicateValues" dxfId="162" priority="420"/>
    <cfRule type="duplicateValues" dxfId="161" priority="421"/>
    <cfRule type="duplicateValues" dxfId="160" priority="422"/>
    <cfRule type="duplicateValues" dxfId="159" priority="423"/>
    <cfRule type="duplicateValues" dxfId="158" priority="424"/>
  </conditionalFormatting>
  <conditionalFormatting sqref="C5:C66">
    <cfRule type="duplicateValues" dxfId="157" priority="425"/>
    <cfRule type="duplicateValues" dxfId="156" priority="426"/>
    <cfRule type="duplicateValues" dxfId="155" priority="427"/>
    <cfRule type="duplicateValues" dxfId="154" priority="428"/>
  </conditionalFormatting>
  <conditionalFormatting sqref="C5:C83 C98:C102 C104:C161">
    <cfRule type="duplicateValues" dxfId="153" priority="906"/>
  </conditionalFormatting>
  <conditionalFormatting sqref="C26:C27">
    <cfRule type="duplicateValues" dxfId="152" priority="429"/>
    <cfRule type="duplicateValues" dxfId="151" priority="430"/>
  </conditionalFormatting>
  <conditionalFormatting sqref="C67:C73">
    <cfRule type="duplicateValues" dxfId="150" priority="431"/>
    <cfRule type="duplicateValues" dxfId="149" priority="432"/>
    <cfRule type="duplicateValues" dxfId="148" priority="433"/>
    <cfRule type="duplicateValues" dxfId="147" priority="434"/>
  </conditionalFormatting>
  <conditionalFormatting sqref="C74:C83">
    <cfRule type="duplicateValues" dxfId="146" priority="435"/>
  </conditionalFormatting>
  <conditionalFormatting sqref="C98:C102 C104:C121">
    <cfRule type="expression" dxfId="145" priority="910" stopIfTrue="1">
      <formula>AND(COUNTIF(#REF!, C98)+COUNTIF($C$1:$C$51, C98)+COUNTIF(#REF!, C98)+COUNTIF(#REF!, C98)+COUNTIF(#REF!, C98)+COUNTIF(#REF!, C98)+COUNTIF(#REF!, C98)+COUNTIF(#REF!, C98)+COUNTIF(#REF!, C98)+COUNTIF(#REF!, C98)&gt;1,NOT(ISBLANK(C98)))</formula>
    </cfRule>
    <cfRule type="expression" dxfId="144" priority="911" stopIfTrue="1">
      <formula>AND(COUNTIF(#REF!, C98)+COUNTIF(#REF!, C98)+COUNTIF($C$1:$C$57, C98)+COUNTIF(#REF!, C98)+COUNTIF(#REF!, C98)+COUNTIF(#REF!, C98)+COUNTIF(#REF!, C98)+COUNTIF(#REF!, C98)+COUNTIF(#REF!, C98)&gt;1,NOT(ISBLANK(C98)))</formula>
    </cfRule>
    <cfRule type="expression" dxfId="143" priority="912" stopIfTrue="1">
      <formula>AND(COUNTIF($C$9:$C$51, C98)+COUNTIF(#REF!, C98)+COUNTIF(#REF!, C98)+COUNTIF(#REF!, C98)+COUNTIF(#REF!, C98)+COUNTIF(#REF!, C98)+COUNTIF(#REF!, C98)+COUNTIF(#REF!, C98)+COUNTIF(#REF!, C98)&gt;1,NOT(ISBLANK(C98)))</formula>
    </cfRule>
    <cfRule type="expression" dxfId="142" priority="913" stopIfTrue="1">
      <formula>AND(COUNTIF(#REF!, C98)+COUNTIF(#REF!, C98)+COUNTIF(#REF!, C98)+COUNTIF($C$12:$C$51, C98)+COUNTIF(#REF!, C98)+COUNTIF(#REF!, C98)+COUNTIF(#REF!, C98)+COUNTIF(#REF!, C98)+COUNTIF(#REF!, C98)+COUNTIF(#REF!, C98)+COUNTIF(#REF!, C98)&gt;1,NOT(ISBLANK(C98)))</formula>
    </cfRule>
    <cfRule type="expression" dxfId="141" priority="914" stopIfTrue="1">
      <formula>AND(COUNTIF(#REF!, C98)+COUNTIF($C$10:$C$57, C98)+COUNTIF(#REF!, C98)+COUNTIF(#REF!, C98)+COUNTIF(#REF!, C98)+COUNTIF(#REF!, C98)+COUNTIF(#REF!, C98)+COUNTIF(#REF!, C98)&gt;1,NOT(ISBLANK(C98)))</formula>
    </cfRule>
    <cfRule type="expression" dxfId="140" priority="915" stopIfTrue="1">
      <formula>AND(COUNTIF(#REF!, C98)+COUNTIF($C$10:$C$57, C98)&gt;1,NOT(ISBLANK(C98)))</formula>
    </cfRule>
    <cfRule type="expression" dxfId="139" priority="916" stopIfTrue="1">
      <formula>AND(COUNTIF(#REF!, C98)+COUNTIF(#REF!, C98)+COUNTIF(#REF!, C98)+COUNTIF(#REF!, C98)+COUNTIF($C$10:$C$57, C98)+COUNTIF(#REF!, C98)+COUNTIF(#REF!, C98)+COUNTIF(#REF!, C98)&gt;1,NOT(ISBLANK(C98)))</formula>
    </cfRule>
    <cfRule type="expression" dxfId="138" priority="917" stopIfTrue="1">
      <formula>AND(COUNTIF(#REF!, C98)+COUNTIF($C$10:$C$57, C98)&gt;1,NOT(ISBLANK(C98)))</formula>
    </cfRule>
    <cfRule type="expression" dxfId="137" priority="918" stopIfTrue="1">
      <formula>AND(COUNTIF($C$10:$C$57, C98)+COUNTIF(#REF!, C98)&gt;1,NOT(ISBLANK(C98)))</formula>
    </cfRule>
    <cfRule type="expression" dxfId="136" priority="919" stopIfTrue="1">
      <formula>AND(COUNTIF($C$10:$C$57, C98)+COUNTIF(#REF!, C98)+COUNTIF(#REF!, C98)+COUNTIF(#REF!, C98)+COUNTIF(#REF!, C98)+COUNTIF(#REF!, C98)&gt;1,NOT(ISBLANK(C98)))</formula>
    </cfRule>
    <cfRule type="expression" dxfId="135" priority="920" stopIfTrue="1">
      <formula>AND(COUNTIF($C$10:$C$57, C98)+COUNTIF(#REF!, C98)+COUNTIF(#REF!, C98)&gt;1,NOT(ISBLANK(C98)))</formula>
    </cfRule>
    <cfRule type="expression" dxfId="134" priority="921" stopIfTrue="1">
      <formula>AND(COUNTIF($C$1:$C$57, C98)+COUNTIF($C$58:$C$65550, C98)&gt;1,NOT(ISBLANK(C98)))</formula>
    </cfRule>
    <cfRule type="expression" dxfId="133" priority="922" stopIfTrue="1">
      <formula>AND(COUNTIF($C$58:$C$65550, C98)+COUNTIF($C$1:$C$57, C98)&gt;1,NOT(ISBLANK(C98)))</formula>
    </cfRule>
    <cfRule type="expression" dxfId="132" priority="923" stopIfTrue="1">
      <formula>AND(COUNTIF($C$1:$C$57, C98)+COUNTIF($C$58:$C$65550, C98)+COUNTIF(#REF!, C98)&gt;1,NOT(ISBLANK(C98)))</formula>
    </cfRule>
    <cfRule type="expression" dxfId="131" priority="924" stopIfTrue="1">
      <formula>AND(COUNTIF($C$60:$C$65550, C98)+COUNTIF(#REF!, C98)+COUNTIF(#REF!, C98)+COUNTIF(#REF!, C98)+COUNTIF($C$1:$C$57, C98)+COUNTIF(#REF!, C98)+COUNTIF(#REF!, C98)+COUNTIF($C$58:$C$59, C98)&gt;1,NOT(ISBLANK(C98)))</formula>
    </cfRule>
    <cfRule type="duplicateValues" dxfId="130" priority="925" stopIfTrue="1"/>
    <cfRule type="duplicateValues" dxfId="129" priority="926"/>
  </conditionalFormatting>
  <conditionalFormatting sqref="C122:C126">
    <cfRule type="duplicateValues" dxfId="128" priority="591"/>
  </conditionalFormatting>
  <conditionalFormatting sqref="C122:C161">
    <cfRule type="duplicateValues" dxfId="127" priority="592" stopIfTrue="1"/>
    <cfRule type="duplicateValues" dxfId="126" priority="593"/>
    <cfRule type="expression" dxfId="125" priority="594" stopIfTrue="1">
      <formula>AND(COUNTIF(#REF!, C122)+COUNTIF($C$1:$C$70, C122)+COUNTIF(#REF!, C122)+COUNTIF(#REF!, C122)+COUNTIF(#REF!, C122)+COUNTIF(#REF!, C122)+COUNTIF(#REF!, C122)+COUNTIF(#REF!, C122)+COUNTIF(#REF!, C122)+COUNTIF(#REF!, C122)&gt;1,NOT(ISBLANK(C122)))</formula>
    </cfRule>
    <cfRule type="expression" dxfId="124" priority="595" stopIfTrue="1">
      <formula>AND(COUNTIF(#REF!, C122)+COUNTIF(#REF!, C122)+COUNTIF($C$1:$C$76, C122)+COUNTIF(#REF!, C122)+COUNTIF(#REF!, C122)+COUNTIF(#REF!, C122)+COUNTIF(#REF!, C122)+COUNTIF(#REF!, C122)+COUNTIF(#REF!, C122)&gt;1,NOT(ISBLANK(C122)))</formula>
    </cfRule>
    <cfRule type="expression" dxfId="123" priority="596" stopIfTrue="1">
      <formula>AND(COUNTIF($C$9:$C$70, C122)+COUNTIF(#REF!, C122)+COUNTIF(#REF!, C122)+COUNTIF(#REF!, C122)+COUNTIF(#REF!, C122)+COUNTIF(#REF!, C122)+COUNTIF(#REF!, C122)+COUNTIF(#REF!, C122)+COUNTIF(#REF!, C122)&gt;1,NOT(ISBLANK(C122)))</formula>
    </cfRule>
    <cfRule type="expression" dxfId="122" priority="597" stopIfTrue="1">
      <formula>AND(COUNTIF(#REF!, C122)+COUNTIF(#REF!, C122)+COUNTIF(#REF!, C122)+COUNTIF($C$12:$C$70, C122)+COUNTIF(#REF!, C122)+COUNTIF(#REF!, C122)+COUNTIF(#REF!, C122)+COUNTIF(#REF!, C122)+COUNTIF(#REF!, C122)+COUNTIF(#REF!, C122)+COUNTIF(#REF!, C122)&gt;1,NOT(ISBLANK(C122)))</formula>
    </cfRule>
    <cfRule type="expression" dxfId="121" priority="598" stopIfTrue="1">
      <formula>AND(COUNTIF(#REF!, C122)+COUNTIF($C$10:$C$76, C122)+COUNTIF(#REF!, C122)+COUNTIF(#REF!, C122)+COUNTIF(#REF!, C122)+COUNTIF(#REF!, C122)+COUNTIF(#REF!, C122)+COUNTIF(#REF!, C122)&gt;1,NOT(ISBLANK(C122)))</formula>
    </cfRule>
    <cfRule type="expression" dxfId="120" priority="599" stopIfTrue="1">
      <formula>AND(COUNTIF(#REF!, C122)+COUNTIF($C$10:$C$76, C122)&gt;1,NOT(ISBLANK(C122)))</formula>
    </cfRule>
    <cfRule type="expression" dxfId="119" priority="600" stopIfTrue="1">
      <formula>AND(COUNTIF(#REF!, C122)+COUNTIF(#REF!, C122)+COUNTIF(#REF!, C122)+COUNTIF(#REF!, C122)+COUNTIF($C$10:$C$76, C122)+COUNTIF(#REF!, C122)+COUNTIF(#REF!, C122)+COUNTIF(#REF!, C122)&gt;1,NOT(ISBLANK(C122)))</formula>
    </cfRule>
    <cfRule type="expression" dxfId="118" priority="601" stopIfTrue="1">
      <formula>AND(COUNTIF(#REF!, C122)+COUNTIF($C$10:$C$76, C122)&gt;1,NOT(ISBLANK(C122)))</formula>
    </cfRule>
    <cfRule type="expression" dxfId="117" priority="602" stopIfTrue="1">
      <formula>AND(COUNTIF($C$10:$C$76, C122)+COUNTIF(#REF!, C122)&gt;1,NOT(ISBLANK(C122)))</formula>
    </cfRule>
    <cfRule type="expression" dxfId="116" priority="603" stopIfTrue="1">
      <formula>AND(COUNTIF($C$10:$C$76, C122)+COUNTIF(#REF!, C122)+COUNTIF(#REF!, C122)+COUNTIF(#REF!, C122)+COUNTIF(#REF!, C122)+COUNTIF(#REF!, C122)&gt;1,NOT(ISBLANK(C122)))</formula>
    </cfRule>
    <cfRule type="expression" dxfId="115" priority="604" stopIfTrue="1">
      <formula>AND(COUNTIF($C$10:$C$76, C122)+COUNTIF(#REF!, C122)+COUNTIF(#REF!, C122)&gt;1,NOT(ISBLANK(C122)))</formula>
    </cfRule>
    <cfRule type="expression" dxfId="114" priority="605" stopIfTrue="1">
      <formula>AND(COUNTIF($C$1:$C$76, C122)+COUNTIF($C$77:$C$65568, C122)&gt;1,NOT(ISBLANK(C122)))</formula>
    </cfRule>
    <cfRule type="expression" dxfId="113" priority="606" stopIfTrue="1">
      <formula>AND(COUNTIF($C$77:$C$65568, C122)+COUNTIF($C$1:$C$76, C122)&gt;1,NOT(ISBLANK(C122)))</formula>
    </cfRule>
    <cfRule type="expression" dxfId="112" priority="607" stopIfTrue="1">
      <formula>AND(COUNTIF($C$1:$C$76, C122)+COUNTIF($C$77:$C$65568, C122)+COUNTIF(#REF!, C122)&gt;1,NOT(ISBLANK(C122)))</formula>
    </cfRule>
    <cfRule type="expression" dxfId="111" priority="608" stopIfTrue="1">
      <formula>AND(COUNTIF($C$79:$C$65568, C122)+COUNTIF(#REF!, C122)+COUNTIF(#REF!, C122)+COUNTIF(#REF!, C122)+COUNTIF($C$1:$C$76, C122)+COUNTIF(#REF!, C122)+COUNTIF(#REF!, C122)+COUNTIF($C$77:$C$78, C122)&gt;1,NOT(ISBLANK(C122)))</formula>
    </cfRule>
  </conditionalFormatting>
  <conditionalFormatting sqref="C179">
    <cfRule type="duplicateValues" dxfId="110" priority="451"/>
    <cfRule type="duplicateValues" dxfId="109" priority="452"/>
    <cfRule type="duplicateValues" dxfId="108" priority="453"/>
    <cfRule type="duplicateValues" dxfId="107" priority="454"/>
  </conditionalFormatting>
  <conditionalFormatting sqref="C198">
    <cfRule type="duplicateValues" dxfId="106" priority="455"/>
    <cfRule type="duplicateValues" dxfId="105" priority="456"/>
    <cfRule type="duplicateValues" dxfId="104" priority="457"/>
    <cfRule type="duplicateValues" dxfId="103" priority="458"/>
  </conditionalFormatting>
  <conditionalFormatting sqref="C212">
    <cfRule type="duplicateValues" dxfId="102" priority="459"/>
    <cfRule type="duplicateValues" dxfId="101" priority="460"/>
    <cfRule type="duplicateValues" dxfId="100" priority="461"/>
    <cfRule type="duplicateValues" dxfId="99" priority="462"/>
  </conditionalFormatting>
  <conditionalFormatting sqref="C230">
    <cfRule type="duplicateValues" dxfId="98" priority="463"/>
    <cfRule type="duplicateValues" dxfId="97" priority="464"/>
    <cfRule type="duplicateValues" dxfId="96" priority="465"/>
    <cfRule type="duplicateValues" dxfId="95" priority="466"/>
  </conditionalFormatting>
  <conditionalFormatting sqref="C231:C238 C213:C229 C199:C211 C180:C197 C162:C178 C74:C83">
    <cfRule type="duplicateValues" dxfId="94" priority="467"/>
    <cfRule type="duplicateValues" dxfId="93" priority="468"/>
  </conditionalFormatting>
  <conditionalFormatting sqref="C231:C238 C213:C229 C199:C211 C180:C197 C162:C178">
    <cfRule type="duplicateValues" dxfId="92" priority="436"/>
    <cfRule type="duplicateValues" dxfId="91" priority="437"/>
    <cfRule type="duplicateValues" dxfId="90" priority="438"/>
  </conditionalFormatting>
  <conditionalFormatting sqref="C239">
    <cfRule type="duplicateValues" dxfId="89" priority="479"/>
    <cfRule type="duplicateValues" dxfId="88" priority="480"/>
    <cfRule type="duplicateValues" dxfId="87" priority="481"/>
    <cfRule type="duplicateValues" dxfId="86" priority="482"/>
  </conditionalFormatting>
  <conditionalFormatting sqref="C240:C249 C262">
    <cfRule type="duplicateValues" dxfId="85" priority="483"/>
    <cfRule type="duplicateValues" dxfId="84" priority="484"/>
    <cfRule type="duplicateValues" dxfId="83" priority="485"/>
  </conditionalFormatting>
  <conditionalFormatting sqref="C250:C257 C259:C261">
    <cfRule type="duplicateValues" dxfId="82" priority="489"/>
    <cfRule type="duplicateValues" dxfId="81" priority="490"/>
    <cfRule type="duplicateValues" dxfId="80" priority="491"/>
  </conditionalFormatting>
  <conditionalFormatting sqref="C258">
    <cfRule type="duplicateValues" dxfId="79" priority="495"/>
    <cfRule type="duplicateValues" dxfId="78" priority="496"/>
    <cfRule type="duplicateValues" dxfId="77" priority="497"/>
    <cfRule type="duplicateValues" dxfId="76" priority="498"/>
  </conditionalFormatting>
  <conditionalFormatting sqref="C263:C266">
    <cfRule type="duplicateValues" dxfId="75" priority="499"/>
    <cfRule type="duplicateValues" dxfId="74" priority="500"/>
    <cfRule type="duplicateValues" dxfId="73" priority="501"/>
    <cfRule type="duplicateValues" dxfId="72" priority="502"/>
  </conditionalFormatting>
  <conditionalFormatting sqref="C267:C270">
    <cfRule type="duplicateValues" dxfId="71" priority="503"/>
    <cfRule type="duplicateValues" dxfId="70" priority="504"/>
    <cfRule type="duplicateValues" dxfId="69" priority="505"/>
    <cfRule type="duplicateValues" dxfId="68" priority="506"/>
  </conditionalFormatting>
  <conditionalFormatting sqref="C271:C274 C259:C262 C240:C257 C231:C238 C213:C229 C199:C211 C180:C197 C162:C178 C276 C278 C280:C282 C284:C296 C298:C316 C321 C323:C325 C327 C329 C331 C333:C335 C337 C339:C400 C74:C83 C402:C403 C406:C1048576">
    <cfRule type="duplicateValues" dxfId="67" priority="507"/>
  </conditionalFormatting>
  <conditionalFormatting sqref="C275">
    <cfRule type="duplicateValues" dxfId="66" priority="529"/>
    <cfRule type="duplicateValues" dxfId="65" priority="530"/>
    <cfRule type="duplicateValues" dxfId="64" priority="531"/>
    <cfRule type="duplicateValues" dxfId="63" priority="532"/>
  </conditionalFormatting>
  <conditionalFormatting sqref="C277">
    <cfRule type="duplicateValues" dxfId="62" priority="533"/>
    <cfRule type="duplicateValues" dxfId="61" priority="534"/>
    <cfRule type="duplicateValues" dxfId="60" priority="535"/>
    <cfRule type="duplicateValues" dxfId="59" priority="536"/>
  </conditionalFormatting>
  <conditionalFormatting sqref="C279">
    <cfRule type="duplicateValues" dxfId="58" priority="537"/>
    <cfRule type="duplicateValues" dxfId="57" priority="538"/>
    <cfRule type="duplicateValues" dxfId="56" priority="539"/>
    <cfRule type="duplicateValues" dxfId="55" priority="540"/>
  </conditionalFormatting>
  <conditionalFormatting sqref="C283">
    <cfRule type="duplicateValues" dxfId="54" priority="541"/>
    <cfRule type="duplicateValues" dxfId="53" priority="542"/>
    <cfRule type="duplicateValues" dxfId="52" priority="543"/>
    <cfRule type="duplicateValues" dxfId="51" priority="544"/>
  </conditionalFormatting>
  <conditionalFormatting sqref="C297">
    <cfRule type="duplicateValues" dxfId="50" priority="545"/>
    <cfRule type="duplicateValues" dxfId="49" priority="546"/>
    <cfRule type="duplicateValues" dxfId="48" priority="547"/>
    <cfRule type="duplicateValues" dxfId="47" priority="548"/>
  </conditionalFormatting>
  <conditionalFormatting sqref="C317">
    <cfRule type="duplicateValues" dxfId="46" priority="549"/>
    <cfRule type="duplicateValues" dxfId="45" priority="550"/>
    <cfRule type="duplicateValues" dxfId="44" priority="551"/>
    <cfRule type="duplicateValues" dxfId="43" priority="552"/>
  </conditionalFormatting>
  <conditionalFormatting sqref="C318:C320">
    <cfRule type="duplicateValues" dxfId="42" priority="553"/>
    <cfRule type="duplicateValues" dxfId="41" priority="554"/>
    <cfRule type="duplicateValues" dxfId="40" priority="555"/>
    <cfRule type="duplicateValues" dxfId="39" priority="556"/>
    <cfRule type="duplicateValues" dxfId="38" priority="557"/>
    <cfRule type="duplicateValues" dxfId="37" priority="558"/>
    <cfRule type="duplicateValues" dxfId="36" priority="559"/>
  </conditionalFormatting>
  <conditionalFormatting sqref="C322">
    <cfRule type="duplicateValues" dxfId="35" priority="560"/>
    <cfRule type="duplicateValues" dxfId="34" priority="561"/>
    <cfRule type="duplicateValues" dxfId="33" priority="562"/>
    <cfRule type="duplicateValues" dxfId="32" priority="563"/>
  </conditionalFormatting>
  <conditionalFormatting sqref="C326">
    <cfRule type="duplicateValues" dxfId="31" priority="564"/>
    <cfRule type="duplicateValues" dxfId="30" priority="565"/>
    <cfRule type="duplicateValues" dxfId="29" priority="566"/>
    <cfRule type="duplicateValues" dxfId="28" priority="567"/>
  </conditionalFormatting>
  <conditionalFormatting sqref="C328">
    <cfRule type="duplicateValues" dxfId="27" priority="568"/>
    <cfRule type="duplicateValues" dxfId="26" priority="569"/>
    <cfRule type="duplicateValues" dxfId="25" priority="570"/>
    <cfRule type="duplicateValues" dxfId="24" priority="571"/>
  </conditionalFormatting>
  <conditionalFormatting sqref="C330">
    <cfRule type="duplicateValues" dxfId="23" priority="572"/>
    <cfRule type="duplicateValues" dxfId="22" priority="573"/>
    <cfRule type="duplicateValues" dxfId="21" priority="574"/>
    <cfRule type="duplicateValues" dxfId="20" priority="575"/>
  </conditionalFormatting>
  <conditionalFormatting sqref="C332">
    <cfRule type="duplicateValues" dxfId="19" priority="576"/>
    <cfRule type="duplicateValues" dxfId="18" priority="577"/>
    <cfRule type="duplicateValues" dxfId="17" priority="578"/>
    <cfRule type="duplicateValues" dxfId="16" priority="579"/>
  </conditionalFormatting>
  <conditionalFormatting sqref="C336">
    <cfRule type="duplicateValues" dxfId="15" priority="580"/>
    <cfRule type="duplicateValues" dxfId="14" priority="581"/>
    <cfRule type="duplicateValues" dxfId="13" priority="582"/>
    <cfRule type="duplicateValues" dxfId="12" priority="583"/>
  </conditionalFormatting>
  <conditionalFormatting sqref="C338">
    <cfRule type="duplicateValues" dxfId="11" priority="584"/>
    <cfRule type="duplicateValues" dxfId="10" priority="585"/>
    <cfRule type="duplicateValues" dxfId="9" priority="586"/>
    <cfRule type="duplicateValues" dxfId="8" priority="587"/>
  </conditionalFormatting>
  <conditionalFormatting sqref="C402:C403 C1:C83 C406:C1048576 C98:C102 C104:C400">
    <cfRule type="duplicateValues" dxfId="7" priority="609"/>
  </conditionalFormatting>
  <conditionalFormatting sqref="E4">
    <cfRule type="duplicateValues" dxfId="6" priority="55"/>
    <cfRule type="duplicateValues" dxfId="5" priority="56"/>
    <cfRule type="duplicateValues" dxfId="4" priority="57"/>
    <cfRule type="duplicateValues" dxfId="3" priority="58"/>
    <cfRule type="duplicateValues" dxfId="2" priority="59"/>
  </conditionalFormatting>
  <pageMargins left="0.7" right="0.7" top="0.75" bottom="0.75" header="0.3" footer="0.3"/>
  <pageSetup paperSize="9" scale="57" orientation="portrait" blackAndWhite="1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2DC-E9D1-432C-87DC-A8383B52AA08}">
  <sheetPr>
    <tabColor rgb="FF00B0F0"/>
    <pageSetUpPr fitToPage="1"/>
  </sheetPr>
  <dimension ref="B1:I26"/>
  <sheetViews>
    <sheetView zoomScale="70" zoomScaleNormal="70" workbookViewId="0">
      <selection activeCell="H24" sqref="H24"/>
    </sheetView>
  </sheetViews>
  <sheetFormatPr defaultColWidth="9.1796875" defaultRowHeight="14.5" x14ac:dyDescent="0.35"/>
  <cols>
    <col min="2" max="2" width="5.7265625" style="778" bestFit="1" customWidth="1"/>
    <col min="3" max="3" width="15.81640625" bestFit="1" customWidth="1"/>
    <col min="4" max="4" width="25.26953125" style="370" bestFit="1" customWidth="1"/>
    <col min="5" max="5" width="32.54296875" style="370" bestFit="1" customWidth="1"/>
    <col min="6" max="6" width="13.1796875" style="52" bestFit="1" customWidth="1"/>
    <col min="7" max="7" width="23.26953125" customWidth="1"/>
    <col min="8" max="8" width="17.1796875" customWidth="1"/>
    <col min="9" max="9" width="22" style="779" customWidth="1"/>
  </cols>
  <sheetData>
    <row r="1" spans="2:9" ht="15" thickBot="1" x14ac:dyDescent="0.4"/>
    <row r="2" spans="2:9" ht="15.75" customHeight="1" x14ac:dyDescent="0.35">
      <c r="B2" s="1178" t="s">
        <v>1987</v>
      </c>
      <c r="C2" s="1179"/>
      <c r="D2" s="1179"/>
      <c r="E2" s="1179"/>
      <c r="F2" s="1179"/>
      <c r="G2" s="1179"/>
      <c r="H2" s="1179"/>
      <c r="I2" s="1180"/>
    </row>
    <row r="3" spans="2:9" ht="14.5" customHeight="1" x14ac:dyDescent="0.35">
      <c r="B3" s="1181"/>
      <c r="C3" s="1182"/>
      <c r="D3" s="1182"/>
      <c r="E3" s="1182"/>
      <c r="F3" s="1182"/>
      <c r="G3" s="1182"/>
      <c r="H3" s="1182"/>
      <c r="I3" s="1183"/>
    </row>
    <row r="4" spans="2:9" ht="28.5" customHeight="1" thickBot="1" x14ac:dyDescent="0.4">
      <c r="B4" s="1184" t="s">
        <v>2805</v>
      </c>
      <c r="C4" s="1185"/>
      <c r="D4" s="1185"/>
      <c r="E4" s="1185"/>
      <c r="F4" s="1185"/>
      <c r="G4" s="1185"/>
      <c r="H4" s="1185"/>
      <c r="I4" s="1186"/>
    </row>
    <row r="5" spans="2:9" s="52" customFormat="1" ht="25.5" customHeight="1" x14ac:dyDescent="0.35">
      <c r="B5" s="1189" t="s">
        <v>2168</v>
      </c>
      <c r="C5" s="1191" t="s">
        <v>2169</v>
      </c>
      <c r="D5" s="1191" t="s">
        <v>2170</v>
      </c>
      <c r="E5" s="1191" t="s">
        <v>2171</v>
      </c>
      <c r="F5" s="1191" t="s">
        <v>2172</v>
      </c>
      <c r="G5" s="1191" t="s">
        <v>2173</v>
      </c>
      <c r="H5" s="1191" t="s">
        <v>2174</v>
      </c>
      <c r="I5" s="1187" t="s">
        <v>2175</v>
      </c>
    </row>
    <row r="6" spans="2:9" s="52" customFormat="1" ht="35" customHeight="1" thickBot="1" x14ac:dyDescent="0.4">
      <c r="B6" s="1190"/>
      <c r="C6" s="1192"/>
      <c r="D6" s="1192"/>
      <c r="E6" s="1193"/>
      <c r="F6" s="1193"/>
      <c r="G6" s="1193"/>
      <c r="H6" s="1193"/>
      <c r="I6" s="1188"/>
    </row>
    <row r="7" spans="2:9" ht="26" customHeight="1" x14ac:dyDescent="0.35">
      <c r="B7" s="765">
        <v>1</v>
      </c>
      <c r="C7" s="454" t="s">
        <v>2176</v>
      </c>
      <c r="D7" s="455" t="s">
        <v>2177</v>
      </c>
      <c r="E7" s="456" t="s">
        <v>2178</v>
      </c>
      <c r="F7" s="458" t="s">
        <v>2179</v>
      </c>
      <c r="G7" s="460" t="s">
        <v>2806</v>
      </c>
      <c r="H7" s="457"/>
      <c r="I7" s="766"/>
    </row>
    <row r="8" spans="2:9" ht="26" customHeight="1" x14ac:dyDescent="0.35">
      <c r="B8" s="765">
        <v>2</v>
      </c>
      <c r="C8" s="454" t="s">
        <v>2176</v>
      </c>
      <c r="D8" s="455" t="s">
        <v>2180</v>
      </c>
      <c r="E8" s="456" t="s">
        <v>2181</v>
      </c>
      <c r="F8" s="458" t="s">
        <v>2182</v>
      </c>
      <c r="G8" s="460" t="s">
        <v>2361</v>
      </c>
      <c r="H8" s="459" t="s">
        <v>2795</v>
      </c>
      <c r="I8" s="766"/>
    </row>
    <row r="9" spans="2:9" ht="26" customHeight="1" x14ac:dyDescent="0.35">
      <c r="B9" s="765">
        <v>3</v>
      </c>
      <c r="C9" s="454" t="s">
        <v>2176</v>
      </c>
      <c r="D9" s="455" t="s">
        <v>2183</v>
      </c>
      <c r="E9" s="456" t="s">
        <v>2184</v>
      </c>
      <c r="F9" s="458" t="s">
        <v>2182</v>
      </c>
      <c r="G9" s="460" t="s">
        <v>2361</v>
      </c>
      <c r="H9" s="459" t="s">
        <v>2795</v>
      </c>
      <c r="I9" s="766"/>
    </row>
    <row r="10" spans="2:9" ht="26" customHeight="1" x14ac:dyDescent="0.35">
      <c r="B10" s="765">
        <v>4</v>
      </c>
      <c r="C10" s="454" t="s">
        <v>2176</v>
      </c>
      <c r="D10" s="455" t="s">
        <v>2185</v>
      </c>
      <c r="E10" s="456" t="s">
        <v>2186</v>
      </c>
      <c r="F10" s="458" t="s">
        <v>2182</v>
      </c>
      <c r="G10" s="460" t="s">
        <v>2187</v>
      </c>
      <c r="H10" s="459" t="s">
        <v>2795</v>
      </c>
      <c r="I10" s="767"/>
    </row>
    <row r="11" spans="2:9" ht="26" customHeight="1" x14ac:dyDescent="0.35">
      <c r="B11" s="765">
        <v>5</v>
      </c>
      <c r="C11" s="454" t="s">
        <v>2176</v>
      </c>
      <c r="D11" s="455" t="s">
        <v>2188</v>
      </c>
      <c r="E11" s="456" t="s">
        <v>2184</v>
      </c>
      <c r="F11" s="458" t="s">
        <v>2182</v>
      </c>
      <c r="G11" s="460" t="s">
        <v>2187</v>
      </c>
      <c r="H11" s="459" t="s">
        <v>2795</v>
      </c>
      <c r="I11" s="767"/>
    </row>
    <row r="12" spans="2:9" ht="26" customHeight="1" x14ac:dyDescent="0.35">
      <c r="B12" s="765">
        <v>6</v>
      </c>
      <c r="C12" s="454" t="s">
        <v>2176</v>
      </c>
      <c r="D12" s="455" t="s">
        <v>2189</v>
      </c>
      <c r="E12" s="456" t="s">
        <v>2184</v>
      </c>
      <c r="F12" s="458" t="s">
        <v>2182</v>
      </c>
      <c r="G12" s="460" t="s">
        <v>2187</v>
      </c>
      <c r="H12" s="459" t="s">
        <v>2795</v>
      </c>
      <c r="I12" s="767"/>
    </row>
    <row r="13" spans="2:9" ht="26" customHeight="1" x14ac:dyDescent="0.35">
      <c r="B13" s="765">
        <v>7</v>
      </c>
      <c r="C13" s="454" t="s">
        <v>2176</v>
      </c>
      <c r="D13" s="455" t="s">
        <v>2190</v>
      </c>
      <c r="E13" s="455" t="s">
        <v>2191</v>
      </c>
      <c r="F13" s="458" t="s">
        <v>2182</v>
      </c>
      <c r="G13" s="460" t="s">
        <v>2192</v>
      </c>
      <c r="H13" s="763" t="s">
        <v>2795</v>
      </c>
      <c r="I13" s="768"/>
    </row>
    <row r="14" spans="2:9" ht="26" customHeight="1" x14ac:dyDescent="0.35">
      <c r="B14" s="765">
        <v>8</v>
      </c>
      <c r="C14" s="454" t="s">
        <v>2176</v>
      </c>
      <c r="D14" s="455" t="s">
        <v>2193</v>
      </c>
      <c r="E14" s="456" t="s">
        <v>2194</v>
      </c>
      <c r="F14" s="458" t="s">
        <v>2182</v>
      </c>
      <c r="G14" s="786" t="s">
        <v>2192</v>
      </c>
      <c r="H14" s="459" t="s">
        <v>2795</v>
      </c>
      <c r="I14" s="767"/>
    </row>
    <row r="15" spans="2:9" ht="26" customHeight="1" x14ac:dyDescent="0.35">
      <c r="B15" s="765">
        <v>9</v>
      </c>
      <c r="C15" s="454" t="s">
        <v>2176</v>
      </c>
      <c r="D15" s="455" t="s">
        <v>2195</v>
      </c>
      <c r="E15" s="456" t="s">
        <v>2196</v>
      </c>
      <c r="F15" s="456" t="s">
        <v>2197</v>
      </c>
      <c r="G15" s="460" t="s">
        <v>2192</v>
      </c>
      <c r="H15" s="764" t="s">
        <v>2795</v>
      </c>
      <c r="I15" s="769"/>
    </row>
    <row r="16" spans="2:9" ht="26" customHeight="1" x14ac:dyDescent="0.35">
      <c r="B16" s="765">
        <v>10</v>
      </c>
      <c r="C16" s="454" t="s">
        <v>2176</v>
      </c>
      <c r="D16" s="455" t="s">
        <v>2198</v>
      </c>
      <c r="E16" s="456" t="s">
        <v>2199</v>
      </c>
      <c r="F16" s="456" t="s">
        <v>2200</v>
      </c>
      <c r="G16" s="460" t="s">
        <v>2361</v>
      </c>
      <c r="H16" s="459" t="s">
        <v>2795</v>
      </c>
      <c r="I16" s="767"/>
    </row>
    <row r="17" spans="2:9" ht="26" customHeight="1" x14ac:dyDescent="0.35">
      <c r="B17" s="765">
        <v>11</v>
      </c>
      <c r="C17" s="454" t="s">
        <v>2176</v>
      </c>
      <c r="D17" s="455" t="s">
        <v>2201</v>
      </c>
      <c r="E17" s="456" t="s">
        <v>2196</v>
      </c>
      <c r="F17" s="456" t="s">
        <v>2197</v>
      </c>
      <c r="G17" s="460" t="s">
        <v>2192</v>
      </c>
      <c r="H17" s="459" t="s">
        <v>2795</v>
      </c>
      <c r="I17" s="767"/>
    </row>
    <row r="18" spans="2:9" ht="26" customHeight="1" x14ac:dyDescent="0.35">
      <c r="B18" s="765">
        <v>12</v>
      </c>
      <c r="C18" s="454" t="s">
        <v>2176</v>
      </c>
      <c r="D18" s="455" t="s">
        <v>2202</v>
      </c>
      <c r="E18" s="456" t="s">
        <v>2194</v>
      </c>
      <c r="F18" s="458" t="s">
        <v>2182</v>
      </c>
      <c r="G18" s="460" t="s">
        <v>2761</v>
      </c>
      <c r="H18" s="459" t="s">
        <v>2795</v>
      </c>
      <c r="I18" s="767"/>
    </row>
    <row r="19" spans="2:9" ht="26" customHeight="1" x14ac:dyDescent="0.35">
      <c r="B19" s="770">
        <v>13</v>
      </c>
      <c r="C19" s="461" t="s">
        <v>128</v>
      </c>
      <c r="D19" s="462" t="s">
        <v>2203</v>
      </c>
      <c r="E19" s="462" t="s">
        <v>2204</v>
      </c>
      <c r="F19" s="463"/>
      <c r="G19" s="460" t="s">
        <v>2187</v>
      </c>
      <c r="H19" s="464"/>
      <c r="I19" s="771"/>
    </row>
    <row r="20" spans="2:9" ht="26" customHeight="1" x14ac:dyDescent="0.35">
      <c r="B20" s="770">
        <v>14</v>
      </c>
      <c r="C20" s="461" t="s">
        <v>128</v>
      </c>
      <c r="D20" s="462" t="s">
        <v>2205</v>
      </c>
      <c r="E20" s="465" t="s">
        <v>2206</v>
      </c>
      <c r="F20" s="465"/>
      <c r="G20" s="460" t="s">
        <v>2187</v>
      </c>
      <c r="H20" s="465" t="s">
        <v>2795</v>
      </c>
      <c r="I20" s="772"/>
    </row>
    <row r="21" spans="2:9" ht="26" customHeight="1" x14ac:dyDescent="0.35">
      <c r="B21" s="770">
        <v>15</v>
      </c>
      <c r="C21" s="461" t="s">
        <v>128</v>
      </c>
      <c r="D21" s="462" t="s">
        <v>2207</v>
      </c>
      <c r="E21" s="465" t="s">
        <v>2208</v>
      </c>
      <c r="F21" s="465"/>
      <c r="G21" s="460" t="s">
        <v>2187</v>
      </c>
      <c r="H21" s="466"/>
      <c r="I21" s="771"/>
    </row>
    <row r="22" spans="2:9" ht="26" customHeight="1" x14ac:dyDescent="0.35">
      <c r="B22" s="770">
        <v>16</v>
      </c>
      <c r="C22" s="461" t="s">
        <v>128</v>
      </c>
      <c r="D22" s="462" t="s">
        <v>2209</v>
      </c>
      <c r="E22" s="465" t="s">
        <v>2808</v>
      </c>
      <c r="F22" s="465"/>
      <c r="G22" s="460" t="s">
        <v>2187</v>
      </c>
      <c r="H22" s="466"/>
      <c r="I22" s="771"/>
    </row>
    <row r="23" spans="2:9" ht="26" customHeight="1" x14ac:dyDescent="0.35">
      <c r="B23" s="773">
        <v>17</v>
      </c>
      <c r="C23" s="468" t="s">
        <v>2210</v>
      </c>
      <c r="D23" s="469" t="s">
        <v>2211</v>
      </c>
      <c r="E23" s="467" t="s">
        <v>146</v>
      </c>
      <c r="F23" s="468"/>
      <c r="G23" s="470" t="s">
        <v>2807</v>
      </c>
      <c r="H23" s="468"/>
      <c r="I23" s="774" t="s">
        <v>2212</v>
      </c>
    </row>
    <row r="24" spans="2:9" ht="26" customHeight="1" x14ac:dyDescent="0.35">
      <c r="B24" s="773">
        <v>18</v>
      </c>
      <c r="C24" s="468" t="s">
        <v>2210</v>
      </c>
      <c r="D24" s="469" t="s">
        <v>2213</v>
      </c>
      <c r="E24" s="467" t="s">
        <v>146</v>
      </c>
      <c r="F24" s="468"/>
      <c r="G24" s="470">
        <v>46154</v>
      </c>
      <c r="H24" s="471"/>
      <c r="I24" s="775">
        <v>46154</v>
      </c>
    </row>
    <row r="25" spans="2:9" ht="26" customHeight="1" x14ac:dyDescent="0.35">
      <c r="B25" s="776">
        <v>19</v>
      </c>
      <c r="C25" s="450" t="s">
        <v>144</v>
      </c>
      <c r="D25" s="472" t="s">
        <v>2214</v>
      </c>
      <c r="E25" s="443" t="s">
        <v>2215</v>
      </c>
      <c r="F25" s="445"/>
      <c r="G25" s="762">
        <v>46158</v>
      </c>
      <c r="H25" s="473"/>
      <c r="I25" s="777">
        <v>46158</v>
      </c>
    </row>
    <row r="26" spans="2:9" ht="26" customHeight="1" thickBot="1" x14ac:dyDescent="0.4">
      <c r="B26" s="780">
        <v>20</v>
      </c>
      <c r="C26" s="781" t="s">
        <v>148</v>
      </c>
      <c r="D26" s="782" t="s">
        <v>2216</v>
      </c>
      <c r="E26" s="781" t="s">
        <v>2217</v>
      </c>
      <c r="F26" s="783"/>
      <c r="G26" s="783" t="s">
        <v>2764</v>
      </c>
      <c r="H26" s="784"/>
      <c r="I26" s="785" t="s">
        <v>2218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B2:I3"/>
    <mergeCell ref="B4:I4"/>
    <mergeCell ref="I5:I6"/>
    <mergeCell ref="B5:B6"/>
    <mergeCell ref="C5:C6"/>
    <mergeCell ref="D5:D6"/>
    <mergeCell ref="E5:E6"/>
    <mergeCell ref="F5:F6"/>
    <mergeCell ref="G5:G6"/>
    <mergeCell ref="H5:H6"/>
  </mergeCells>
  <conditionalFormatting sqref="F7:F18">
    <cfRule type="cellIs" dxfId="1" priority="1" operator="equal">
      <formula>$E$11</formula>
    </cfRule>
    <cfRule type="cellIs" dxfId="0" priority="2" operator="equal">
      <formula>$E$8</formula>
    </cfRule>
  </conditionalFormatting>
  <pageMargins left="1" right="1" top="1" bottom="1" header="0.5" footer="0.5"/>
  <pageSetup scale="73" fitToHeight="0" orientation="landscape" blackAndWhite="1" r:id="rId1"/>
  <rowBreaks count="1" manualBreakCount="1">
    <brk id="2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374B-2AB2-4C53-BD95-802EB43C2AFC}">
  <dimension ref="B1:AO142"/>
  <sheetViews>
    <sheetView zoomScale="86" zoomScaleNormal="100" workbookViewId="0">
      <pane xSplit="4" ySplit="7" topLeftCell="E8" activePane="bottomRight" state="frozen"/>
      <selection activeCell="BH289" sqref="BH289"/>
      <selection pane="topRight" activeCell="BH289" sqref="BH289"/>
      <selection pane="bottomLeft" activeCell="BH289" sqref="BH289"/>
      <selection pane="bottomRight" activeCell="I12" sqref="I12"/>
    </sheetView>
  </sheetViews>
  <sheetFormatPr defaultColWidth="9.1796875" defaultRowHeight="14.5" x14ac:dyDescent="0.35"/>
  <cols>
    <col min="1" max="1" width="1.453125" style="296" customWidth="1"/>
    <col min="2" max="2" width="4.54296875" style="489" customWidth="1"/>
    <col min="3" max="3" width="43.26953125" style="489" bestFit="1" customWidth="1"/>
    <col min="4" max="4" width="6" style="489" customWidth="1"/>
    <col min="5" max="5" width="7.81640625" style="489" customWidth="1"/>
    <col min="6" max="6" width="13.81640625" style="489" customWidth="1"/>
    <col min="7" max="7" width="12.1796875" style="489" customWidth="1"/>
    <col min="8" max="8" width="6" style="489" customWidth="1"/>
    <col min="9" max="10" width="10.81640625" style="489" customWidth="1"/>
    <col min="11" max="11" width="12.81640625" style="489" customWidth="1"/>
    <col min="12" max="12" width="15.453125" style="489" customWidth="1"/>
    <col min="13" max="13" width="9.1796875" style="296" customWidth="1"/>
    <col min="14" max="14" width="11.7265625" style="296" customWidth="1"/>
    <col min="15" max="15" width="9.1796875" style="296" customWidth="1"/>
    <col min="16" max="16" width="11.54296875" style="296" customWidth="1"/>
    <col min="17" max="17" width="32.7265625" style="296" customWidth="1"/>
    <col min="18" max="16384" width="9.1796875" style="296"/>
  </cols>
  <sheetData>
    <row r="1" spans="2:41" ht="21.65" customHeight="1" x14ac:dyDescent="0.35">
      <c r="B1" s="1194" t="s">
        <v>1986</v>
      </c>
      <c r="C1" s="1195"/>
      <c r="D1" s="1195"/>
      <c r="E1" s="1195"/>
      <c r="F1" s="1195"/>
      <c r="G1" s="1195"/>
      <c r="H1" s="1195"/>
      <c r="I1" s="1195"/>
      <c r="J1" s="1195"/>
      <c r="K1" s="1195"/>
      <c r="L1" s="1195"/>
      <c r="M1" s="1195"/>
      <c r="N1" s="1195"/>
      <c r="O1" s="1195"/>
      <c r="P1" s="1195"/>
      <c r="Q1" s="1196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</row>
    <row r="2" spans="2:41" s="474" customFormat="1" ht="15.5" x14ac:dyDescent="0.35">
      <c r="B2" s="1197" t="s">
        <v>1987</v>
      </c>
      <c r="C2" s="1198"/>
      <c r="D2" s="1198"/>
      <c r="E2" s="1198"/>
      <c r="F2" s="1198"/>
      <c r="G2" s="1198"/>
      <c r="H2" s="1198"/>
      <c r="I2" s="1198"/>
      <c r="J2" s="1198"/>
      <c r="K2" s="1198"/>
      <c r="L2" s="1198"/>
      <c r="M2" s="1198"/>
      <c r="N2" s="1198"/>
      <c r="O2" s="1198"/>
      <c r="P2" s="1198"/>
      <c r="Q2" s="1199"/>
      <c r="T2" s="475"/>
    </row>
    <row r="3" spans="2:41" s="474" customFormat="1" ht="16" thickBot="1" x14ac:dyDescent="0.4">
      <c r="B3" s="1197" t="s">
        <v>2219</v>
      </c>
      <c r="C3" s="1198"/>
      <c r="D3" s="1198"/>
      <c r="E3" s="1198"/>
      <c r="F3" s="1198"/>
      <c r="G3" s="1198"/>
      <c r="H3" s="1198"/>
      <c r="I3" s="1198"/>
      <c r="J3" s="1198"/>
      <c r="K3" s="1198"/>
      <c r="L3" s="1198"/>
      <c r="M3" s="1198"/>
      <c r="N3" s="1198"/>
      <c r="O3" s="1198"/>
      <c r="P3" s="1198"/>
      <c r="Q3" s="1200"/>
    </row>
    <row r="4" spans="2:41" s="474" customFormat="1" ht="21" customHeight="1" x14ac:dyDescent="0.35">
      <c r="B4" s="1201"/>
      <c r="C4" s="1201"/>
      <c r="D4" s="1201"/>
      <c r="E4" s="1201"/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476">
        <f ca="1">NOW()</f>
        <v>46170.427767824076</v>
      </c>
    </row>
    <row r="5" spans="2:41" s="478" customFormat="1" ht="19.5" customHeight="1" x14ac:dyDescent="0.35">
      <c r="B5" s="1202" t="s">
        <v>2220</v>
      </c>
      <c r="C5" s="1202" t="s">
        <v>2221</v>
      </c>
      <c r="D5" s="1202" t="s">
        <v>2222</v>
      </c>
      <c r="E5" s="1202" t="s">
        <v>2223</v>
      </c>
      <c r="F5" s="1202" t="s">
        <v>2224</v>
      </c>
      <c r="G5" s="1202" t="s">
        <v>2352</v>
      </c>
      <c r="H5" s="1202" t="s">
        <v>2225</v>
      </c>
      <c r="I5" s="1202" t="s">
        <v>2226</v>
      </c>
      <c r="J5" s="1202"/>
      <c r="K5" s="1202" t="s">
        <v>2227</v>
      </c>
      <c r="L5" s="1202" t="s">
        <v>2228</v>
      </c>
      <c r="M5" s="1202" t="s">
        <v>2229</v>
      </c>
      <c r="N5" s="1202" t="s">
        <v>2230</v>
      </c>
      <c r="O5" s="1202" t="s">
        <v>2231</v>
      </c>
      <c r="P5" s="1202" t="s">
        <v>2232</v>
      </c>
      <c r="Q5" s="1204" t="s">
        <v>43</v>
      </c>
    </row>
    <row r="6" spans="2:41" s="478" customFormat="1" ht="44" customHeight="1" x14ac:dyDescent="0.35">
      <c r="B6" s="1202"/>
      <c r="C6" s="1202"/>
      <c r="D6" s="1202"/>
      <c r="E6" s="1202"/>
      <c r="F6" s="1202"/>
      <c r="G6" s="1202"/>
      <c r="H6" s="1202"/>
      <c r="I6" s="477" t="s">
        <v>2233</v>
      </c>
      <c r="J6" s="477" t="s">
        <v>2234</v>
      </c>
      <c r="K6" s="1202"/>
      <c r="L6" s="1202"/>
      <c r="M6" s="1202"/>
      <c r="N6" s="1202"/>
      <c r="O6" s="1202"/>
      <c r="P6" s="1202"/>
      <c r="Q6" s="1204"/>
    </row>
    <row r="7" spans="2:41" ht="15.75" customHeight="1" x14ac:dyDescent="0.35">
      <c r="B7" s="1205" t="s">
        <v>2235</v>
      </c>
      <c r="C7" s="1205"/>
      <c r="D7" s="1205"/>
      <c r="E7" s="1205"/>
      <c r="F7" s="1205"/>
      <c r="G7" s="1205"/>
      <c r="H7" s="1205"/>
      <c r="I7" s="1205"/>
      <c r="J7" s="1205"/>
      <c r="K7" s="1205"/>
      <c r="L7" s="1205"/>
      <c r="M7" s="1205"/>
      <c r="N7" s="1205"/>
      <c r="O7" s="1205"/>
      <c r="P7" s="1205"/>
      <c r="Q7" s="1205"/>
    </row>
    <row r="8" spans="2:41" ht="15.75" customHeight="1" x14ac:dyDescent="0.35">
      <c r="B8" s="437" t="s">
        <v>90</v>
      </c>
      <c r="C8" s="437" t="s">
        <v>2236</v>
      </c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2:41" ht="15.75" customHeight="1" x14ac:dyDescent="0.35">
      <c r="B9" s="285">
        <v>1</v>
      </c>
      <c r="C9" s="285" t="s">
        <v>2237</v>
      </c>
      <c r="D9" s="285" t="s">
        <v>2238</v>
      </c>
      <c r="E9" s="285">
        <v>313</v>
      </c>
      <c r="F9" s="285">
        <v>313</v>
      </c>
      <c r="G9" s="285">
        <v>250</v>
      </c>
      <c r="H9" s="285" t="s">
        <v>2239</v>
      </c>
      <c r="I9" s="285">
        <f>469.344+10.02*K9</f>
        <v>2272.944</v>
      </c>
      <c r="J9" s="285"/>
      <c r="K9" s="285">
        <v>180</v>
      </c>
      <c r="L9" s="285"/>
      <c r="M9" s="285">
        <v>115</v>
      </c>
      <c r="N9" s="285">
        <v>112</v>
      </c>
      <c r="O9" s="285">
        <f>K9-M9</f>
        <v>65</v>
      </c>
      <c r="P9" s="285">
        <f>G9-K9</f>
        <v>70</v>
      </c>
      <c r="Q9" s="289"/>
    </row>
    <row r="10" spans="2:41" ht="15" customHeight="1" x14ac:dyDescent="0.35">
      <c r="B10" s="437" t="s">
        <v>86</v>
      </c>
      <c r="C10" s="437" t="s">
        <v>2240</v>
      </c>
      <c r="D10" s="285"/>
      <c r="E10" s="285"/>
      <c r="F10" s="298"/>
      <c r="G10" s="285"/>
      <c r="H10" s="562"/>
      <c r="I10" s="285"/>
      <c r="J10" s="285"/>
      <c r="K10" s="285"/>
      <c r="L10" s="285"/>
      <c r="M10" s="285"/>
      <c r="N10" s="285"/>
      <c r="O10" s="285"/>
      <c r="P10" s="285"/>
      <c r="Q10" s="285"/>
    </row>
    <row r="11" spans="2:41" ht="25.5" customHeight="1" x14ac:dyDescent="0.35">
      <c r="B11" s="285">
        <v>1</v>
      </c>
      <c r="C11" s="479" t="s">
        <v>2241</v>
      </c>
      <c r="D11" s="285" t="s">
        <v>2238</v>
      </c>
      <c r="E11" s="285">
        <v>64</v>
      </c>
      <c r="F11" s="480">
        <v>38</v>
      </c>
      <c r="G11" s="285">
        <v>26</v>
      </c>
      <c r="H11" s="563" t="s">
        <v>2239</v>
      </c>
      <c r="I11" s="285"/>
      <c r="J11" s="285"/>
      <c r="K11" s="285">
        <v>26</v>
      </c>
      <c r="L11" s="285"/>
      <c r="M11" s="285">
        <v>1</v>
      </c>
      <c r="N11" s="285">
        <v>0</v>
      </c>
      <c r="O11" s="285">
        <f>K11-M11</f>
        <v>25</v>
      </c>
      <c r="P11" s="285">
        <f>G11-K11</f>
        <v>0</v>
      </c>
      <c r="Q11" s="285"/>
    </row>
    <row r="12" spans="2:41" ht="25.5" customHeight="1" x14ac:dyDescent="0.35">
      <c r="B12" s="285"/>
      <c r="C12" s="479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</row>
    <row r="13" spans="2:41" ht="25.5" customHeight="1" x14ac:dyDescent="0.35">
      <c r="B13" s="285"/>
      <c r="C13" s="479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</row>
    <row r="14" spans="2:41" ht="15.75" customHeight="1" x14ac:dyDescent="0.35"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</row>
    <row r="15" spans="2:41" ht="15.75" customHeight="1" x14ac:dyDescent="0.35">
      <c r="B15" s="437" t="s">
        <v>85</v>
      </c>
      <c r="C15" s="437" t="s">
        <v>2242</v>
      </c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</row>
    <row r="16" spans="2:41" ht="26.25" customHeight="1" x14ac:dyDescent="0.35">
      <c r="B16" s="285">
        <v>1</v>
      </c>
      <c r="C16" s="479" t="s">
        <v>2243</v>
      </c>
      <c r="D16" s="285" t="s">
        <v>2238</v>
      </c>
      <c r="E16" s="285">
        <v>60</v>
      </c>
      <c r="F16" s="285">
        <v>31</v>
      </c>
      <c r="G16" s="285">
        <v>19</v>
      </c>
      <c r="H16" s="481" t="s">
        <v>2239</v>
      </c>
      <c r="I16" s="285"/>
      <c r="J16" s="285"/>
      <c r="K16" s="285">
        <v>19</v>
      </c>
      <c r="L16" s="285"/>
      <c r="M16" s="285">
        <v>0</v>
      </c>
      <c r="N16" s="285">
        <v>0</v>
      </c>
      <c r="O16" s="285">
        <f>K16-M16</f>
        <v>19</v>
      </c>
      <c r="P16" s="285">
        <f>G16-K16</f>
        <v>0</v>
      </c>
      <c r="Q16" s="285"/>
    </row>
    <row r="17" spans="2:17" ht="26.25" hidden="1" customHeight="1" x14ac:dyDescent="0.35">
      <c r="B17" s="285"/>
      <c r="C17" s="479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</row>
    <row r="18" spans="2:17" hidden="1" x14ac:dyDescent="0.35"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</row>
    <row r="19" spans="2:17" x14ac:dyDescent="0.35">
      <c r="B19" s="437" t="s">
        <v>89</v>
      </c>
      <c r="C19" s="437" t="s">
        <v>2244</v>
      </c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</row>
    <row r="20" spans="2:17" x14ac:dyDescent="0.35">
      <c r="B20" s="285">
        <v>1</v>
      </c>
      <c r="C20" s="479" t="s">
        <v>2346</v>
      </c>
      <c r="D20" s="285" t="s">
        <v>2238</v>
      </c>
      <c r="E20" s="285">
        <v>26</v>
      </c>
      <c r="F20" s="285"/>
      <c r="G20" s="285">
        <v>13</v>
      </c>
      <c r="H20" s="481" t="s">
        <v>2239</v>
      </c>
      <c r="I20" s="285"/>
      <c r="J20" s="285"/>
      <c r="K20" s="285">
        <v>0</v>
      </c>
      <c r="L20" s="285"/>
      <c r="M20" s="285">
        <v>0</v>
      </c>
      <c r="N20" s="285">
        <v>0</v>
      </c>
      <c r="O20" s="285">
        <f>K20-M20</f>
        <v>0</v>
      </c>
      <c r="P20" s="285">
        <f>G20-K20</f>
        <v>13</v>
      </c>
      <c r="Q20" s="291"/>
    </row>
    <row r="21" spans="2:17" hidden="1" x14ac:dyDescent="0.35"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</row>
    <row r="22" spans="2:17" x14ac:dyDescent="0.35">
      <c r="B22" s="285">
        <v>2</v>
      </c>
      <c r="C22" s="479" t="s">
        <v>2347</v>
      </c>
      <c r="D22" s="285" t="s">
        <v>2238</v>
      </c>
      <c r="E22" s="285">
        <v>3</v>
      </c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</row>
    <row r="23" spans="2:17" hidden="1" x14ac:dyDescent="0.35"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</row>
    <row r="24" spans="2:17" x14ac:dyDescent="0.35">
      <c r="B24" s="285">
        <v>3</v>
      </c>
      <c r="C24" s="479" t="s">
        <v>2348</v>
      </c>
      <c r="D24" s="285" t="s">
        <v>2238</v>
      </c>
      <c r="E24" s="285">
        <v>19</v>
      </c>
      <c r="F24" s="285"/>
      <c r="G24" s="285">
        <v>4</v>
      </c>
      <c r="H24" s="481" t="s">
        <v>2239</v>
      </c>
      <c r="I24" s="285"/>
      <c r="J24" s="285"/>
      <c r="K24" s="285"/>
      <c r="L24" s="285"/>
      <c r="M24" s="285"/>
      <c r="N24" s="285"/>
      <c r="O24" s="285"/>
      <c r="P24" s="285"/>
      <c r="Q24" s="285"/>
    </row>
    <row r="25" spans="2:17" hidden="1" x14ac:dyDescent="0.35"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</row>
    <row r="26" spans="2:17" x14ac:dyDescent="0.35">
      <c r="B26" s="285">
        <v>4</v>
      </c>
      <c r="C26" s="479" t="s">
        <v>2349</v>
      </c>
      <c r="D26" s="285" t="s">
        <v>2238</v>
      </c>
      <c r="E26" s="285">
        <v>3</v>
      </c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</row>
    <row r="27" spans="2:17" hidden="1" x14ac:dyDescent="0.35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</row>
    <row r="28" spans="2:17" x14ac:dyDescent="0.35">
      <c r="B28" s="285">
        <v>5</v>
      </c>
      <c r="C28" s="479" t="s">
        <v>2350</v>
      </c>
      <c r="D28" s="285" t="s">
        <v>2238</v>
      </c>
      <c r="E28" s="285">
        <v>3</v>
      </c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</row>
    <row r="29" spans="2:17" hidden="1" x14ac:dyDescent="0.35"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</row>
    <row r="30" spans="2:17" x14ac:dyDescent="0.35">
      <c r="B30" s="285">
        <v>6</v>
      </c>
      <c r="C30" s="479" t="s">
        <v>2351</v>
      </c>
      <c r="D30" s="285" t="s">
        <v>2238</v>
      </c>
      <c r="E30" s="285">
        <v>3</v>
      </c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</row>
    <row r="31" spans="2:17" x14ac:dyDescent="0.35">
      <c r="B31" s="285"/>
      <c r="C31" s="564" t="s">
        <v>182</v>
      </c>
      <c r="D31" s="285"/>
      <c r="E31" s="437">
        <f>SUM(E9:E30)</f>
        <v>494</v>
      </c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</row>
    <row r="32" spans="2:17" x14ac:dyDescent="0.35">
      <c r="B32" s="1203" t="s">
        <v>2245</v>
      </c>
      <c r="C32" s="1203"/>
      <c r="D32" s="1203"/>
      <c r="E32" s="1203"/>
      <c r="F32" s="1203"/>
      <c r="G32" s="1203"/>
      <c r="H32" s="1203"/>
      <c r="I32" s="1203"/>
      <c r="J32" s="1203"/>
      <c r="K32" s="1203"/>
      <c r="L32" s="1203"/>
      <c r="M32" s="1203"/>
      <c r="N32" s="1203"/>
      <c r="O32" s="1203"/>
      <c r="P32" s="1203"/>
      <c r="Q32" s="1203"/>
    </row>
    <row r="33" spans="2:17" x14ac:dyDescent="0.35">
      <c r="B33" s="437" t="s">
        <v>90</v>
      </c>
      <c r="C33" s="437" t="s">
        <v>2246</v>
      </c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</row>
    <row r="34" spans="2:17" x14ac:dyDescent="0.35">
      <c r="B34" s="285">
        <v>1</v>
      </c>
      <c r="C34" s="285" t="s">
        <v>2247</v>
      </c>
      <c r="D34" s="285" t="s">
        <v>133</v>
      </c>
      <c r="E34" s="285">
        <f>SUM(E36:E39)</f>
        <v>203</v>
      </c>
      <c r="F34" s="285"/>
      <c r="G34" s="285"/>
      <c r="H34" s="285" t="s">
        <v>2239</v>
      </c>
      <c r="I34" s="285"/>
      <c r="J34" s="285"/>
      <c r="K34" s="285">
        <v>152</v>
      </c>
      <c r="L34" s="285"/>
      <c r="M34" s="285">
        <v>20</v>
      </c>
      <c r="N34" s="285"/>
      <c r="O34" s="285"/>
      <c r="P34" s="285"/>
      <c r="Q34" s="289"/>
    </row>
    <row r="35" spans="2:17" hidden="1" x14ac:dyDescent="0.35">
      <c r="B35" s="285">
        <v>2</v>
      </c>
      <c r="C35" s="482" t="s">
        <v>2248</v>
      </c>
      <c r="D35" s="285" t="s">
        <v>133</v>
      </c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9"/>
    </row>
    <row r="36" spans="2:17" x14ac:dyDescent="0.35">
      <c r="B36" s="285">
        <v>3</v>
      </c>
      <c r="C36" s="482" t="s">
        <v>2249</v>
      </c>
      <c r="D36" s="285" t="s">
        <v>133</v>
      </c>
      <c r="E36" s="285">
        <v>103</v>
      </c>
      <c r="F36" s="285"/>
      <c r="G36" s="285"/>
      <c r="H36" s="285" t="s">
        <v>2239</v>
      </c>
      <c r="I36" s="285"/>
      <c r="J36" s="285"/>
      <c r="K36" s="285">
        <v>80</v>
      </c>
      <c r="L36" s="285"/>
      <c r="M36" s="285">
        <v>9</v>
      </c>
      <c r="N36" s="285"/>
      <c r="O36" s="285"/>
      <c r="P36" s="285"/>
      <c r="Q36" s="289"/>
    </row>
    <row r="37" spans="2:17" x14ac:dyDescent="0.35">
      <c r="B37" s="285">
        <v>4</v>
      </c>
      <c r="C37" s="482" t="s">
        <v>2250</v>
      </c>
      <c r="D37" s="285" t="s">
        <v>133</v>
      </c>
      <c r="E37" s="285">
        <v>65</v>
      </c>
      <c r="F37" s="285"/>
      <c r="G37" s="285"/>
      <c r="H37" s="285" t="s">
        <v>2239</v>
      </c>
      <c r="I37" s="285"/>
      <c r="J37" s="285"/>
      <c r="K37" s="285">
        <v>40</v>
      </c>
      <c r="L37" s="285"/>
      <c r="M37" s="285">
        <v>10</v>
      </c>
      <c r="N37" s="285"/>
      <c r="O37" s="285"/>
      <c r="P37" s="285"/>
      <c r="Q37" s="289"/>
    </row>
    <row r="38" spans="2:17" x14ac:dyDescent="0.35">
      <c r="B38" s="285">
        <v>5</v>
      </c>
      <c r="C38" s="482" t="s">
        <v>2251</v>
      </c>
      <c r="D38" s="285" t="s">
        <v>133</v>
      </c>
      <c r="E38" s="285">
        <v>23</v>
      </c>
      <c r="F38" s="285"/>
      <c r="G38" s="285"/>
      <c r="H38" s="285" t="s">
        <v>2239</v>
      </c>
      <c r="I38" s="285"/>
      <c r="J38" s="285"/>
      <c r="K38" s="285">
        <v>20</v>
      </c>
      <c r="L38" s="285"/>
      <c r="M38" s="285">
        <v>4</v>
      </c>
      <c r="N38" s="285"/>
      <c r="O38" s="285"/>
      <c r="P38" s="285"/>
      <c r="Q38" s="289"/>
    </row>
    <row r="39" spans="2:17" x14ac:dyDescent="0.35">
      <c r="B39" s="285">
        <v>6</v>
      </c>
      <c r="C39" s="482" t="s">
        <v>2252</v>
      </c>
      <c r="D39" s="285" t="s">
        <v>133</v>
      </c>
      <c r="E39" s="285">
        <v>12</v>
      </c>
      <c r="F39" s="285"/>
      <c r="G39" s="285"/>
      <c r="H39" s="285" t="s">
        <v>2239</v>
      </c>
      <c r="I39" s="285"/>
      <c r="J39" s="285"/>
      <c r="K39" s="285">
        <v>12</v>
      </c>
      <c r="L39" s="285"/>
      <c r="M39" s="285">
        <v>0</v>
      </c>
      <c r="N39" s="285"/>
      <c r="O39" s="285"/>
      <c r="P39" s="285"/>
      <c r="Q39" s="289"/>
    </row>
    <row r="40" spans="2:17" hidden="1" x14ac:dyDescent="0.35">
      <c r="B40" s="285">
        <v>7</v>
      </c>
      <c r="C40" s="482" t="s">
        <v>2253</v>
      </c>
      <c r="D40" s="285" t="s">
        <v>133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9"/>
    </row>
    <row r="41" spans="2:17" hidden="1" x14ac:dyDescent="0.35">
      <c r="B41" s="285">
        <v>8</v>
      </c>
      <c r="C41" s="482" t="s">
        <v>2254</v>
      </c>
      <c r="D41" s="285" t="s">
        <v>133</v>
      </c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9"/>
    </row>
    <row r="42" spans="2:17" x14ac:dyDescent="0.35">
      <c r="B42" s="285"/>
      <c r="C42" s="482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9"/>
    </row>
    <row r="43" spans="2:17" x14ac:dyDescent="0.35">
      <c r="B43" s="437" t="s">
        <v>86</v>
      </c>
      <c r="C43" s="437" t="s">
        <v>2255</v>
      </c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</row>
    <row r="44" spans="2:17" x14ac:dyDescent="0.35">
      <c r="B44" s="285">
        <v>1</v>
      </c>
      <c r="C44" s="285" t="s">
        <v>2247</v>
      </c>
      <c r="D44" s="285" t="s">
        <v>133</v>
      </c>
      <c r="E44" s="285">
        <f>SUM(E46:E50)</f>
        <v>64</v>
      </c>
      <c r="F44" s="285"/>
      <c r="G44" s="285">
        <f>SUM(G46:G50)</f>
        <v>29</v>
      </c>
      <c r="H44" s="285" t="s">
        <v>2239</v>
      </c>
      <c r="I44" s="285"/>
      <c r="J44" s="285"/>
      <c r="K44" s="285"/>
      <c r="L44" s="285"/>
      <c r="M44" s="285"/>
      <c r="N44" s="285"/>
      <c r="O44" s="285"/>
      <c r="P44" s="285"/>
      <c r="Q44" s="285"/>
    </row>
    <row r="45" spans="2:17" hidden="1" x14ac:dyDescent="0.35">
      <c r="B45" s="285">
        <v>2</v>
      </c>
      <c r="C45" s="482" t="s">
        <v>2248</v>
      </c>
      <c r="D45" s="285" t="s">
        <v>133</v>
      </c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</row>
    <row r="46" spans="2:17" x14ac:dyDescent="0.35">
      <c r="B46" s="285">
        <v>2</v>
      </c>
      <c r="C46" s="482" t="s">
        <v>2256</v>
      </c>
      <c r="D46" s="285" t="s">
        <v>133</v>
      </c>
      <c r="E46" s="285">
        <v>21</v>
      </c>
      <c r="F46" s="285"/>
      <c r="G46" s="285">
        <v>15</v>
      </c>
      <c r="H46" s="285" t="s">
        <v>2239</v>
      </c>
      <c r="I46" s="285"/>
      <c r="J46" s="285"/>
      <c r="K46" s="285"/>
      <c r="L46" s="285"/>
      <c r="M46" s="285"/>
      <c r="N46" s="285"/>
      <c r="O46" s="285"/>
      <c r="P46" s="285"/>
      <c r="Q46" s="285"/>
    </row>
    <row r="47" spans="2:17" x14ac:dyDescent="0.35">
      <c r="B47" s="285">
        <v>3</v>
      </c>
      <c r="C47" s="482" t="s">
        <v>2250</v>
      </c>
      <c r="D47" s="285" t="s">
        <v>133</v>
      </c>
      <c r="E47" s="285">
        <v>11</v>
      </c>
      <c r="F47" s="285"/>
      <c r="G47" s="285">
        <v>8</v>
      </c>
      <c r="H47" s="285" t="s">
        <v>2239</v>
      </c>
      <c r="I47" s="285"/>
      <c r="J47" s="285"/>
      <c r="K47" s="285"/>
      <c r="L47" s="285"/>
      <c r="M47" s="285"/>
      <c r="N47" s="285"/>
      <c r="O47" s="285"/>
      <c r="P47" s="285"/>
      <c r="Q47" s="285"/>
    </row>
    <row r="48" spans="2:17" x14ac:dyDescent="0.35">
      <c r="B48" s="285">
        <v>4</v>
      </c>
      <c r="C48" s="482" t="s">
        <v>2251</v>
      </c>
      <c r="D48" s="285" t="s">
        <v>133</v>
      </c>
      <c r="E48" s="285">
        <v>5</v>
      </c>
      <c r="F48" s="285"/>
      <c r="G48" s="285">
        <v>1</v>
      </c>
      <c r="H48" s="285" t="s">
        <v>2239</v>
      </c>
      <c r="I48" s="285"/>
      <c r="J48" s="285"/>
      <c r="K48" s="285"/>
      <c r="L48" s="285"/>
      <c r="M48" s="285"/>
      <c r="N48" s="285"/>
      <c r="O48" s="285"/>
      <c r="P48" s="285"/>
      <c r="Q48" s="285"/>
    </row>
    <row r="49" spans="2:17" hidden="1" x14ac:dyDescent="0.35">
      <c r="B49" s="285">
        <v>6</v>
      </c>
      <c r="C49" s="482" t="s">
        <v>2257</v>
      </c>
      <c r="D49" s="285" t="s">
        <v>133</v>
      </c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</row>
    <row r="50" spans="2:17" x14ac:dyDescent="0.35">
      <c r="B50" s="285">
        <v>5</v>
      </c>
      <c r="C50" s="482" t="s">
        <v>2252</v>
      </c>
      <c r="D50" s="285" t="s">
        <v>133</v>
      </c>
      <c r="E50" s="285">
        <v>27</v>
      </c>
      <c r="F50" s="285"/>
      <c r="G50" s="285">
        <v>5</v>
      </c>
      <c r="H50" s="285" t="s">
        <v>2239</v>
      </c>
      <c r="I50" s="285"/>
      <c r="J50" s="285"/>
      <c r="K50" s="285"/>
      <c r="L50" s="285"/>
      <c r="M50" s="285"/>
      <c r="N50" s="285"/>
      <c r="O50" s="285"/>
      <c r="P50" s="285"/>
      <c r="Q50" s="285"/>
    </row>
    <row r="51" spans="2:17" hidden="1" x14ac:dyDescent="0.35">
      <c r="B51" s="285">
        <v>8</v>
      </c>
      <c r="C51" s="482" t="s">
        <v>2253</v>
      </c>
      <c r="D51" s="285" t="s">
        <v>133</v>
      </c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</row>
    <row r="52" spans="2:17" hidden="1" x14ac:dyDescent="0.35">
      <c r="B52" s="285">
        <v>9</v>
      </c>
      <c r="C52" s="482" t="s">
        <v>2258</v>
      </c>
      <c r="D52" s="285" t="s">
        <v>133</v>
      </c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</row>
    <row r="53" spans="2:17" hidden="1" x14ac:dyDescent="0.35">
      <c r="B53" s="285">
        <v>10</v>
      </c>
      <c r="C53" s="482" t="s">
        <v>2259</v>
      </c>
      <c r="D53" s="285" t="s">
        <v>133</v>
      </c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</row>
    <row r="54" spans="2:17" hidden="1" x14ac:dyDescent="0.35">
      <c r="B54" s="285">
        <v>11</v>
      </c>
      <c r="C54" s="482" t="s">
        <v>2260</v>
      </c>
      <c r="D54" s="285" t="s">
        <v>133</v>
      </c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</row>
    <row r="55" spans="2:17" hidden="1" x14ac:dyDescent="0.35">
      <c r="B55" s="285">
        <v>12</v>
      </c>
      <c r="C55" s="482" t="s">
        <v>2261</v>
      </c>
      <c r="D55" s="285" t="s">
        <v>133</v>
      </c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</row>
    <row r="56" spans="2:17" x14ac:dyDescent="0.35">
      <c r="B56" s="285"/>
      <c r="C56" s="482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</row>
    <row r="57" spans="2:17" x14ac:dyDescent="0.35">
      <c r="B57" s="437" t="s">
        <v>85</v>
      </c>
      <c r="C57" s="437" t="s">
        <v>2262</v>
      </c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</row>
    <row r="58" spans="2:17" x14ac:dyDescent="0.35">
      <c r="B58" s="285">
        <v>1</v>
      </c>
      <c r="C58" s="285" t="s">
        <v>2247</v>
      </c>
      <c r="D58" s="285" t="s">
        <v>133</v>
      </c>
      <c r="E58" s="285">
        <f>SUM(E60:E63)</f>
        <v>60</v>
      </c>
      <c r="F58" s="285"/>
      <c r="G58" s="285">
        <f>SUM(G60:G63)</f>
        <v>22</v>
      </c>
      <c r="H58" s="285"/>
      <c r="I58" s="285"/>
      <c r="J58" s="285"/>
      <c r="K58" s="285"/>
      <c r="L58" s="285"/>
      <c r="M58" s="285"/>
      <c r="N58" s="285"/>
      <c r="O58" s="285"/>
      <c r="P58" s="285"/>
      <c r="Q58" s="285"/>
    </row>
    <row r="59" spans="2:17" hidden="1" x14ac:dyDescent="0.35">
      <c r="B59" s="285">
        <v>2</v>
      </c>
      <c r="C59" s="482" t="s">
        <v>2248</v>
      </c>
      <c r="D59" s="285" t="s">
        <v>133</v>
      </c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</row>
    <row r="60" spans="2:17" x14ac:dyDescent="0.35">
      <c r="B60" s="285">
        <v>3</v>
      </c>
      <c r="C60" s="482" t="s">
        <v>2256</v>
      </c>
      <c r="D60" s="285" t="s">
        <v>133</v>
      </c>
      <c r="E60" s="285">
        <v>33</v>
      </c>
      <c r="F60" s="285"/>
      <c r="G60" s="285">
        <v>10</v>
      </c>
      <c r="H60" s="285" t="s">
        <v>2239</v>
      </c>
      <c r="I60" s="285"/>
      <c r="J60" s="285"/>
      <c r="K60" s="285"/>
      <c r="L60" s="285"/>
      <c r="M60" s="285"/>
      <c r="N60" s="285"/>
      <c r="O60" s="285"/>
      <c r="P60" s="285"/>
      <c r="Q60" s="285"/>
    </row>
    <row r="61" spans="2:17" x14ac:dyDescent="0.35">
      <c r="B61" s="285">
        <v>4</v>
      </c>
      <c r="C61" s="482" t="s">
        <v>2250</v>
      </c>
      <c r="D61" s="285" t="s">
        <v>133</v>
      </c>
      <c r="E61" s="285">
        <v>10</v>
      </c>
      <c r="F61" s="285"/>
      <c r="G61" s="285">
        <v>5</v>
      </c>
      <c r="H61" s="285" t="s">
        <v>2239</v>
      </c>
      <c r="I61" s="285"/>
      <c r="J61" s="285"/>
      <c r="K61" s="285"/>
      <c r="L61" s="285"/>
      <c r="M61" s="285"/>
      <c r="N61" s="285"/>
      <c r="O61" s="285"/>
      <c r="P61" s="285"/>
      <c r="Q61" s="285"/>
    </row>
    <row r="62" spans="2:17" x14ac:dyDescent="0.35">
      <c r="B62" s="285">
        <v>5</v>
      </c>
      <c r="C62" s="482" t="s">
        <v>2251</v>
      </c>
      <c r="D62" s="285" t="s">
        <v>133</v>
      </c>
      <c r="E62" s="285">
        <v>4</v>
      </c>
      <c r="F62" s="285"/>
      <c r="G62" s="285">
        <v>2</v>
      </c>
      <c r="H62" s="285" t="s">
        <v>2239</v>
      </c>
      <c r="I62" s="285"/>
      <c r="J62" s="285"/>
      <c r="K62" s="285"/>
      <c r="L62" s="285"/>
      <c r="M62" s="285"/>
      <c r="N62" s="285"/>
      <c r="O62" s="285"/>
      <c r="P62" s="285"/>
      <c r="Q62" s="285"/>
    </row>
    <row r="63" spans="2:17" x14ac:dyDescent="0.35">
      <c r="B63" s="285">
        <v>6</v>
      </c>
      <c r="C63" s="482" t="s">
        <v>2252</v>
      </c>
      <c r="D63" s="285" t="s">
        <v>133</v>
      </c>
      <c r="E63" s="285">
        <v>13</v>
      </c>
      <c r="F63" s="285"/>
      <c r="G63" s="285">
        <v>5</v>
      </c>
      <c r="H63" s="285" t="s">
        <v>2239</v>
      </c>
      <c r="I63" s="285"/>
      <c r="J63" s="285"/>
      <c r="K63" s="285"/>
      <c r="L63" s="285"/>
      <c r="M63" s="285"/>
      <c r="N63" s="285"/>
      <c r="O63" s="285"/>
      <c r="P63" s="285"/>
      <c r="Q63" s="285"/>
    </row>
    <row r="64" spans="2:17" hidden="1" x14ac:dyDescent="0.35">
      <c r="B64" s="285">
        <v>7</v>
      </c>
      <c r="C64" s="482" t="s">
        <v>2253</v>
      </c>
      <c r="D64" s="285" t="s">
        <v>133</v>
      </c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</row>
    <row r="65" spans="2:17" hidden="1" x14ac:dyDescent="0.35">
      <c r="B65" s="285">
        <v>8</v>
      </c>
      <c r="C65" s="482" t="s">
        <v>2263</v>
      </c>
      <c r="D65" s="285" t="s">
        <v>133</v>
      </c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</row>
    <row r="66" spans="2:17" x14ac:dyDescent="0.35">
      <c r="B66" s="285"/>
      <c r="C66" s="482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</row>
    <row r="67" spans="2:17" ht="15.5" x14ac:dyDescent="0.35">
      <c r="B67" s="437" t="s">
        <v>91</v>
      </c>
      <c r="C67" s="437" t="s">
        <v>2765</v>
      </c>
      <c r="D67" s="285"/>
      <c r="E67" s="285"/>
      <c r="F67" s="483"/>
      <c r="G67" s="483"/>
      <c r="H67" s="285"/>
      <c r="I67" s="285"/>
      <c r="J67" s="285"/>
      <c r="K67" s="285"/>
      <c r="L67" s="285"/>
      <c r="M67" s="285"/>
      <c r="N67" s="285"/>
      <c r="O67" s="285"/>
      <c r="P67" s="285"/>
      <c r="Q67" s="285"/>
    </row>
    <row r="68" spans="2:17" x14ac:dyDescent="0.35">
      <c r="B68" s="285">
        <v>1</v>
      </c>
      <c r="C68" s="285" t="s">
        <v>2247</v>
      </c>
      <c r="D68" s="285" t="s">
        <v>133</v>
      </c>
      <c r="E68" s="285">
        <f>SUM(E69:E73)</f>
        <v>29</v>
      </c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</row>
    <row r="69" spans="2:17" x14ac:dyDescent="0.35">
      <c r="B69" s="285">
        <v>2</v>
      </c>
      <c r="C69" s="482" t="s">
        <v>2264</v>
      </c>
      <c r="D69" s="285" t="s">
        <v>133</v>
      </c>
      <c r="E69" s="285">
        <v>18</v>
      </c>
      <c r="F69" s="285"/>
      <c r="G69" s="285">
        <v>4</v>
      </c>
      <c r="H69" s="285" t="s">
        <v>2239</v>
      </c>
      <c r="I69" s="285"/>
      <c r="J69" s="285"/>
      <c r="K69" s="285"/>
      <c r="L69" s="285"/>
      <c r="M69" s="285"/>
      <c r="N69" s="285"/>
      <c r="O69" s="285"/>
      <c r="P69" s="285"/>
      <c r="Q69" s="285"/>
    </row>
    <row r="70" spans="2:17" x14ac:dyDescent="0.35">
      <c r="B70" s="285">
        <v>3</v>
      </c>
      <c r="C70" s="482" t="s">
        <v>2265</v>
      </c>
      <c r="D70" s="285" t="s">
        <v>133</v>
      </c>
      <c r="E70" s="285">
        <v>4</v>
      </c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</row>
    <row r="71" spans="2:17" x14ac:dyDescent="0.35">
      <c r="B71" s="285">
        <v>4</v>
      </c>
      <c r="C71" s="482" t="s">
        <v>2266</v>
      </c>
      <c r="D71" s="285" t="s">
        <v>133</v>
      </c>
      <c r="E71" s="285">
        <v>0</v>
      </c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</row>
    <row r="72" spans="2:17" x14ac:dyDescent="0.35">
      <c r="B72" s="285">
        <v>5</v>
      </c>
      <c r="C72" s="482" t="s">
        <v>2267</v>
      </c>
      <c r="D72" s="285" t="s">
        <v>133</v>
      </c>
      <c r="E72" s="285">
        <v>4</v>
      </c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</row>
    <row r="73" spans="2:17" x14ac:dyDescent="0.35">
      <c r="B73" s="285">
        <v>7</v>
      </c>
      <c r="C73" s="482" t="s">
        <v>2268</v>
      </c>
      <c r="D73" s="285" t="s">
        <v>133</v>
      </c>
      <c r="E73" s="285">
        <v>3</v>
      </c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</row>
    <row r="74" spans="2:17" hidden="1" x14ac:dyDescent="0.35">
      <c r="B74" s="285">
        <v>8</v>
      </c>
      <c r="C74" s="482" t="s">
        <v>2268</v>
      </c>
      <c r="D74" s="285" t="s">
        <v>133</v>
      </c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</row>
    <row r="75" spans="2:17" hidden="1" x14ac:dyDescent="0.35">
      <c r="B75" s="285">
        <v>9</v>
      </c>
      <c r="C75" s="482" t="s">
        <v>2269</v>
      </c>
      <c r="D75" s="285" t="s">
        <v>133</v>
      </c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</row>
    <row r="76" spans="2:17" hidden="1" x14ac:dyDescent="0.35">
      <c r="B76" s="285">
        <v>10</v>
      </c>
      <c r="C76" s="482" t="s">
        <v>2270</v>
      </c>
      <c r="D76" s="285" t="s">
        <v>133</v>
      </c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</row>
    <row r="77" spans="2:17" x14ac:dyDescent="0.35">
      <c r="B77" s="285"/>
      <c r="C77" s="482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</row>
    <row r="78" spans="2:17" x14ac:dyDescent="0.35">
      <c r="B78" s="437" t="s">
        <v>96</v>
      </c>
      <c r="C78" s="437" t="s">
        <v>2766</v>
      </c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</row>
    <row r="79" spans="2:17" x14ac:dyDescent="0.35">
      <c r="B79" s="285">
        <v>1</v>
      </c>
      <c r="C79" s="285" t="s">
        <v>2247</v>
      </c>
      <c r="D79" s="285" t="s">
        <v>133</v>
      </c>
      <c r="E79" s="285">
        <f>SUM(E80:E86)</f>
        <v>28</v>
      </c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</row>
    <row r="80" spans="2:17" x14ac:dyDescent="0.35">
      <c r="B80" s="285">
        <v>2</v>
      </c>
      <c r="C80" s="482" t="s">
        <v>2264</v>
      </c>
      <c r="D80" s="285" t="s">
        <v>133</v>
      </c>
      <c r="E80" s="285">
        <v>8</v>
      </c>
      <c r="F80" s="285"/>
      <c r="G80" s="285">
        <v>1</v>
      </c>
      <c r="H80" s="285" t="s">
        <v>2239</v>
      </c>
      <c r="I80" s="285"/>
      <c r="J80" s="285"/>
      <c r="K80" s="285"/>
      <c r="L80" s="285"/>
      <c r="M80" s="285"/>
      <c r="N80" s="285"/>
      <c r="O80" s="285"/>
      <c r="P80" s="285"/>
      <c r="Q80" s="285"/>
    </row>
    <row r="81" spans="2:17" x14ac:dyDescent="0.35">
      <c r="B81" s="285">
        <v>3</v>
      </c>
      <c r="C81" s="482" t="s">
        <v>2265</v>
      </c>
      <c r="D81" s="285" t="s">
        <v>133</v>
      </c>
      <c r="E81" s="285">
        <v>4</v>
      </c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</row>
    <row r="82" spans="2:17" x14ac:dyDescent="0.35">
      <c r="B82" s="285">
        <v>4</v>
      </c>
      <c r="C82" s="482" t="s">
        <v>2266</v>
      </c>
      <c r="D82" s="285" t="s">
        <v>133</v>
      </c>
      <c r="E82" s="285">
        <v>2</v>
      </c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</row>
    <row r="83" spans="2:17" x14ac:dyDescent="0.35">
      <c r="B83" s="285">
        <v>5</v>
      </c>
      <c r="C83" s="482" t="s">
        <v>2267</v>
      </c>
      <c r="D83" s="285" t="s">
        <v>133</v>
      </c>
      <c r="E83" s="285">
        <v>5</v>
      </c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</row>
    <row r="84" spans="2:17" x14ac:dyDescent="0.35">
      <c r="B84" s="285">
        <v>6</v>
      </c>
      <c r="C84" s="482" t="s">
        <v>2268</v>
      </c>
      <c r="D84" s="285" t="s">
        <v>133</v>
      </c>
      <c r="E84" s="285">
        <v>3</v>
      </c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</row>
    <row r="85" spans="2:17" x14ac:dyDescent="0.35">
      <c r="B85" s="285">
        <v>7</v>
      </c>
      <c r="C85" s="482" t="s">
        <v>2767</v>
      </c>
      <c r="D85" s="285" t="s">
        <v>133</v>
      </c>
      <c r="E85" s="285">
        <v>3</v>
      </c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</row>
    <row r="86" spans="2:17" x14ac:dyDescent="0.35">
      <c r="B86" s="285">
        <v>8</v>
      </c>
      <c r="C86" s="482" t="s">
        <v>2768</v>
      </c>
      <c r="D86" s="285" t="s">
        <v>133</v>
      </c>
      <c r="E86" s="285">
        <v>3</v>
      </c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</row>
    <row r="87" spans="2:17" hidden="1" x14ac:dyDescent="0.35">
      <c r="B87" s="285">
        <v>9</v>
      </c>
      <c r="C87" s="482" t="s">
        <v>2270</v>
      </c>
      <c r="D87" s="285" t="s">
        <v>133</v>
      </c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</row>
    <row r="88" spans="2:17" x14ac:dyDescent="0.35">
      <c r="B88" s="285"/>
      <c r="C88" s="482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</row>
    <row r="89" spans="2:17" x14ac:dyDescent="0.35">
      <c r="B89" s="285"/>
      <c r="C89" s="482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</row>
    <row r="90" spans="2:17" x14ac:dyDescent="0.35">
      <c r="B90" s="285"/>
      <c r="C90" s="733" t="s">
        <v>182</v>
      </c>
      <c r="D90" s="285"/>
      <c r="E90" s="285">
        <f>SUM(E36:E86)</f>
        <v>565</v>
      </c>
      <c r="F90" s="285"/>
      <c r="G90" s="285">
        <f>SUM(G36+G37+G38+G39)+(G46+G47+G48+G50)+(G60+G61+G62+G63)+G69+G80</f>
        <v>56</v>
      </c>
      <c r="H90" s="285" t="s">
        <v>2239</v>
      </c>
      <c r="I90" s="285"/>
      <c r="J90" s="285"/>
      <c r="K90" s="285"/>
      <c r="L90" s="285"/>
      <c r="M90" s="285"/>
      <c r="N90" s="285"/>
      <c r="O90" s="285"/>
      <c r="P90" s="285"/>
      <c r="Q90" s="285"/>
    </row>
    <row r="91" spans="2:17" x14ac:dyDescent="0.35">
      <c r="B91" s="1203" t="s">
        <v>149</v>
      </c>
      <c r="C91" s="1203"/>
      <c r="D91" s="1203"/>
      <c r="E91" s="1203"/>
      <c r="F91" s="1203"/>
      <c r="G91" s="1203"/>
      <c r="H91" s="1203"/>
      <c r="I91" s="1203"/>
      <c r="J91" s="1203"/>
      <c r="K91" s="1203"/>
      <c r="L91" s="1203"/>
      <c r="M91" s="1203"/>
      <c r="N91" s="1203"/>
      <c r="O91" s="1203"/>
      <c r="P91" s="1203"/>
      <c r="Q91" s="1203"/>
    </row>
    <row r="92" spans="2:17" x14ac:dyDescent="0.35">
      <c r="B92" s="437" t="s">
        <v>2271</v>
      </c>
      <c r="C92" s="437" t="s">
        <v>2272</v>
      </c>
      <c r="D92" s="437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</row>
    <row r="93" spans="2:17" x14ac:dyDescent="0.35">
      <c r="B93" s="285">
        <v>1</v>
      </c>
      <c r="C93" s="285" t="s">
        <v>2273</v>
      </c>
      <c r="D93" s="285" t="s">
        <v>2101</v>
      </c>
      <c r="E93" s="285"/>
      <c r="F93" s="285">
        <v>478</v>
      </c>
      <c r="G93" s="285"/>
      <c r="H93" s="285" t="s">
        <v>2239</v>
      </c>
      <c r="I93" s="285"/>
      <c r="J93" s="285"/>
      <c r="K93" s="285">
        <v>100</v>
      </c>
      <c r="L93" s="285"/>
      <c r="M93" s="285"/>
      <c r="N93" s="285"/>
      <c r="O93" s="285"/>
      <c r="P93" s="285"/>
      <c r="Q93" s="285"/>
    </row>
    <row r="94" spans="2:17" x14ac:dyDescent="0.35">
      <c r="B94" s="285">
        <v>2</v>
      </c>
      <c r="C94" s="285" t="s">
        <v>2274</v>
      </c>
      <c r="D94" s="285" t="s">
        <v>2101</v>
      </c>
      <c r="E94" s="285"/>
      <c r="F94" s="285">
        <v>478</v>
      </c>
      <c r="G94" s="285"/>
      <c r="H94" s="285" t="s">
        <v>2239</v>
      </c>
      <c r="I94" s="285"/>
      <c r="J94" s="285"/>
      <c r="K94" s="285">
        <v>100</v>
      </c>
      <c r="L94" s="285"/>
      <c r="M94" s="285"/>
      <c r="N94" s="285"/>
      <c r="O94" s="285"/>
      <c r="P94" s="285"/>
      <c r="Q94" s="285"/>
    </row>
    <row r="95" spans="2:17" x14ac:dyDescent="0.35">
      <c r="B95" s="285">
        <v>3</v>
      </c>
      <c r="C95" s="285" t="s">
        <v>24</v>
      </c>
      <c r="D95" s="285" t="s">
        <v>2101</v>
      </c>
      <c r="E95" s="285"/>
      <c r="F95" s="285">
        <v>478</v>
      </c>
      <c r="G95" s="285"/>
      <c r="H95" s="285" t="s">
        <v>2239</v>
      </c>
      <c r="I95" s="285"/>
      <c r="J95" s="285"/>
      <c r="K95" s="285">
        <v>165</v>
      </c>
      <c r="L95" s="285"/>
      <c r="M95" s="285"/>
      <c r="N95" s="285"/>
      <c r="O95" s="285"/>
      <c r="P95" s="285"/>
      <c r="Q95" s="285"/>
    </row>
    <row r="96" spans="2:17" x14ac:dyDescent="0.35">
      <c r="B96" s="1203" t="s">
        <v>2275</v>
      </c>
      <c r="C96" s="1203"/>
      <c r="D96" s="1203"/>
      <c r="E96" s="1203"/>
      <c r="F96" s="1203"/>
      <c r="G96" s="1203"/>
      <c r="H96" s="1203"/>
      <c r="I96" s="1203"/>
      <c r="J96" s="1203"/>
      <c r="K96" s="1203"/>
      <c r="L96" s="1203"/>
      <c r="M96" s="1203"/>
      <c r="N96" s="1203"/>
      <c r="O96" s="1203"/>
      <c r="P96" s="1203"/>
      <c r="Q96" s="1203"/>
    </row>
    <row r="97" spans="2:17" x14ac:dyDescent="0.35">
      <c r="B97" s="437" t="s">
        <v>2276</v>
      </c>
      <c r="C97" s="437" t="s">
        <v>2277</v>
      </c>
      <c r="D97" s="437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</row>
    <row r="98" spans="2:17" x14ac:dyDescent="0.35">
      <c r="B98" s="368">
        <v>1</v>
      </c>
      <c r="C98" s="368" t="s">
        <v>2769</v>
      </c>
      <c r="D98" s="285" t="s">
        <v>2278</v>
      </c>
      <c r="E98" s="368"/>
      <c r="F98" s="368"/>
      <c r="G98" s="368">
        <v>1212</v>
      </c>
      <c r="H98" s="368"/>
      <c r="I98" s="368"/>
      <c r="J98" s="368"/>
      <c r="K98" s="368">
        <v>51.715000000000003</v>
      </c>
      <c r="L98" s="368">
        <v>135.55600000000001</v>
      </c>
      <c r="M98" s="368"/>
      <c r="N98" s="368"/>
      <c r="O98" s="285"/>
      <c r="P98" s="285"/>
      <c r="Q98" s="368"/>
    </row>
    <row r="99" spans="2:17" hidden="1" x14ac:dyDescent="0.35">
      <c r="B99" s="368">
        <v>2</v>
      </c>
      <c r="C99" s="368" t="s">
        <v>2279</v>
      </c>
      <c r="D99" s="285" t="s">
        <v>2239</v>
      </c>
      <c r="E99" s="368"/>
      <c r="F99" s="368"/>
      <c r="G99" s="368"/>
      <c r="H99" s="368"/>
      <c r="I99" s="368"/>
      <c r="J99" s="368"/>
      <c r="K99" s="368"/>
      <c r="L99" s="368">
        <v>2657</v>
      </c>
      <c r="M99" s="368"/>
      <c r="N99" s="368"/>
      <c r="O99" s="285"/>
      <c r="P99" s="285"/>
      <c r="Q99" s="368"/>
    </row>
    <row r="100" spans="2:17" hidden="1" x14ac:dyDescent="0.35">
      <c r="B100" s="368">
        <v>3</v>
      </c>
      <c r="C100" s="368" t="s">
        <v>2280</v>
      </c>
      <c r="D100" s="285" t="s">
        <v>2239</v>
      </c>
      <c r="E100" s="368"/>
      <c r="F100" s="368"/>
      <c r="G100" s="368"/>
      <c r="H100" s="368"/>
      <c r="I100" s="368"/>
      <c r="J100" s="368"/>
      <c r="K100" s="368"/>
      <c r="L100" s="368">
        <v>4144</v>
      </c>
      <c r="M100" s="368"/>
      <c r="N100" s="368"/>
      <c r="O100" s="285"/>
      <c r="P100" s="285"/>
      <c r="Q100" s="368"/>
    </row>
    <row r="101" spans="2:17" x14ac:dyDescent="0.35">
      <c r="B101" s="368">
        <v>2</v>
      </c>
      <c r="C101" s="368" t="s">
        <v>2770</v>
      </c>
      <c r="D101" s="285" t="s">
        <v>2278</v>
      </c>
      <c r="E101" s="368"/>
      <c r="F101" s="368"/>
      <c r="G101" s="368"/>
      <c r="H101" s="368"/>
      <c r="I101" s="368"/>
      <c r="J101" s="368"/>
      <c r="K101" s="368">
        <v>1068.317</v>
      </c>
      <c r="L101" s="368">
        <v>1740.7329999999999</v>
      </c>
      <c r="M101" s="368"/>
      <c r="N101" s="368"/>
      <c r="O101" s="285"/>
      <c r="P101" s="285"/>
      <c r="Q101" s="368"/>
    </row>
    <row r="102" spans="2:17" hidden="1" x14ac:dyDescent="0.35">
      <c r="B102" s="368"/>
      <c r="C102" s="368"/>
      <c r="D102" s="285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</row>
    <row r="103" spans="2:17" hidden="1" x14ac:dyDescent="0.35">
      <c r="B103" s="484" t="s">
        <v>2281</v>
      </c>
      <c r="C103" s="484" t="s">
        <v>2282</v>
      </c>
      <c r="D103" s="285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</row>
    <row r="104" spans="2:17" hidden="1" x14ac:dyDescent="0.35">
      <c r="B104" s="368">
        <v>1</v>
      </c>
      <c r="C104" s="368" t="s">
        <v>2283</v>
      </c>
      <c r="D104" s="285" t="s">
        <v>2239</v>
      </c>
      <c r="E104" s="368"/>
      <c r="F104" s="368"/>
      <c r="G104" s="368"/>
      <c r="H104" s="368"/>
      <c r="I104" s="368"/>
      <c r="J104" s="368"/>
      <c r="K104" s="368"/>
      <c r="L104" s="285">
        <v>1916</v>
      </c>
      <c r="M104" s="285"/>
      <c r="N104" s="368"/>
      <c r="O104" s="285"/>
      <c r="P104" s="285"/>
      <c r="Q104" s="368"/>
    </row>
    <row r="105" spans="2:17" hidden="1" x14ac:dyDescent="0.35">
      <c r="B105" s="368">
        <v>2</v>
      </c>
      <c r="C105" s="368" t="s">
        <v>2284</v>
      </c>
      <c r="D105" s="285" t="s">
        <v>2239</v>
      </c>
      <c r="E105" s="368"/>
      <c r="F105" s="368"/>
      <c r="G105" s="368"/>
      <c r="H105" s="368"/>
      <c r="I105" s="368"/>
      <c r="J105" s="368"/>
      <c r="K105" s="368"/>
      <c r="L105" s="285">
        <v>1664</v>
      </c>
      <c r="M105" s="285"/>
      <c r="N105" s="368"/>
      <c r="O105" s="285"/>
      <c r="P105" s="285"/>
      <c r="Q105" s="368"/>
    </row>
    <row r="106" spans="2:17" hidden="1" x14ac:dyDescent="0.35">
      <c r="B106" s="368">
        <v>3</v>
      </c>
      <c r="C106" s="368" t="s">
        <v>2285</v>
      </c>
      <c r="D106" s="285" t="s">
        <v>2239</v>
      </c>
      <c r="E106" s="368"/>
      <c r="F106" s="368"/>
      <c r="G106" s="368"/>
      <c r="H106" s="368"/>
      <c r="I106" s="368"/>
      <c r="J106" s="368"/>
      <c r="K106" s="368"/>
      <c r="L106" s="285">
        <v>3272</v>
      </c>
      <c r="M106" s="285"/>
      <c r="N106" s="368"/>
      <c r="O106" s="285"/>
      <c r="P106" s="285"/>
      <c r="Q106" s="368"/>
    </row>
    <row r="107" spans="2:17" hidden="1" x14ac:dyDescent="0.35">
      <c r="B107" s="368">
        <v>4</v>
      </c>
      <c r="C107" s="368" t="s">
        <v>2286</v>
      </c>
      <c r="D107" s="285" t="s">
        <v>2101</v>
      </c>
      <c r="E107" s="368"/>
      <c r="F107" s="368"/>
      <c r="G107" s="368"/>
      <c r="H107" s="368"/>
      <c r="I107" s="368"/>
      <c r="J107" s="368"/>
      <c r="K107" s="368"/>
      <c r="L107" s="285">
        <v>3144</v>
      </c>
      <c r="M107" s="285"/>
      <c r="N107" s="368"/>
      <c r="O107" s="285"/>
      <c r="P107" s="285"/>
      <c r="Q107" s="368"/>
    </row>
    <row r="108" spans="2:17" hidden="1" x14ac:dyDescent="0.35">
      <c r="B108" s="368">
        <v>5</v>
      </c>
      <c r="C108" s="368" t="s">
        <v>2287</v>
      </c>
      <c r="D108" s="285" t="s">
        <v>2101</v>
      </c>
      <c r="E108" s="368"/>
      <c r="F108" s="368"/>
      <c r="G108" s="368"/>
      <c r="H108" s="368"/>
      <c r="I108" s="368"/>
      <c r="J108" s="368"/>
      <c r="K108" s="368"/>
      <c r="L108" s="285">
        <v>1060</v>
      </c>
      <c r="M108" s="285"/>
      <c r="N108" s="368"/>
      <c r="O108" s="285"/>
      <c r="P108" s="285"/>
      <c r="Q108" s="368"/>
    </row>
    <row r="109" spans="2:17" hidden="1" x14ac:dyDescent="0.35">
      <c r="B109" s="368">
        <v>6</v>
      </c>
      <c r="C109" s="368" t="s">
        <v>2288</v>
      </c>
      <c r="D109" s="285" t="s">
        <v>2101</v>
      </c>
      <c r="E109" s="368"/>
      <c r="F109" s="368"/>
      <c r="G109" s="368"/>
      <c r="H109" s="368"/>
      <c r="I109" s="368"/>
      <c r="J109" s="368"/>
      <c r="K109" s="368"/>
      <c r="L109" s="285">
        <v>356</v>
      </c>
      <c r="M109" s="285"/>
      <c r="N109" s="368"/>
      <c r="O109" s="285"/>
      <c r="P109" s="285"/>
      <c r="Q109" s="368"/>
    </row>
    <row r="110" spans="2:17" hidden="1" x14ac:dyDescent="0.35">
      <c r="B110" s="368">
        <v>7</v>
      </c>
      <c r="C110" s="368" t="s">
        <v>2289</v>
      </c>
      <c r="D110" s="285" t="s">
        <v>2101</v>
      </c>
      <c r="E110" s="368"/>
      <c r="F110" s="368"/>
      <c r="G110" s="368"/>
      <c r="H110" s="368"/>
      <c r="I110" s="368"/>
      <c r="J110" s="368"/>
      <c r="K110" s="368"/>
      <c r="L110" s="285">
        <v>2508</v>
      </c>
      <c r="M110" s="285"/>
      <c r="N110" s="368"/>
      <c r="O110" s="285"/>
      <c r="P110" s="285"/>
      <c r="Q110" s="368"/>
    </row>
    <row r="111" spans="2:17" hidden="1" x14ac:dyDescent="0.35">
      <c r="B111" s="368">
        <v>8</v>
      </c>
      <c r="C111" s="368" t="s">
        <v>2290</v>
      </c>
      <c r="D111" s="285" t="s">
        <v>2101</v>
      </c>
      <c r="E111" s="368"/>
      <c r="F111" s="368"/>
      <c r="G111" s="368"/>
      <c r="H111" s="368"/>
      <c r="I111" s="368"/>
      <c r="J111" s="368"/>
      <c r="K111" s="368"/>
      <c r="L111" s="285">
        <v>3500</v>
      </c>
      <c r="M111" s="285"/>
      <c r="N111" s="368"/>
      <c r="O111" s="285"/>
      <c r="P111" s="285"/>
      <c r="Q111" s="368"/>
    </row>
    <row r="112" spans="2:17" hidden="1" x14ac:dyDescent="0.35">
      <c r="B112" s="368">
        <v>9</v>
      </c>
      <c r="C112" s="368" t="s">
        <v>2291</v>
      </c>
      <c r="D112" s="285" t="s">
        <v>2101</v>
      </c>
      <c r="E112" s="368"/>
      <c r="F112" s="368"/>
      <c r="G112" s="368"/>
      <c r="H112" s="368"/>
      <c r="I112" s="368"/>
      <c r="J112" s="368"/>
      <c r="K112" s="368"/>
      <c r="L112" s="285">
        <v>192</v>
      </c>
      <c r="M112" s="285"/>
      <c r="N112" s="368"/>
      <c r="O112" s="285"/>
      <c r="P112" s="285"/>
      <c r="Q112" s="368"/>
    </row>
    <row r="113" spans="2:17" hidden="1" x14ac:dyDescent="0.35">
      <c r="B113" s="368"/>
      <c r="C113" s="368"/>
      <c r="D113" s="285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</row>
    <row r="114" spans="2:17" hidden="1" x14ac:dyDescent="0.35">
      <c r="B114" s="484" t="s">
        <v>2292</v>
      </c>
      <c r="C114" s="484" t="s">
        <v>2293</v>
      </c>
      <c r="D114" s="285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</row>
    <row r="115" spans="2:17" hidden="1" x14ac:dyDescent="0.35">
      <c r="B115" s="368">
        <v>1</v>
      </c>
      <c r="C115" s="368" t="s">
        <v>2294</v>
      </c>
      <c r="D115" s="285" t="s">
        <v>2101</v>
      </c>
      <c r="E115" s="368"/>
      <c r="F115" s="368"/>
      <c r="G115" s="368"/>
      <c r="H115" s="368"/>
      <c r="I115" s="368"/>
      <c r="J115" s="368"/>
      <c r="K115" s="368"/>
      <c r="L115" s="285">
        <v>142</v>
      </c>
      <c r="M115" s="285"/>
      <c r="N115" s="368"/>
      <c r="O115" s="285"/>
      <c r="P115" s="285"/>
      <c r="Q115" s="368"/>
    </row>
    <row r="116" spans="2:17" hidden="1" x14ac:dyDescent="0.35">
      <c r="B116" s="368">
        <v>2</v>
      </c>
      <c r="C116" s="368" t="s">
        <v>2295</v>
      </c>
      <c r="D116" s="285" t="s">
        <v>2101</v>
      </c>
      <c r="E116" s="368"/>
      <c r="F116" s="368"/>
      <c r="G116" s="368"/>
      <c r="H116" s="368"/>
      <c r="I116" s="368"/>
      <c r="J116" s="368"/>
      <c r="K116" s="368"/>
      <c r="L116" s="285">
        <v>140</v>
      </c>
      <c r="M116" s="285"/>
      <c r="N116" s="368"/>
      <c r="O116" s="285"/>
      <c r="P116" s="285"/>
      <c r="Q116" s="368"/>
    </row>
    <row r="117" spans="2:17" hidden="1" x14ac:dyDescent="0.35">
      <c r="B117" s="368">
        <v>3</v>
      </c>
      <c r="C117" s="368" t="s">
        <v>2296</v>
      </c>
      <c r="D117" s="285" t="s">
        <v>2101</v>
      </c>
      <c r="E117" s="368"/>
      <c r="F117" s="368"/>
      <c r="G117" s="368"/>
      <c r="H117" s="368"/>
      <c r="I117" s="368"/>
      <c r="J117" s="368"/>
      <c r="K117" s="368"/>
      <c r="L117" s="285">
        <v>580</v>
      </c>
      <c r="M117" s="285"/>
      <c r="N117" s="368"/>
      <c r="O117" s="285"/>
      <c r="P117" s="285"/>
      <c r="Q117" s="368"/>
    </row>
    <row r="118" spans="2:17" hidden="1" x14ac:dyDescent="0.35">
      <c r="B118" s="368">
        <v>4</v>
      </c>
      <c r="C118" s="368" t="s">
        <v>2297</v>
      </c>
      <c r="D118" s="285" t="s">
        <v>2101</v>
      </c>
      <c r="E118" s="368"/>
      <c r="F118" s="368"/>
      <c r="G118" s="368"/>
      <c r="H118" s="368"/>
      <c r="I118" s="368"/>
      <c r="J118" s="368"/>
      <c r="K118" s="368"/>
      <c r="L118" s="285">
        <v>46</v>
      </c>
      <c r="M118" s="285"/>
      <c r="N118" s="368"/>
      <c r="O118" s="285"/>
      <c r="P118" s="285"/>
      <c r="Q118" s="368"/>
    </row>
    <row r="119" spans="2:17" hidden="1" x14ac:dyDescent="0.35">
      <c r="B119" s="368">
        <v>5</v>
      </c>
      <c r="C119" s="368" t="s">
        <v>2298</v>
      </c>
      <c r="D119" s="285" t="s">
        <v>2101</v>
      </c>
      <c r="E119" s="368"/>
      <c r="F119" s="368"/>
      <c r="G119" s="368"/>
      <c r="H119" s="368"/>
      <c r="I119" s="368"/>
      <c r="J119" s="368"/>
      <c r="K119" s="368"/>
      <c r="L119" s="285">
        <v>282</v>
      </c>
      <c r="M119" s="285"/>
      <c r="N119" s="368"/>
      <c r="O119" s="285"/>
      <c r="P119" s="285"/>
      <c r="Q119" s="368"/>
    </row>
    <row r="120" spans="2:17" hidden="1" x14ac:dyDescent="0.35">
      <c r="B120" s="368"/>
      <c r="C120" s="368"/>
      <c r="D120" s="285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</row>
    <row r="121" spans="2:17" hidden="1" x14ac:dyDescent="0.35">
      <c r="B121" s="437" t="s">
        <v>2299</v>
      </c>
      <c r="C121" s="484" t="s">
        <v>2300</v>
      </c>
      <c r="D121" s="285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</row>
    <row r="122" spans="2:17" ht="15.5" hidden="1" x14ac:dyDescent="0.35">
      <c r="B122" s="485">
        <v>1</v>
      </c>
      <c r="C122" s="486" t="s">
        <v>2301</v>
      </c>
      <c r="D122" s="487" t="s">
        <v>2278</v>
      </c>
      <c r="E122" s="368"/>
      <c r="F122" s="368"/>
      <c r="G122" s="368"/>
      <c r="H122" s="368"/>
      <c r="I122" s="368"/>
      <c r="J122" s="368"/>
      <c r="K122" s="368"/>
      <c r="L122" s="485">
        <v>127.831</v>
      </c>
      <c r="M122" s="368"/>
      <c r="N122" s="368"/>
      <c r="O122" s="285"/>
      <c r="P122" s="285"/>
      <c r="Q122" s="368"/>
    </row>
    <row r="123" spans="2:17" ht="15.5" hidden="1" x14ac:dyDescent="0.35">
      <c r="B123" s="485">
        <v>2</v>
      </c>
      <c r="C123" s="485" t="s">
        <v>2302</v>
      </c>
      <c r="D123" s="487" t="s">
        <v>2239</v>
      </c>
      <c r="E123" s="368"/>
      <c r="F123" s="368"/>
      <c r="G123" s="368"/>
      <c r="H123" s="368"/>
      <c r="I123" s="368"/>
      <c r="J123" s="368"/>
      <c r="K123" s="368"/>
      <c r="L123" s="485">
        <v>219</v>
      </c>
      <c r="M123" s="368"/>
      <c r="N123" s="368"/>
      <c r="O123" s="285"/>
      <c r="P123" s="285"/>
      <c r="Q123" s="368"/>
    </row>
    <row r="124" spans="2:17" ht="15.5" hidden="1" x14ac:dyDescent="0.35">
      <c r="B124" s="485">
        <v>3</v>
      </c>
      <c r="C124" s="485" t="s">
        <v>2303</v>
      </c>
      <c r="D124" s="487" t="s">
        <v>2239</v>
      </c>
      <c r="E124" s="368"/>
      <c r="F124" s="368"/>
      <c r="G124" s="368"/>
      <c r="H124" s="368"/>
      <c r="I124" s="368"/>
      <c r="J124" s="368"/>
      <c r="K124" s="368"/>
      <c r="L124" s="485">
        <v>8</v>
      </c>
      <c r="M124" s="368"/>
      <c r="N124" s="368"/>
      <c r="O124" s="285"/>
      <c r="P124" s="285"/>
      <c r="Q124" s="368"/>
    </row>
    <row r="125" spans="2:17" ht="15.5" hidden="1" x14ac:dyDescent="0.35">
      <c r="B125" s="485">
        <v>4</v>
      </c>
      <c r="C125" s="488" t="s">
        <v>2304</v>
      </c>
      <c r="D125" s="487" t="s">
        <v>2239</v>
      </c>
      <c r="E125" s="368"/>
      <c r="F125" s="368"/>
      <c r="G125" s="368"/>
      <c r="H125" s="368"/>
      <c r="I125" s="368"/>
      <c r="J125" s="368"/>
      <c r="K125" s="368"/>
      <c r="L125" s="485">
        <v>77</v>
      </c>
      <c r="M125" s="368"/>
      <c r="N125" s="368"/>
      <c r="O125" s="285"/>
      <c r="P125" s="285"/>
      <c r="Q125" s="368"/>
    </row>
    <row r="126" spans="2:17" ht="15.5" hidden="1" x14ac:dyDescent="0.35">
      <c r="B126" s="485">
        <v>5</v>
      </c>
      <c r="C126" s="488" t="s">
        <v>2305</v>
      </c>
      <c r="D126" s="487" t="s">
        <v>2239</v>
      </c>
      <c r="E126" s="368"/>
      <c r="F126" s="368"/>
      <c r="G126" s="368"/>
      <c r="H126" s="368"/>
      <c r="I126" s="368"/>
      <c r="J126" s="368"/>
      <c r="K126" s="368"/>
      <c r="L126" s="485">
        <v>20</v>
      </c>
      <c r="M126" s="368"/>
      <c r="N126" s="368"/>
      <c r="O126" s="285"/>
      <c r="P126" s="285"/>
      <c r="Q126" s="368"/>
    </row>
    <row r="127" spans="2:17" ht="15.5" hidden="1" x14ac:dyDescent="0.35">
      <c r="B127" s="485">
        <v>6</v>
      </c>
      <c r="C127" s="485" t="s">
        <v>2306</v>
      </c>
      <c r="D127" s="487" t="s">
        <v>2101</v>
      </c>
      <c r="E127" s="368"/>
      <c r="F127" s="368"/>
      <c r="G127" s="368"/>
      <c r="H127" s="368"/>
      <c r="I127" s="368"/>
      <c r="J127" s="368"/>
      <c r="K127" s="368"/>
      <c r="L127" s="485">
        <v>1414</v>
      </c>
      <c r="M127" s="368"/>
      <c r="N127" s="368"/>
      <c r="O127" s="285"/>
      <c r="P127" s="285"/>
      <c r="Q127" s="368"/>
    </row>
    <row r="128" spans="2:17" ht="15.5" hidden="1" x14ac:dyDescent="0.35">
      <c r="B128" s="485">
        <v>7</v>
      </c>
      <c r="C128" s="485" t="s">
        <v>2307</v>
      </c>
      <c r="D128" s="487" t="s">
        <v>2101</v>
      </c>
      <c r="E128" s="368"/>
      <c r="F128" s="368"/>
      <c r="G128" s="368"/>
      <c r="H128" s="368"/>
      <c r="I128" s="368"/>
      <c r="J128" s="368"/>
      <c r="K128" s="368"/>
      <c r="L128" s="485">
        <v>1450</v>
      </c>
      <c r="M128" s="368"/>
      <c r="N128" s="368"/>
      <c r="O128" s="285"/>
      <c r="P128" s="285"/>
      <c r="Q128" s="368"/>
    </row>
    <row r="129" spans="13:17" x14ac:dyDescent="0.35">
      <c r="M129" s="489"/>
      <c r="N129" s="489"/>
      <c r="O129" s="489"/>
      <c r="P129" s="489"/>
      <c r="Q129" s="489"/>
    </row>
    <row r="130" spans="13:17" x14ac:dyDescent="0.35">
      <c r="M130" s="489"/>
      <c r="N130" s="489"/>
      <c r="O130" s="489"/>
      <c r="P130" s="489"/>
      <c r="Q130" s="489"/>
    </row>
    <row r="131" spans="13:17" x14ac:dyDescent="0.35">
      <c r="M131" s="489"/>
      <c r="N131" s="489"/>
      <c r="O131" s="489"/>
      <c r="P131" s="489"/>
      <c r="Q131" s="489"/>
    </row>
    <row r="132" spans="13:17" x14ac:dyDescent="0.35">
      <c r="M132" s="489"/>
      <c r="N132" s="489"/>
      <c r="O132" s="489"/>
      <c r="P132" s="489"/>
      <c r="Q132" s="489"/>
    </row>
    <row r="133" spans="13:17" x14ac:dyDescent="0.35">
      <c r="M133" s="489"/>
      <c r="N133" s="489"/>
      <c r="O133" s="489"/>
      <c r="P133" s="489"/>
      <c r="Q133" s="489"/>
    </row>
    <row r="134" spans="13:17" x14ac:dyDescent="0.35">
      <c r="M134" s="489"/>
      <c r="N134" s="489"/>
      <c r="O134" s="489"/>
      <c r="P134" s="489"/>
      <c r="Q134" s="489"/>
    </row>
    <row r="135" spans="13:17" x14ac:dyDescent="0.35">
      <c r="M135" s="489"/>
      <c r="N135" s="489"/>
      <c r="O135" s="489"/>
      <c r="P135" s="489"/>
      <c r="Q135" s="489"/>
    </row>
    <row r="136" spans="13:17" x14ac:dyDescent="0.35">
      <c r="M136" s="489"/>
      <c r="N136" s="489"/>
      <c r="O136" s="489"/>
      <c r="P136" s="489"/>
      <c r="Q136" s="489"/>
    </row>
    <row r="137" spans="13:17" x14ac:dyDescent="0.35">
      <c r="M137" s="489"/>
      <c r="N137" s="489"/>
      <c r="O137" s="489"/>
      <c r="P137" s="489"/>
      <c r="Q137" s="489"/>
    </row>
    <row r="138" spans="13:17" x14ac:dyDescent="0.35">
      <c r="M138" s="489"/>
      <c r="N138" s="489"/>
      <c r="O138" s="489"/>
      <c r="P138" s="489"/>
      <c r="Q138" s="489"/>
    </row>
    <row r="139" spans="13:17" x14ac:dyDescent="0.35">
      <c r="M139" s="489"/>
      <c r="N139" s="489"/>
      <c r="O139" s="489"/>
      <c r="P139" s="489"/>
      <c r="Q139" s="489"/>
    </row>
    <row r="140" spans="13:17" x14ac:dyDescent="0.35">
      <c r="M140" s="489"/>
      <c r="N140" s="489"/>
      <c r="O140" s="489"/>
      <c r="P140" s="489"/>
      <c r="Q140" s="489"/>
    </row>
    <row r="141" spans="13:17" x14ac:dyDescent="0.35">
      <c r="M141" s="489"/>
      <c r="N141" s="489"/>
      <c r="O141" s="489"/>
      <c r="P141" s="489"/>
      <c r="Q141" s="489"/>
    </row>
    <row r="142" spans="13:17" x14ac:dyDescent="0.35">
      <c r="M142" s="489"/>
      <c r="N142" s="489"/>
      <c r="O142" s="489"/>
      <c r="P142" s="489"/>
      <c r="Q142" s="489"/>
    </row>
  </sheetData>
  <mergeCells count="23">
    <mergeCell ref="B96:Q96"/>
    <mergeCell ref="O5:O6"/>
    <mergeCell ref="P5:P6"/>
    <mergeCell ref="Q5:Q6"/>
    <mergeCell ref="B7:Q7"/>
    <mergeCell ref="B32:Q32"/>
    <mergeCell ref="B91:Q91"/>
    <mergeCell ref="H5:H6"/>
    <mergeCell ref="I5:J5"/>
    <mergeCell ref="K5:K6"/>
    <mergeCell ref="L5:L6"/>
    <mergeCell ref="M5:M6"/>
    <mergeCell ref="N5:N6"/>
    <mergeCell ref="B1:Q1"/>
    <mergeCell ref="B2:Q2"/>
    <mergeCell ref="B3:Q3"/>
    <mergeCell ref="B4:P4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DPR-KEC</vt:lpstr>
      <vt:lpstr>Survey details</vt:lpstr>
      <vt:lpstr>FDN</vt:lpstr>
      <vt:lpstr>Erection</vt:lpstr>
      <vt:lpstr>WIP</vt:lpstr>
      <vt:lpstr>Visual Chart </vt:lpstr>
      <vt:lpstr>Detail Survey</vt:lpstr>
      <vt:lpstr>Check Survey </vt:lpstr>
      <vt:lpstr>Composite-Survey(05-04-2026)</vt:lpstr>
      <vt:lpstr>Earthing</vt:lpstr>
      <vt:lpstr>statuary clearance</vt:lpstr>
      <vt:lpstr>Supply Status</vt:lpstr>
      <vt:lpstr>Erection!Print_Area</vt:lpstr>
      <vt:lpstr>FDN!Print_Area</vt:lpstr>
      <vt:lpstr>'statuary clearance'!Print_Area</vt:lpstr>
      <vt:lpstr>'Supply Status'!Print_Area</vt:lpstr>
      <vt:lpstr>'Visual Chart '!Print_Area</vt:lpstr>
      <vt:lpstr>WIP!Print_Area</vt:lpstr>
      <vt:lpstr>'Visual Chart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Shukla</dc:creator>
  <cp:lastModifiedBy>Rishi Shukla</cp:lastModifiedBy>
  <cp:lastPrinted>2026-05-13T04:16:17Z</cp:lastPrinted>
  <dcterms:created xsi:type="dcterms:W3CDTF">2026-02-11T15:19:15Z</dcterms:created>
  <dcterms:modified xsi:type="dcterms:W3CDTF">2026-05-28T04:49:47Z</dcterms:modified>
</cp:coreProperties>
</file>